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1547784-8F33-4ED9-AB67-55D51815FDEF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J292" i="15" l="1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 l="1"/>
  <c r="F2094" i="1"/>
  <c r="F2093" i="1"/>
  <c r="F2092" i="1"/>
  <c r="F2091" i="1"/>
  <c r="F2090" i="1"/>
  <c r="F1987" i="1" l="1"/>
  <c r="F2018" i="1"/>
  <c r="F1965" i="1"/>
  <c r="F2065" i="1"/>
  <c r="F2048" i="1" l="1"/>
  <c r="F2066" i="1"/>
  <c r="F1998" i="1"/>
  <c r="F1980" i="1"/>
  <c r="F2070" i="1"/>
  <c r="F1991" i="1"/>
  <c r="F2052" i="1"/>
  <c r="F2047" i="1"/>
  <c r="F2003" i="1"/>
  <c r="F1985" i="1"/>
  <c r="F1970" i="1"/>
  <c r="F2079" i="1" l="1"/>
  <c r="F2062" i="1"/>
  <c r="F2010" i="1" l="1"/>
  <c r="F2059" i="1"/>
  <c r="F1966" i="1"/>
  <c r="F2083" i="1"/>
  <c r="F1981" i="1" l="1"/>
  <c r="F2045" i="1"/>
  <c r="F2011" i="1"/>
  <c r="F2033" i="1"/>
  <c r="F2036" i="1"/>
  <c r="WI857" i="1" l="1"/>
  <c r="F1971" i="1" l="1"/>
  <c r="F2005" i="1"/>
  <c r="F1974" i="1"/>
  <c r="F2089" i="1"/>
  <c r="F2086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076" i="1" l="1"/>
  <c r="F1984" i="1"/>
  <c r="F2087" i="1"/>
  <c r="F2028" i="1"/>
  <c r="F1997" i="1"/>
  <c r="F2058" i="1"/>
  <c r="F2004" i="1"/>
  <c r="F2007" i="1"/>
  <c r="F2017" i="1"/>
  <c r="F2013" i="1"/>
  <c r="F1979" i="1"/>
  <c r="F1976" i="1"/>
  <c r="F2019" i="1"/>
  <c r="F2002" i="1"/>
  <c r="F1996" i="1"/>
  <c r="F1994" i="1"/>
  <c r="F2075" i="1"/>
  <c r="F2074" i="1" l="1"/>
  <c r="F2038" i="1"/>
  <c r="F2016" i="1"/>
  <c r="F2042" i="1"/>
  <c r="F1964" i="1"/>
  <c r="F2050" i="1"/>
  <c r="F2069" i="1"/>
  <c r="F2082" i="1"/>
  <c r="F2027" i="1"/>
  <c r="F1986" i="1" l="1"/>
  <c r="F2077" i="1"/>
  <c r="F1962" i="1"/>
  <c r="F1977" i="1"/>
  <c r="F1983" i="1"/>
  <c r="F1973" i="1"/>
  <c r="F1988" i="1"/>
  <c r="F2043" i="1"/>
  <c r="F1990" i="1"/>
  <c r="F2044" i="1"/>
  <c r="F2053" i="1"/>
  <c r="F2000" i="1"/>
  <c r="F2071" i="1"/>
  <c r="F2006" i="1"/>
  <c r="F2057" i="1"/>
  <c r="F2056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75" i="1" l="1"/>
  <c r="F2063" i="1"/>
  <c r="F2026" i="1"/>
  <c r="F2031" i="1" l="1"/>
  <c r="F2051" i="1"/>
  <c r="F1999" i="1"/>
  <c r="F2024" i="1"/>
  <c r="F2009" i="1"/>
  <c r="F2049" i="1"/>
  <c r="F1978" i="1"/>
  <c r="F1995" i="1"/>
  <c r="F1967" i="1"/>
  <c r="F1982" i="1" l="1"/>
  <c r="F1972" i="1"/>
  <c r="F2022" i="1"/>
  <c r="F1969" i="1" l="1"/>
  <c r="F2073" i="1"/>
  <c r="F2032" i="1"/>
  <c r="F1963" i="1"/>
  <c r="F2040" i="1"/>
  <c r="F2041" i="1"/>
  <c r="F2064" i="1"/>
  <c r="F2039" i="1"/>
  <c r="F2029" i="1"/>
  <c r="F2068" i="1"/>
  <c r="F2067" i="1"/>
  <c r="F2061" i="1"/>
  <c r="F1993" i="1"/>
  <c r="F2035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88" i="1"/>
  <c r="F2085" i="1"/>
  <c r="F2084" i="1"/>
  <c r="F2081" i="1"/>
  <c r="F2080" i="1"/>
  <c r="F2078" i="1"/>
  <c r="F2072" i="1"/>
  <c r="F2060" i="1"/>
  <c r="F2055" i="1"/>
  <c r="F2054" i="1"/>
  <c r="F2046" i="1"/>
  <c r="F2037" i="1"/>
  <c r="F2034" i="1"/>
  <c r="F2030" i="1"/>
  <c r="F2025" i="1"/>
  <c r="F2023" i="1"/>
  <c r="F2021" i="1"/>
  <c r="F2020" i="1"/>
  <c r="F2015" i="1"/>
  <c r="F2014" i="1"/>
  <c r="F2012" i="1"/>
  <c r="F2008" i="1"/>
  <c r="F2001" i="1"/>
  <c r="F1992" i="1"/>
  <c r="F1989" i="1"/>
  <c r="F1968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R190" i="15" l="1"/>
  <c r="R176" i="15"/>
  <c r="R130" i="15"/>
  <c r="R160" i="15"/>
  <c r="R175" i="15"/>
  <c r="R297" i="15"/>
  <c r="R170" i="15"/>
  <c r="R301" i="15"/>
  <c r="R115" i="15"/>
  <c r="R216" i="15"/>
  <c r="R241" i="15"/>
  <c r="R114" i="15"/>
  <c r="R177" i="15"/>
  <c r="R231" i="15"/>
  <c r="R112" i="15"/>
  <c r="R113" i="15"/>
  <c r="R283" i="15"/>
  <c r="R242" i="15"/>
  <c r="R285" i="15"/>
  <c r="R273" i="15"/>
  <c r="R287" i="15"/>
  <c r="R163" i="15"/>
  <c r="R179" i="15"/>
  <c r="R276" i="15"/>
  <c r="R275" i="15"/>
  <c r="R110" i="15"/>
  <c r="R292" i="15"/>
  <c r="R109" i="15"/>
  <c r="R166" i="15"/>
  <c r="R137" i="15"/>
  <c r="R286" i="15"/>
  <c r="R246" i="15"/>
  <c r="R133" i="15"/>
  <c r="R217" i="15"/>
  <c r="R281" i="15"/>
  <c r="R238" i="15"/>
  <c r="R228" i="15"/>
  <c r="R108" i="15"/>
  <c r="R129" i="15"/>
  <c r="R300" i="15"/>
  <c r="R236" i="15"/>
  <c r="R303" i="15"/>
  <c r="R237" i="15"/>
  <c r="R229" i="15"/>
  <c r="R191" i="15"/>
  <c r="R182" i="15"/>
  <c r="R167" i="15"/>
  <c r="R227" i="15"/>
  <c r="R105" i="15"/>
  <c r="R117" i="15"/>
  <c r="R220" i="15"/>
  <c r="R226" i="15"/>
  <c r="R270" i="15"/>
  <c r="R234" i="15"/>
  <c r="R192" i="15"/>
  <c r="R134" i="15"/>
  <c r="R232" i="15"/>
  <c r="R123" i="15"/>
  <c r="R127" i="15"/>
  <c r="R106" i="15"/>
  <c r="R131" i="15"/>
  <c r="R161" i="15"/>
  <c r="R221" i="15"/>
  <c r="R294" i="15"/>
  <c r="R278" i="15"/>
  <c r="R118" i="15"/>
  <c r="R173" i="15"/>
  <c r="R224" i="15"/>
  <c r="R302" i="15"/>
  <c r="R272" i="15"/>
  <c r="R136" i="15"/>
  <c r="R185" i="15"/>
  <c r="R174" i="15"/>
  <c r="R116" i="15"/>
  <c r="R282" i="15"/>
  <c r="R289" i="15"/>
  <c r="R239" i="15"/>
  <c r="R138" i="15"/>
  <c r="R193" i="15"/>
  <c r="R277" i="15"/>
  <c r="R120" i="15"/>
  <c r="R178" i="15"/>
  <c r="R290" i="15"/>
  <c r="R168" i="15"/>
  <c r="R165" i="15"/>
  <c r="R180" i="15"/>
  <c r="R298" i="15"/>
  <c r="R125" i="15"/>
  <c r="R274" i="15"/>
  <c r="R280" i="15"/>
  <c r="R171" i="15"/>
  <c r="R218" i="15"/>
  <c r="R240" i="15"/>
  <c r="R187" i="15"/>
  <c r="R288" i="15"/>
  <c r="R230" i="15"/>
  <c r="R293" i="15"/>
  <c r="R296" i="15"/>
  <c r="R223" i="15"/>
  <c r="R172" i="15"/>
  <c r="R235" i="15"/>
  <c r="R184" i="15"/>
  <c r="R119" i="15"/>
  <c r="R183" i="15"/>
  <c r="R248" i="15"/>
  <c r="R188" i="15"/>
  <c r="R247" i="15"/>
  <c r="R291" i="15"/>
  <c r="R132" i="15"/>
  <c r="R126" i="15"/>
  <c r="R111" i="15"/>
  <c r="R215" i="15"/>
  <c r="R189" i="15"/>
  <c r="R186" i="15"/>
  <c r="R295" i="15"/>
  <c r="R271" i="15"/>
  <c r="R121" i="15"/>
  <c r="R122" i="15"/>
  <c r="R284" i="15"/>
  <c r="R135" i="15"/>
  <c r="R124" i="15"/>
  <c r="R219" i="15"/>
  <c r="R243" i="15"/>
  <c r="R164" i="15"/>
  <c r="R279" i="15"/>
  <c r="R233" i="15"/>
  <c r="R107" i="15"/>
  <c r="R225" i="15"/>
  <c r="R169" i="15"/>
  <c r="R244" i="15"/>
  <c r="R245" i="15"/>
  <c r="R299" i="15"/>
  <c r="R162" i="15"/>
  <c r="R222" i="15"/>
  <c r="R181" i="15"/>
  <c r="R128" i="15"/>
  <c r="E461" i="15"/>
  <c r="S273" i="15" s="1"/>
  <c r="E460" i="15"/>
  <c r="S287" i="15" s="1"/>
  <c r="E459" i="15"/>
  <c r="S163" i="15" s="1"/>
  <c r="E458" i="15"/>
  <c r="S179" i="15" s="1"/>
  <c r="E457" i="15"/>
  <c r="S276" i="15" s="1"/>
  <c r="E456" i="15"/>
  <c r="S275" i="15" s="1"/>
  <c r="E455" i="15"/>
  <c r="S110" i="15" s="1"/>
  <c r="E454" i="15"/>
  <c r="S292" i="15" s="1"/>
  <c r="E453" i="15"/>
  <c r="S190" i="15" s="1"/>
  <c r="E452" i="15"/>
  <c r="S109" i="15" s="1"/>
  <c r="E451" i="15"/>
  <c r="S166" i="15" s="1"/>
  <c r="E450" i="15"/>
  <c r="S176" i="15" s="1"/>
  <c r="E449" i="15"/>
  <c r="S130" i="15" s="1"/>
  <c r="E448" i="15"/>
  <c r="S137" i="15" s="1"/>
  <c r="E447" i="15"/>
  <c r="S286" i="15" s="1"/>
  <c r="E446" i="15"/>
  <c r="S160" i="15" s="1"/>
  <c r="E445" i="15"/>
  <c r="S246" i="15" s="1"/>
  <c r="E444" i="15"/>
  <c r="S133" i="15" s="1"/>
  <c r="E443" i="15"/>
  <c r="S217" i="15" s="1"/>
  <c r="E442" i="15"/>
  <c r="S281" i="15" s="1"/>
  <c r="E441" i="15"/>
  <c r="S175" i="15" s="1"/>
  <c r="E440" i="15"/>
  <c r="S297" i="15" s="1"/>
  <c r="E439" i="15"/>
  <c r="S238" i="15" s="1"/>
  <c r="E438" i="15"/>
  <c r="S170" i="15" s="1"/>
  <c r="E437" i="15"/>
  <c r="S301" i="15" s="1"/>
  <c r="E436" i="15"/>
  <c r="S228" i="15" s="1"/>
  <c r="E435" i="15"/>
  <c r="S108" i="15" s="1"/>
  <c r="E434" i="15"/>
  <c r="S115" i="15" s="1"/>
  <c r="E433" i="15"/>
  <c r="S129" i="15" s="1"/>
  <c r="E432" i="15"/>
  <c r="S300" i="15" s="1"/>
  <c r="E431" i="15"/>
  <c r="S236" i="15" s="1"/>
  <c r="E430" i="15"/>
  <c r="S303" i="15" s="1"/>
  <c r="E429" i="15"/>
  <c r="S216" i="15" s="1"/>
  <c r="E428" i="15"/>
  <c r="S241" i="15" s="1"/>
  <c r="E427" i="15"/>
  <c r="S237" i="15" s="1"/>
  <c r="E426" i="15"/>
  <c r="S229" i="15" s="1"/>
  <c r="E425" i="15"/>
  <c r="S191" i="15" s="1"/>
  <c r="E424" i="15"/>
  <c r="S182" i="15" s="1"/>
  <c r="E423" i="15"/>
  <c r="S167" i="15" s="1"/>
  <c r="E422" i="15"/>
  <c r="S227" i="15" s="1"/>
  <c r="E421" i="15"/>
  <c r="S105" i="15" s="1"/>
  <c r="E420" i="15"/>
  <c r="S117" i="15" s="1"/>
  <c r="E419" i="15"/>
  <c r="S220" i="15" s="1"/>
  <c r="E418" i="15"/>
  <c r="S226" i="15" s="1"/>
  <c r="E417" i="15"/>
  <c r="S270" i="15" s="1"/>
  <c r="E416" i="15"/>
  <c r="S234" i="15" s="1"/>
  <c r="E415" i="15"/>
  <c r="S192" i="15" s="1"/>
  <c r="E414" i="15"/>
  <c r="S134" i="15" s="1"/>
  <c r="E413" i="15"/>
  <c r="S232" i="15" s="1"/>
  <c r="E412" i="15"/>
  <c r="S123" i="15" s="1"/>
  <c r="E411" i="15"/>
  <c r="S127" i="15" s="1"/>
  <c r="E410" i="15"/>
  <c r="S106" i="15" s="1"/>
  <c r="E409" i="15"/>
  <c r="S131" i="15" s="1"/>
  <c r="E408" i="15"/>
  <c r="S161" i="15" s="1"/>
  <c r="E407" i="15"/>
  <c r="S221" i="15" s="1"/>
  <c r="E406" i="15"/>
  <c r="S294" i="15" s="1"/>
  <c r="E405" i="15"/>
  <c r="S278" i="15" s="1"/>
  <c r="E404" i="15"/>
  <c r="S118" i="15" s="1"/>
  <c r="E403" i="15"/>
  <c r="S173" i="15" s="1"/>
  <c r="E402" i="15"/>
  <c r="S224" i="15" s="1"/>
  <c r="E401" i="15"/>
  <c r="S302" i="15" s="1"/>
  <c r="E400" i="15"/>
  <c r="S272" i="15" s="1"/>
  <c r="E399" i="15"/>
  <c r="S136" i="15" s="1"/>
  <c r="E398" i="15"/>
  <c r="S185" i="15" s="1"/>
  <c r="E397" i="15"/>
  <c r="S174" i="15" s="1"/>
  <c r="E396" i="15"/>
  <c r="S114" i="15" s="1"/>
  <c r="E395" i="15"/>
  <c r="S116" i="15" s="1"/>
  <c r="E394" i="15"/>
  <c r="S282" i="15" s="1"/>
  <c r="E393" i="15"/>
  <c r="S177" i="15" s="1"/>
  <c r="E392" i="15"/>
  <c r="S289" i="15" s="1"/>
  <c r="E391" i="15"/>
  <c r="S239" i="15" s="1"/>
  <c r="E390" i="15"/>
  <c r="S231" i="15" s="1"/>
  <c r="E389" i="15"/>
  <c r="S138" i="15" s="1"/>
  <c r="E388" i="15"/>
  <c r="S193" i="15" s="1"/>
  <c r="E387" i="15"/>
  <c r="S277" i="15" s="1"/>
  <c r="E386" i="15"/>
  <c r="S120" i="15" s="1"/>
  <c r="E385" i="15"/>
  <c r="S178" i="15" s="1"/>
  <c r="E384" i="15"/>
  <c r="S112" i="15" s="1"/>
  <c r="E383" i="15"/>
  <c r="S290" i="15" s="1"/>
  <c r="E382" i="15"/>
  <c r="S168" i="15" s="1"/>
  <c r="E381" i="15"/>
  <c r="S113" i="15" s="1"/>
  <c r="E380" i="15"/>
  <c r="S165" i="15" s="1"/>
  <c r="E379" i="15"/>
  <c r="S180" i="15" s="1"/>
  <c r="E378" i="15"/>
  <c r="S298" i="15" s="1"/>
  <c r="E377" i="15"/>
  <c r="S125" i="15" s="1"/>
  <c r="E376" i="15"/>
  <c r="S274" i="15" s="1"/>
  <c r="E375" i="15"/>
  <c r="S280" i="15" s="1"/>
  <c r="E374" i="15"/>
  <c r="S171" i="15" s="1"/>
  <c r="E373" i="15"/>
  <c r="S218" i="15" s="1"/>
  <c r="E372" i="15"/>
  <c r="S240" i="15" s="1"/>
  <c r="E371" i="15"/>
  <c r="S187" i="15" s="1"/>
  <c r="E370" i="15"/>
  <c r="S288" i="15" s="1"/>
  <c r="E369" i="15"/>
  <c r="S230" i="15" s="1"/>
  <c r="E368" i="15"/>
  <c r="S293" i="15" s="1"/>
  <c r="E367" i="15"/>
  <c r="S296" i="15" s="1"/>
  <c r="E366" i="15"/>
  <c r="S223" i="15" s="1"/>
  <c r="E365" i="15"/>
  <c r="S172" i="15" s="1"/>
  <c r="E364" i="15"/>
  <c r="S235" i="15" s="1"/>
  <c r="E363" i="15"/>
  <c r="S184" i="15" s="1"/>
  <c r="E362" i="15"/>
  <c r="S119" i="15" s="1"/>
  <c r="E361" i="15"/>
  <c r="S183" i="15" s="1"/>
  <c r="E360" i="15"/>
  <c r="S248" i="15" s="1"/>
  <c r="E359" i="15"/>
  <c r="S188" i="15" s="1"/>
  <c r="E358" i="15"/>
  <c r="S247" i="15" s="1"/>
  <c r="E357" i="15"/>
  <c r="S291" i="15" s="1"/>
  <c r="E356" i="15"/>
  <c r="S132" i="15" s="1"/>
  <c r="E355" i="15"/>
  <c r="S126" i="15" s="1"/>
  <c r="E354" i="15"/>
  <c r="S111" i="15" s="1"/>
  <c r="E353" i="15"/>
  <c r="S215" i="15" s="1"/>
  <c r="E352" i="15"/>
  <c r="S189" i="15" s="1"/>
  <c r="E351" i="15"/>
  <c r="S186" i="15" s="1"/>
  <c r="E350" i="15"/>
  <c r="S295" i="15" s="1"/>
  <c r="E349" i="15"/>
  <c r="S271" i="15" s="1"/>
  <c r="E348" i="15"/>
  <c r="S121" i="15" s="1"/>
  <c r="E347" i="15"/>
  <c r="S122" i="15" s="1"/>
  <c r="E346" i="15"/>
  <c r="S284" i="15" s="1"/>
  <c r="E345" i="15"/>
  <c r="S135" i="15" s="1"/>
  <c r="E344" i="15"/>
  <c r="S283" i="15" s="1"/>
  <c r="E343" i="15"/>
  <c r="S124" i="15" s="1"/>
  <c r="E342" i="15"/>
  <c r="S219" i="15" s="1"/>
  <c r="E341" i="15"/>
  <c r="S242" i="15" s="1"/>
  <c r="E340" i="15"/>
  <c r="S243" i="15" s="1"/>
  <c r="E339" i="15"/>
  <c r="S164" i="15" s="1"/>
  <c r="E338" i="15"/>
  <c r="S285" i="15" s="1"/>
  <c r="E337" i="15"/>
  <c r="S279" i="15" s="1"/>
  <c r="E336" i="15"/>
  <c r="S233" i="15" s="1"/>
  <c r="E335" i="15"/>
  <c r="S107" i="15" s="1"/>
  <c r="E334" i="15"/>
  <c r="S225" i="15" s="1"/>
  <c r="E333" i="15"/>
  <c r="S169" i="15" s="1"/>
  <c r="E332" i="15"/>
  <c r="S244" i="15" s="1"/>
  <c r="E331" i="15"/>
  <c r="S245" i="15" s="1"/>
  <c r="E330" i="15"/>
  <c r="S299" i="15" s="1"/>
  <c r="E329" i="15"/>
  <c r="S162" i="15" s="1"/>
  <c r="E328" i="15"/>
  <c r="S222" i="15" s="1"/>
  <c r="E327" i="15"/>
  <c r="S181" i="15" s="1"/>
  <c r="E326" i="15"/>
  <c r="S128" i="15" s="1"/>
  <c r="R305" i="15" l="1"/>
  <c r="S305" i="15"/>
  <c r="S250" i="15"/>
  <c r="R250" i="15"/>
  <c r="R140" i="15" l="1"/>
  <c r="R195" i="15"/>
  <c r="S195" i="15" l="1"/>
  <c r="S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6" i="11" l="1"/>
  <c r="F320" i="11"/>
  <c r="F352" i="11"/>
  <c r="F412" i="11"/>
  <c r="F365" i="11"/>
  <c r="F381" i="11"/>
  <c r="F267" i="11"/>
  <c r="F382" i="11"/>
  <c r="F288" i="11"/>
  <c r="F252" i="11"/>
  <c r="F308" i="11"/>
  <c r="F234" i="11"/>
  <c r="F389" i="11"/>
  <c r="F244" i="11"/>
  <c r="F344" i="11"/>
  <c r="F313" i="11"/>
  <c r="F325" i="11"/>
  <c r="F283" i="11"/>
  <c r="F296" i="11"/>
  <c r="F247" i="11"/>
  <c r="F305" i="11"/>
  <c r="F326" i="11"/>
  <c r="F278" i="11"/>
  <c r="F397" i="11"/>
  <c r="F401" i="11"/>
  <c r="F261" i="11"/>
  <c r="F332" i="11"/>
  <c r="F291" i="11"/>
  <c r="F388" i="11"/>
  <c r="F345" i="11"/>
  <c r="F353" i="11"/>
  <c r="K2121" i="1"/>
  <c r="J2121" i="1"/>
  <c r="I2121" i="1"/>
  <c r="H2121" i="1"/>
  <c r="G2121" i="1"/>
  <c r="F2121" i="1" l="1"/>
  <c r="B179" i="5"/>
  <c r="E347" i="1" s="1"/>
  <c r="B136" i="5"/>
  <c r="E429" i="1" s="1"/>
  <c r="B128" i="5"/>
  <c r="E448" i="1" s="1"/>
  <c r="B124" i="5"/>
  <c r="E447" i="1" s="1"/>
  <c r="B119" i="5"/>
  <c r="E434" i="1" s="1"/>
  <c r="B118" i="5"/>
  <c r="E439" i="1" s="1"/>
  <c r="B114" i="5"/>
  <c r="E426" i="1" s="1"/>
  <c r="B113" i="5"/>
  <c r="E446" i="1" s="1"/>
  <c r="B104" i="5"/>
  <c r="E452" i="1" s="1"/>
  <c r="B95" i="5"/>
  <c r="E450" i="1" s="1"/>
  <c r="B94" i="5"/>
  <c r="E449" i="1" s="1"/>
  <c r="B88" i="5"/>
  <c r="E420" i="1" s="1"/>
  <c r="B87" i="5"/>
  <c r="E436" i="1" s="1"/>
  <c r="B80" i="5"/>
  <c r="E438" i="1" s="1"/>
  <c r="B75" i="5"/>
  <c r="E440" i="1" s="1"/>
  <c r="B74" i="5"/>
  <c r="E445" i="1" s="1"/>
  <c r="B70" i="5"/>
  <c r="E435" i="1" s="1"/>
  <c r="B63" i="5"/>
  <c r="E428" i="1" s="1"/>
  <c r="B58" i="5"/>
  <c r="E433" i="1" s="1"/>
  <c r="B56" i="5"/>
  <c r="E424" i="1" s="1"/>
  <c r="B52" i="5"/>
  <c r="E423" i="1" s="1"/>
  <c r="B49" i="5"/>
  <c r="E422" i="1" s="1"/>
  <c r="B46" i="5"/>
  <c r="E453" i="1" s="1"/>
  <c r="B44" i="5"/>
  <c r="E442" i="1" s="1"/>
  <c r="B41" i="5"/>
  <c r="E432" i="1" s="1"/>
  <c r="B38" i="5"/>
  <c r="E451" i="1" s="1"/>
  <c r="B28" i="5"/>
  <c r="E425" i="1" s="1"/>
  <c r="B26" i="5"/>
  <c r="E431" i="1" s="1"/>
  <c r="B21" i="5"/>
  <c r="E441" i="1" s="1"/>
  <c r="B16" i="5"/>
  <c r="E437" i="1" s="1"/>
  <c r="B14" i="5"/>
  <c r="E443" i="1" s="1"/>
  <c r="B8" i="5"/>
  <c r="E427" i="1" s="1"/>
  <c r="B68" i="5"/>
  <c r="E415" i="1" s="1"/>
  <c r="B40" i="5"/>
  <c r="E389" i="1" s="1"/>
  <c r="B12" i="5"/>
  <c r="E412" i="1" s="1"/>
  <c r="B180" i="5"/>
  <c r="E392" i="1" s="1"/>
  <c r="B175" i="5"/>
  <c r="E401" i="1" s="1"/>
  <c r="B171" i="5"/>
  <c r="E399" i="1" s="1"/>
  <c r="B169" i="5"/>
  <c r="E393" i="1" s="1"/>
  <c r="B168" i="5"/>
  <c r="E346" i="1" s="1"/>
  <c r="B163" i="5"/>
  <c r="E356" i="1" s="1"/>
  <c r="B161" i="5"/>
  <c r="E413" i="1" s="1"/>
  <c r="B160" i="5"/>
  <c r="E365" i="1" s="1"/>
  <c r="B158" i="5"/>
  <c r="E405" i="1" s="1"/>
  <c r="B157" i="5"/>
  <c r="E353" i="1" s="1"/>
  <c r="B154" i="5"/>
  <c r="E336" i="1" s="1"/>
  <c r="B152" i="5"/>
  <c r="E385" i="1" s="1"/>
  <c r="B150" i="5"/>
  <c r="E367" i="1" s="1"/>
  <c r="B149" i="5"/>
  <c r="E372" i="1" s="1"/>
  <c r="B148" i="5"/>
  <c r="E370" i="1" s="1"/>
  <c r="B146" i="5"/>
  <c r="E414" i="1" s="1"/>
  <c r="B145" i="5"/>
  <c r="E375" i="1" s="1"/>
  <c r="B143" i="5"/>
  <c r="E404" i="1" s="1"/>
  <c r="K1286" i="4"/>
  <c r="N355" i="1" s="1"/>
  <c r="J1286" i="4"/>
  <c r="M355" i="1" s="1"/>
  <c r="I1286" i="4"/>
  <c r="K1285" i="4"/>
  <c r="J1285" i="4"/>
  <c r="M351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9" i="1"/>
  <c r="I210" i="1"/>
  <c r="I240" i="1"/>
  <c r="I277" i="1"/>
  <c r="I150" i="1"/>
  <c r="I179" i="1"/>
  <c r="I258" i="1"/>
  <c r="I271" i="1"/>
  <c r="I173" i="1"/>
  <c r="I257" i="1"/>
  <c r="I181" i="1"/>
  <c r="I233" i="1"/>
  <c r="I183" i="1"/>
  <c r="I247" i="1"/>
  <c r="I230" i="1"/>
  <c r="I282" i="1"/>
  <c r="I268" i="1"/>
  <c r="I203" i="1"/>
  <c r="I273" i="1"/>
  <c r="I266" i="1"/>
  <c r="I242" i="1"/>
  <c r="I213" i="1"/>
  <c r="I226" i="1"/>
  <c r="I162" i="1"/>
  <c r="I151" i="1"/>
  <c r="I175" i="1"/>
  <c r="I160" i="1"/>
  <c r="I229" i="1"/>
  <c r="I216" i="1"/>
  <c r="I189" i="1"/>
  <c r="I261" i="1"/>
  <c r="I196" i="1"/>
  <c r="I156" i="1"/>
  <c r="I260" i="1"/>
  <c r="I184" i="1"/>
  <c r="I256" i="1"/>
  <c r="I255" i="1"/>
  <c r="I206" i="1"/>
  <c r="I186" i="1"/>
  <c r="I269" i="1"/>
  <c r="I281" i="1"/>
  <c r="I280" i="1"/>
  <c r="I246" i="1"/>
  <c r="I241" i="1"/>
  <c r="I221" i="1"/>
  <c r="I243" i="1"/>
  <c r="I164" i="1"/>
  <c r="I167" i="1"/>
  <c r="I177" i="1"/>
  <c r="I194" i="1"/>
  <c r="I192" i="1"/>
  <c r="I279" i="1"/>
  <c r="I228" i="1"/>
  <c r="I270" i="1"/>
  <c r="I234" i="1"/>
  <c r="I209" i="1"/>
  <c r="I276" i="1"/>
  <c r="I152" i="1"/>
  <c r="I224" i="1"/>
  <c r="I267" i="1"/>
  <c r="I165" i="1"/>
  <c r="I253" i="1"/>
  <c r="I147" i="1"/>
  <c r="I250" i="1"/>
  <c r="I172" i="1"/>
  <c r="I245" i="1"/>
  <c r="I215" i="1"/>
  <c r="I223" i="1"/>
  <c r="I191" i="1"/>
  <c r="I225" i="1"/>
  <c r="I170" i="1"/>
  <c r="I265" i="1"/>
  <c r="I222" i="1"/>
  <c r="I149" i="1"/>
  <c r="I163" i="1"/>
  <c r="I263" i="1"/>
  <c r="I154" i="1"/>
  <c r="I202" i="1"/>
  <c r="I197" i="1"/>
  <c r="I155" i="1"/>
  <c r="I252" i="1"/>
  <c r="I180" i="1"/>
  <c r="I248" i="1"/>
  <c r="I188" i="1"/>
  <c r="I208" i="1"/>
  <c r="I161" i="1"/>
  <c r="I239" i="1"/>
  <c r="I232" i="1"/>
  <c r="I238" i="1"/>
  <c r="I198" i="1"/>
  <c r="I217" i="1"/>
  <c r="I235" i="1"/>
  <c r="I275" i="1"/>
  <c r="I262" i="1"/>
  <c r="I148" i="1"/>
  <c r="I169" i="1"/>
  <c r="I272" i="1"/>
  <c r="I204" i="1"/>
  <c r="I158" i="1"/>
  <c r="I249" i="1"/>
  <c r="I193" i="1"/>
  <c r="I219" i="1"/>
  <c r="I182" i="1"/>
  <c r="I251" i="1"/>
  <c r="I171" i="1"/>
  <c r="I176" i="1"/>
  <c r="I190" i="1"/>
  <c r="I244" i="1"/>
  <c r="I264" i="1"/>
  <c r="I214" i="1"/>
  <c r="I218" i="1"/>
  <c r="I185" i="1"/>
  <c r="I195" i="1"/>
  <c r="I227" i="1"/>
  <c r="I187" i="1"/>
  <c r="I178" i="1"/>
  <c r="I153" i="1"/>
  <c r="I159" i="1"/>
  <c r="I157" i="1"/>
  <c r="I274" i="1"/>
  <c r="I212" i="1"/>
  <c r="I220" i="1"/>
  <c r="I231" i="1"/>
  <c r="I205" i="1"/>
  <c r="I237" i="1"/>
  <c r="I207" i="1"/>
  <c r="I200" i="1"/>
  <c r="I174" i="1"/>
  <c r="I278" i="1"/>
  <c r="I254" i="1"/>
  <c r="I166" i="1"/>
  <c r="I199" i="1"/>
  <c r="I211" i="1"/>
  <c r="I201" i="1"/>
  <c r="I236" i="1"/>
  <c r="I168" i="1"/>
  <c r="H259" i="1"/>
  <c r="H210" i="1"/>
  <c r="H240" i="1"/>
  <c r="H277" i="1"/>
  <c r="H150" i="1"/>
  <c r="H179" i="1"/>
  <c r="H258" i="1"/>
  <c r="H271" i="1"/>
  <c r="H173" i="1"/>
  <c r="H257" i="1"/>
  <c r="H181" i="1"/>
  <c r="H233" i="1"/>
  <c r="H183" i="1"/>
  <c r="H247" i="1"/>
  <c r="H230" i="1"/>
  <c r="H282" i="1"/>
  <c r="H268" i="1"/>
  <c r="H203" i="1"/>
  <c r="H273" i="1"/>
  <c r="H266" i="1"/>
  <c r="H242" i="1"/>
  <c r="H213" i="1"/>
  <c r="H226" i="1"/>
  <c r="H162" i="1"/>
  <c r="H151" i="1"/>
  <c r="H175" i="1"/>
  <c r="H160" i="1"/>
  <c r="H229" i="1"/>
  <c r="H216" i="1"/>
  <c r="H189" i="1"/>
  <c r="H261" i="1"/>
  <c r="H196" i="1"/>
  <c r="H156" i="1"/>
  <c r="H260" i="1"/>
  <c r="H184" i="1"/>
  <c r="H256" i="1"/>
  <c r="H255" i="1"/>
  <c r="H206" i="1"/>
  <c r="H186" i="1"/>
  <c r="H269" i="1"/>
  <c r="H281" i="1"/>
  <c r="H280" i="1"/>
  <c r="H246" i="1"/>
  <c r="H241" i="1"/>
  <c r="H221" i="1"/>
  <c r="H243" i="1"/>
  <c r="H164" i="1"/>
  <c r="H167" i="1"/>
  <c r="H177" i="1"/>
  <c r="H194" i="1"/>
  <c r="H192" i="1"/>
  <c r="H279" i="1"/>
  <c r="H228" i="1"/>
  <c r="H270" i="1"/>
  <c r="H234" i="1"/>
  <c r="H209" i="1"/>
  <c r="H276" i="1"/>
  <c r="H152" i="1"/>
  <c r="H224" i="1"/>
  <c r="H267" i="1"/>
  <c r="H165" i="1"/>
  <c r="H253" i="1"/>
  <c r="H147" i="1"/>
  <c r="H250" i="1"/>
  <c r="H172" i="1"/>
  <c r="H245" i="1"/>
  <c r="H215" i="1"/>
  <c r="H223" i="1"/>
  <c r="H191" i="1"/>
  <c r="H225" i="1"/>
  <c r="H170" i="1"/>
  <c r="H265" i="1"/>
  <c r="H222" i="1"/>
  <c r="H149" i="1"/>
  <c r="H163" i="1"/>
  <c r="H263" i="1"/>
  <c r="H154" i="1"/>
  <c r="H202" i="1"/>
  <c r="H197" i="1"/>
  <c r="H155" i="1"/>
  <c r="H252" i="1"/>
  <c r="H180" i="1"/>
  <c r="H248" i="1"/>
  <c r="H188" i="1"/>
  <c r="H208" i="1"/>
  <c r="H161" i="1"/>
  <c r="H239" i="1"/>
  <c r="H232" i="1"/>
  <c r="H238" i="1"/>
  <c r="H198" i="1"/>
  <c r="H217" i="1"/>
  <c r="H235" i="1"/>
  <c r="H275" i="1"/>
  <c r="H262" i="1"/>
  <c r="H148" i="1"/>
  <c r="H169" i="1"/>
  <c r="H272" i="1"/>
  <c r="H204" i="1"/>
  <c r="H158" i="1"/>
  <c r="H249" i="1"/>
  <c r="H193" i="1"/>
  <c r="H219" i="1"/>
  <c r="H182" i="1"/>
  <c r="H251" i="1"/>
  <c r="H171" i="1"/>
  <c r="H176" i="1"/>
  <c r="H190" i="1"/>
  <c r="H244" i="1"/>
  <c r="H264" i="1"/>
  <c r="H214" i="1"/>
  <c r="H218" i="1"/>
  <c r="H185" i="1"/>
  <c r="H195" i="1"/>
  <c r="H227" i="1"/>
  <c r="H187" i="1"/>
  <c r="H178" i="1"/>
  <c r="H153" i="1"/>
  <c r="H159" i="1"/>
  <c r="H157" i="1"/>
  <c r="H274" i="1"/>
  <c r="H212" i="1"/>
  <c r="H220" i="1"/>
  <c r="H231" i="1"/>
  <c r="H205" i="1"/>
  <c r="H237" i="1"/>
  <c r="H207" i="1"/>
  <c r="H200" i="1"/>
  <c r="H174" i="1"/>
  <c r="H278" i="1"/>
  <c r="H254" i="1"/>
  <c r="H166" i="1"/>
  <c r="H199" i="1"/>
  <c r="H211" i="1"/>
  <c r="H201" i="1"/>
  <c r="H236" i="1"/>
  <c r="H168" i="1"/>
  <c r="G259" i="1"/>
  <c r="G210" i="1"/>
  <c r="G240" i="1"/>
  <c r="G277" i="1"/>
  <c r="G150" i="1"/>
  <c r="G179" i="1"/>
  <c r="G258" i="1"/>
  <c r="G271" i="1"/>
  <c r="G173" i="1"/>
  <c r="G257" i="1"/>
  <c r="G181" i="1"/>
  <c r="G233" i="1"/>
  <c r="G183" i="1"/>
  <c r="G247" i="1"/>
  <c r="G230" i="1"/>
  <c r="G282" i="1"/>
  <c r="G268" i="1"/>
  <c r="G203" i="1"/>
  <c r="G273" i="1"/>
  <c r="G266" i="1"/>
  <c r="G242" i="1"/>
  <c r="G213" i="1"/>
  <c r="G226" i="1"/>
  <c r="G162" i="1"/>
  <c r="G151" i="1"/>
  <c r="G175" i="1"/>
  <c r="G160" i="1"/>
  <c r="G229" i="1"/>
  <c r="G216" i="1"/>
  <c r="G189" i="1"/>
  <c r="G261" i="1"/>
  <c r="G196" i="1"/>
  <c r="G156" i="1"/>
  <c r="G260" i="1"/>
  <c r="G184" i="1"/>
  <c r="G256" i="1"/>
  <c r="G255" i="1"/>
  <c r="G206" i="1"/>
  <c r="G186" i="1"/>
  <c r="G269" i="1"/>
  <c r="G281" i="1"/>
  <c r="G280" i="1"/>
  <c r="G246" i="1"/>
  <c r="G241" i="1"/>
  <c r="G221" i="1"/>
  <c r="G243" i="1"/>
  <c r="G164" i="1"/>
  <c r="G167" i="1"/>
  <c r="G177" i="1"/>
  <c r="G194" i="1"/>
  <c r="G192" i="1"/>
  <c r="G279" i="1"/>
  <c r="G228" i="1"/>
  <c r="G270" i="1"/>
  <c r="G234" i="1"/>
  <c r="G209" i="1"/>
  <c r="G276" i="1"/>
  <c r="G152" i="1"/>
  <c r="G224" i="1"/>
  <c r="G267" i="1"/>
  <c r="G165" i="1"/>
  <c r="G253" i="1"/>
  <c r="G147" i="1"/>
  <c r="G250" i="1"/>
  <c r="G172" i="1"/>
  <c r="G245" i="1"/>
  <c r="G215" i="1"/>
  <c r="G223" i="1"/>
  <c r="G191" i="1"/>
  <c r="G225" i="1"/>
  <c r="G170" i="1"/>
  <c r="G265" i="1"/>
  <c r="G222" i="1"/>
  <c r="G149" i="1"/>
  <c r="G163" i="1"/>
  <c r="G263" i="1"/>
  <c r="G154" i="1"/>
  <c r="G202" i="1"/>
  <c r="G197" i="1"/>
  <c r="G155" i="1"/>
  <c r="G252" i="1"/>
  <c r="G180" i="1"/>
  <c r="G248" i="1"/>
  <c r="G188" i="1"/>
  <c r="G208" i="1"/>
  <c r="G161" i="1"/>
  <c r="G239" i="1"/>
  <c r="G232" i="1"/>
  <c r="G238" i="1"/>
  <c r="G198" i="1"/>
  <c r="G217" i="1"/>
  <c r="G235" i="1"/>
  <c r="G275" i="1"/>
  <c r="G262" i="1"/>
  <c r="G148" i="1"/>
  <c r="G169" i="1"/>
  <c r="G272" i="1"/>
  <c r="G204" i="1"/>
  <c r="G158" i="1"/>
  <c r="G249" i="1"/>
  <c r="G193" i="1"/>
  <c r="G219" i="1"/>
  <c r="G182" i="1"/>
  <c r="G251" i="1"/>
  <c r="G171" i="1"/>
  <c r="G176" i="1"/>
  <c r="G190" i="1"/>
  <c r="G244" i="1"/>
  <c r="G264" i="1"/>
  <c r="G214" i="1"/>
  <c r="G218" i="1"/>
  <c r="G185" i="1"/>
  <c r="G195" i="1"/>
  <c r="G227" i="1"/>
  <c r="G187" i="1"/>
  <c r="G178" i="1"/>
  <c r="G153" i="1"/>
  <c r="G159" i="1"/>
  <c r="G157" i="1"/>
  <c r="G274" i="1"/>
  <c r="G212" i="1"/>
  <c r="G220" i="1"/>
  <c r="G231" i="1"/>
  <c r="G205" i="1"/>
  <c r="G237" i="1"/>
  <c r="G207" i="1"/>
  <c r="G200" i="1"/>
  <c r="G174" i="1"/>
  <c r="G278" i="1"/>
  <c r="G254" i="1"/>
  <c r="G166" i="1"/>
  <c r="G199" i="1"/>
  <c r="G211" i="1"/>
  <c r="G201" i="1"/>
  <c r="G236" i="1"/>
  <c r="G168" i="1"/>
  <c r="N351" i="1"/>
  <c r="L355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18" i="1" s="1"/>
  <c r="D1114" i="4"/>
  <c r="D1113" i="4"/>
  <c r="D1112" i="4"/>
  <c r="L1256" i="4" s="1"/>
  <c r="D1111" i="4"/>
  <c r="D705" i="1" s="1"/>
  <c r="D1110" i="4"/>
  <c r="D1109" i="4"/>
  <c r="D1108" i="4"/>
  <c r="L1252" i="4" s="1"/>
  <c r="D1107" i="4"/>
  <c r="L1251" i="4" s="1"/>
  <c r="D1106" i="4"/>
  <c r="D138" i="6"/>
  <c r="P208" i="1" s="1"/>
  <c r="D137" i="6"/>
  <c r="P259" i="1" s="1"/>
  <c r="D136" i="6"/>
  <c r="P251" i="1" s="1"/>
  <c r="D135" i="6"/>
  <c r="P229" i="1" s="1"/>
  <c r="D134" i="6"/>
  <c r="P198" i="1" s="1"/>
  <c r="D133" i="6"/>
  <c r="P153" i="1" s="1"/>
  <c r="D132" i="6"/>
  <c r="P249" i="1" s="1"/>
  <c r="D131" i="6"/>
  <c r="P207" i="1" s="1"/>
  <c r="D130" i="6"/>
  <c r="P279" i="1" s="1"/>
  <c r="D129" i="6"/>
  <c r="P160" i="1" s="1"/>
  <c r="D128" i="6"/>
  <c r="P222" i="1" s="1"/>
  <c r="D127" i="6"/>
  <c r="P227" i="1" s="1"/>
  <c r="D126" i="6"/>
  <c r="P280" i="1" s="1"/>
  <c r="D125" i="6"/>
  <c r="P254" i="1" s="1"/>
  <c r="D124" i="6"/>
  <c r="P206" i="1" s="1"/>
  <c r="D744" i="1" l="1"/>
  <c r="D756" i="1"/>
  <c r="H1253" i="4"/>
  <c r="L779" i="1"/>
  <c r="H1257" i="4"/>
  <c r="L731" i="1"/>
  <c r="H1261" i="4"/>
  <c r="L683" i="1"/>
  <c r="H1250" i="4"/>
  <c r="L668" i="1"/>
  <c r="H1254" i="4"/>
  <c r="L773" i="1"/>
  <c r="H1258" i="4"/>
  <c r="L662" i="1"/>
  <c r="H1262" i="4"/>
  <c r="L771" i="1"/>
  <c r="H1251" i="4"/>
  <c r="L766" i="1"/>
  <c r="H1255" i="4"/>
  <c r="L719" i="1"/>
  <c r="H1259" i="4"/>
  <c r="L724" i="1"/>
  <c r="H1263" i="4"/>
  <c r="L694" i="1"/>
  <c r="H1252" i="4"/>
  <c r="L787" i="1"/>
  <c r="H1256" i="4"/>
  <c r="L721" i="1"/>
  <c r="H1260" i="4"/>
  <c r="L757" i="1"/>
  <c r="H1264" i="4"/>
  <c r="L676" i="1"/>
  <c r="G284" i="1"/>
  <c r="H284" i="1"/>
  <c r="I284" i="1"/>
  <c r="T788" i="1"/>
  <c r="T782" i="1"/>
  <c r="AB666" i="1"/>
  <c r="AB779" i="1"/>
  <c r="AB657" i="1"/>
  <c r="X738" i="1"/>
  <c r="P782" i="1"/>
  <c r="P689" i="1"/>
  <c r="H766" i="1"/>
  <c r="J1254" i="4"/>
  <c r="P656" i="1"/>
  <c r="H742" i="1"/>
  <c r="J1251" i="4"/>
  <c r="P768" i="1"/>
  <c r="J1255" i="4"/>
  <c r="P746" i="1"/>
  <c r="J1259" i="4"/>
  <c r="P756" i="1"/>
  <c r="J1263" i="4"/>
  <c r="P787" i="1"/>
  <c r="E1250" i="4"/>
  <c r="X753" i="1"/>
  <c r="E1254" i="4"/>
  <c r="X686" i="1"/>
  <c r="E1258" i="4"/>
  <c r="X758" i="1"/>
  <c r="E1262" i="4"/>
  <c r="X693" i="1"/>
  <c r="L1259" i="4"/>
  <c r="H775" i="1"/>
  <c r="H689" i="1"/>
  <c r="J1250" i="4"/>
  <c r="P747" i="1"/>
  <c r="J1262" i="4"/>
  <c r="P734" i="1"/>
  <c r="L1255" i="4"/>
  <c r="D768" i="1"/>
  <c r="H688" i="1"/>
  <c r="H670" i="1"/>
  <c r="D746" i="1"/>
  <c r="D767" i="1"/>
  <c r="D713" i="1"/>
  <c r="L1253" i="4"/>
  <c r="D772" i="1"/>
  <c r="L1257" i="4"/>
  <c r="D677" i="1"/>
  <c r="L1261" i="4"/>
  <c r="H664" i="1"/>
  <c r="H703" i="1"/>
  <c r="H658" i="1"/>
  <c r="H729" i="1"/>
  <c r="J1252" i="4"/>
  <c r="P719" i="1"/>
  <c r="J1256" i="4"/>
  <c r="P659" i="1"/>
  <c r="J1260" i="4"/>
  <c r="P668" i="1"/>
  <c r="J1264" i="4"/>
  <c r="P657" i="1"/>
  <c r="K1250" i="4"/>
  <c r="T779" i="1"/>
  <c r="K1258" i="4"/>
  <c r="T786" i="1"/>
  <c r="K1262" i="4"/>
  <c r="T790" i="1"/>
  <c r="H770" i="1"/>
  <c r="J1258" i="4"/>
  <c r="P695" i="1"/>
  <c r="D736" i="1"/>
  <c r="D745" i="1"/>
  <c r="L1250" i="4"/>
  <c r="D684" i="1"/>
  <c r="L1254" i="4"/>
  <c r="D683" i="1"/>
  <c r="L1258" i="4"/>
  <c r="D737" i="1"/>
  <c r="L1262" i="4"/>
  <c r="H781" i="1"/>
  <c r="H745" i="1"/>
  <c r="H713" i="1"/>
  <c r="H714" i="1"/>
  <c r="P740" i="1"/>
  <c r="K1251" i="4"/>
  <c r="T666" i="1"/>
  <c r="K1255" i="4"/>
  <c r="T783" i="1"/>
  <c r="K1259" i="4"/>
  <c r="T787" i="1"/>
  <c r="K1263" i="4"/>
  <c r="T668" i="1"/>
  <c r="T784" i="1"/>
  <c r="T789" i="1"/>
  <c r="E1251" i="4"/>
  <c r="X727" i="1"/>
  <c r="E1255" i="4"/>
  <c r="X657" i="1"/>
  <c r="E1259" i="4"/>
  <c r="X731" i="1"/>
  <c r="E1263" i="4"/>
  <c r="X714" i="1"/>
  <c r="G1250" i="4"/>
  <c r="AB721" i="1"/>
  <c r="G1254" i="4"/>
  <c r="AB764" i="1"/>
  <c r="G1258" i="4"/>
  <c r="AB781" i="1"/>
  <c r="I1252" i="4"/>
  <c r="AF782" i="1"/>
  <c r="I1260" i="4"/>
  <c r="AF683" i="1"/>
  <c r="AF790" i="1"/>
  <c r="T780" i="1"/>
  <c r="T785" i="1"/>
  <c r="X747" i="1"/>
  <c r="AB695" i="1"/>
  <c r="AF779" i="1"/>
  <c r="T781" i="1"/>
  <c r="T791" i="1"/>
  <c r="X766" i="1"/>
  <c r="AB679" i="1"/>
  <c r="AB773" i="1"/>
  <c r="AF726" i="1"/>
  <c r="AF772" i="1"/>
  <c r="AB769" i="1"/>
  <c r="G1252" i="4"/>
  <c r="AB790" i="1"/>
  <c r="G1256" i="4"/>
  <c r="AB676" i="1"/>
  <c r="G1260" i="4"/>
  <c r="AB740" i="1"/>
  <c r="G1264" i="4"/>
  <c r="X675" i="1"/>
  <c r="X739" i="1"/>
  <c r="X679" i="1"/>
  <c r="X662" i="1"/>
  <c r="AB669" i="1"/>
  <c r="AB700" i="1"/>
  <c r="I1251" i="4"/>
  <c r="AF748" i="1"/>
  <c r="I1255" i="4"/>
  <c r="AF669" i="1"/>
  <c r="I1259" i="4"/>
  <c r="AF690" i="1"/>
  <c r="AF722" i="1"/>
  <c r="AF783" i="1"/>
  <c r="AF744" i="1"/>
  <c r="AF740" i="1"/>
  <c r="AF675" i="1"/>
  <c r="AF712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6" i="1" l="1"/>
  <c r="G433" i="1"/>
  <c r="G453" i="1"/>
  <c r="G431" i="1"/>
  <c r="G441" i="1"/>
  <c r="G389" i="1"/>
  <c r="G401" i="1"/>
  <c r="G392" i="1"/>
  <c r="G365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9" i="11"/>
  <c r="F418" i="11"/>
  <c r="F417" i="11"/>
  <c r="F416" i="11"/>
  <c r="C333" i="12" l="1"/>
  <c r="E425" i="11"/>
  <c r="D425" i="11"/>
  <c r="C425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1" i="1" l="1"/>
  <c r="N344" i="1"/>
  <c r="M344" i="1"/>
  <c r="L344" i="1"/>
  <c r="N353" i="1"/>
  <c r="M353" i="1"/>
  <c r="L353" i="1"/>
  <c r="N358" i="1"/>
  <c r="M358" i="1"/>
  <c r="L358" i="1"/>
  <c r="N359" i="1"/>
  <c r="M359" i="1"/>
  <c r="L359" i="1"/>
  <c r="N350" i="1"/>
  <c r="M350" i="1"/>
  <c r="L350" i="1"/>
  <c r="N357" i="1"/>
  <c r="M357" i="1"/>
  <c r="L357" i="1"/>
  <c r="N354" i="1"/>
  <c r="M354" i="1"/>
  <c r="L354" i="1"/>
  <c r="N352" i="1"/>
  <c r="M352" i="1"/>
  <c r="L352" i="1"/>
  <c r="N356" i="1"/>
  <c r="M356" i="1"/>
  <c r="L356" i="1"/>
  <c r="N349" i="1"/>
  <c r="M349" i="1"/>
  <c r="L349" i="1"/>
  <c r="N347" i="1"/>
  <c r="M347" i="1"/>
  <c r="L347" i="1"/>
  <c r="N345" i="1"/>
  <c r="M345" i="1"/>
  <c r="L345" i="1"/>
  <c r="N346" i="1"/>
  <c r="M346" i="1"/>
  <c r="L346" i="1"/>
  <c r="N348" i="1"/>
  <c r="M348" i="1"/>
  <c r="L348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90" i="1" s="1"/>
  <c r="D122" i="6"/>
  <c r="P272" i="1" s="1"/>
  <c r="D121" i="6"/>
  <c r="P171" i="1" s="1"/>
  <c r="D120" i="6"/>
  <c r="P195" i="1" s="1"/>
  <c r="D119" i="6"/>
  <c r="P247" i="1" s="1"/>
  <c r="D118" i="6"/>
  <c r="P221" i="1" s="1"/>
  <c r="D117" i="6"/>
  <c r="P269" i="1" s="1"/>
  <c r="D116" i="6"/>
  <c r="P205" i="1" s="1"/>
  <c r="D115" i="6"/>
  <c r="P181" i="1" s="1"/>
  <c r="D114" i="6"/>
  <c r="P165" i="1" s="1"/>
  <c r="D113" i="6"/>
  <c r="P152" i="1" s="1"/>
  <c r="D112" i="6"/>
  <c r="P253" i="1" s="1"/>
  <c r="D111" i="6"/>
  <c r="P235" i="1" s="1"/>
  <c r="D110" i="6"/>
  <c r="P281" i="1" s="1"/>
  <c r="D109" i="6"/>
  <c r="P264" i="1" s="1"/>
  <c r="D108" i="6"/>
  <c r="P271" i="1" s="1"/>
  <c r="D107" i="6"/>
  <c r="P278" i="1" s="1"/>
  <c r="D106" i="6"/>
  <c r="P216" i="1" s="1"/>
  <c r="D105" i="6"/>
  <c r="P266" i="1" s="1"/>
  <c r="D104" i="6"/>
  <c r="P250" i="1" s="1"/>
  <c r="D103" i="6"/>
  <c r="P257" i="1" s="1"/>
  <c r="D102" i="6"/>
  <c r="P262" i="1" s="1"/>
  <c r="D101" i="6"/>
  <c r="P276" i="1" s="1"/>
  <c r="D100" i="6"/>
  <c r="P163" i="1" s="1"/>
  <c r="D99" i="6"/>
  <c r="P252" i="1" s="1"/>
  <c r="D98" i="6"/>
  <c r="P232" i="1" s="1"/>
  <c r="D97" i="6"/>
  <c r="P213" i="1" s="1"/>
  <c r="D96" i="6"/>
  <c r="P210" i="1" s="1"/>
  <c r="D95" i="6"/>
  <c r="P154" i="1" s="1"/>
  <c r="D94" i="6"/>
  <c r="P158" i="1" s="1"/>
  <c r="D93" i="6"/>
  <c r="P237" i="1" s="1"/>
  <c r="D92" i="6"/>
  <c r="P185" i="1" s="1"/>
  <c r="D91" i="6"/>
  <c r="P263" i="1" s="1"/>
  <c r="D90" i="6"/>
  <c r="P187" i="1" s="1"/>
  <c r="D89" i="6"/>
  <c r="P204" i="1" s="1"/>
  <c r="D88" i="6"/>
  <c r="P236" i="1" s="1"/>
  <c r="D87" i="6"/>
  <c r="P228" i="1" s="1"/>
  <c r="D86" i="6"/>
  <c r="P270" i="1" s="1"/>
  <c r="D85" i="6"/>
  <c r="P161" i="1" s="1"/>
  <c r="D84" i="6"/>
  <c r="P188" i="1" s="1"/>
  <c r="D83" i="6"/>
  <c r="P200" i="1" s="1"/>
  <c r="D82" i="6"/>
  <c r="P159" i="1" s="1"/>
  <c r="D81" i="6"/>
  <c r="P219" i="1" s="1"/>
  <c r="D80" i="6"/>
  <c r="P150" i="1" s="1"/>
  <c r="D79" i="6"/>
  <c r="P199" i="1" s="1"/>
  <c r="D78" i="6"/>
  <c r="P180" i="1" s="1"/>
  <c r="D77" i="6"/>
  <c r="P201" i="1" s="1"/>
  <c r="D76" i="6"/>
  <c r="P178" i="1" s="1"/>
  <c r="D75" i="6"/>
  <c r="P214" i="1" s="1"/>
  <c r="D74" i="6"/>
  <c r="P224" i="1" s="1"/>
  <c r="D73" i="6"/>
  <c r="P147" i="1" s="1"/>
  <c r="D72" i="6"/>
  <c r="P242" i="1" s="1"/>
  <c r="D71" i="6"/>
  <c r="P256" i="1" s="1"/>
  <c r="D70" i="6"/>
  <c r="P268" i="1" s="1"/>
  <c r="D69" i="6"/>
  <c r="P243" i="1" s="1"/>
  <c r="D68" i="6"/>
  <c r="P175" i="1" s="1"/>
  <c r="D67" i="6"/>
  <c r="P225" i="1" s="1"/>
  <c r="D66" i="6"/>
  <c r="P233" i="1" s="1"/>
  <c r="D65" i="6"/>
  <c r="P162" i="1" s="1"/>
  <c r="D64" i="6"/>
  <c r="P246" i="1" s="1"/>
  <c r="D63" i="6"/>
  <c r="P193" i="1" s="1"/>
  <c r="D62" i="6"/>
  <c r="D61" i="6"/>
  <c r="P173" i="1" s="1"/>
  <c r="D60" i="6"/>
  <c r="P183" i="1" s="1"/>
  <c r="D59" i="6"/>
  <c r="P166" i="1" s="1"/>
  <c r="D58" i="6"/>
  <c r="D57" i="6"/>
  <c r="P186" i="1" s="1"/>
  <c r="D56" i="6"/>
  <c r="P148" i="1" s="1"/>
  <c r="D55" i="6"/>
  <c r="P220" i="1" s="1"/>
  <c r="D54" i="6"/>
  <c r="P239" i="1" s="1"/>
  <c r="D53" i="6"/>
  <c r="P215" i="1" s="1"/>
  <c r="D52" i="6"/>
  <c r="P231" i="1" s="1"/>
  <c r="D51" i="6"/>
  <c r="D50" i="6"/>
  <c r="P164" i="1" s="1"/>
  <c r="D49" i="6"/>
  <c r="P157" i="1" s="1"/>
  <c r="D48" i="6"/>
  <c r="P238" i="1" s="1"/>
  <c r="D47" i="6"/>
  <c r="P223" i="1" s="1"/>
  <c r="D46" i="6"/>
  <c r="P170" i="1" s="1"/>
  <c r="D45" i="6"/>
  <c r="P174" i="1" s="1"/>
  <c r="D44" i="6"/>
  <c r="P240" i="1" s="1"/>
  <c r="D43" i="6"/>
  <c r="D42" i="6"/>
  <c r="P209" i="1" s="1"/>
  <c r="D41" i="6"/>
  <c r="P197" i="1" s="1"/>
  <c r="D40" i="6"/>
  <c r="D39" i="6"/>
  <c r="P218" i="1" s="1"/>
  <c r="D38" i="6"/>
  <c r="D37" i="6"/>
  <c r="P261" i="1" s="1"/>
  <c r="D36" i="6"/>
  <c r="P151" i="1" s="1"/>
  <c r="D35" i="6"/>
  <c r="D34" i="6"/>
  <c r="D33" i="6"/>
  <c r="P267" i="1" s="1"/>
  <c r="D32" i="6"/>
  <c r="D31" i="6"/>
  <c r="D30" i="6"/>
  <c r="P182" i="1" s="1"/>
  <c r="D29" i="6"/>
  <c r="D28" i="6"/>
  <c r="D27" i="6"/>
  <c r="P255" i="1" s="1"/>
  <c r="D26" i="6"/>
  <c r="D25" i="6"/>
  <c r="P212" i="1" s="1"/>
  <c r="D24" i="6"/>
  <c r="P168" i="1" s="1"/>
  <c r="D23" i="6"/>
  <c r="P149" i="1" s="1"/>
  <c r="D22" i="6"/>
  <c r="P176" i="1" s="1"/>
  <c r="D21" i="6"/>
  <c r="P156" i="1" s="1"/>
  <c r="D20" i="6"/>
  <c r="D19" i="6"/>
  <c r="D18" i="6"/>
  <c r="P282" i="1" s="1"/>
  <c r="D17" i="6"/>
  <c r="P196" i="1" s="1"/>
  <c r="D16" i="6"/>
  <c r="P248" i="1" s="1"/>
  <c r="D15" i="6"/>
  <c r="P230" i="1" s="1"/>
  <c r="D14" i="6"/>
  <c r="P211" i="1" s="1"/>
  <c r="D13" i="6"/>
  <c r="P244" i="1" s="1"/>
  <c r="D12" i="6"/>
  <c r="D11" i="6"/>
  <c r="P241" i="1" s="1"/>
  <c r="D10" i="6"/>
  <c r="P245" i="1" s="1"/>
  <c r="D9" i="6"/>
  <c r="P277" i="1" s="1"/>
  <c r="D8" i="6"/>
  <c r="P226" i="1" s="1"/>
  <c r="D7" i="6"/>
  <c r="D6" i="6"/>
  <c r="P184" i="1" s="1"/>
  <c r="D5" i="6"/>
  <c r="P192" i="1" s="1"/>
  <c r="D4" i="6"/>
  <c r="P273" i="1" s="1"/>
  <c r="N371" i="1" l="1"/>
  <c r="P179" i="1"/>
  <c r="N381" i="1"/>
  <c r="P202" i="1"/>
  <c r="N378" i="1"/>
  <c r="P172" i="1"/>
  <c r="N368" i="1"/>
  <c r="P191" i="1"/>
  <c r="N375" i="1"/>
  <c r="P189" i="1"/>
  <c r="N379" i="1"/>
  <c r="P274" i="1"/>
  <c r="P258" i="1"/>
  <c r="P177" i="1"/>
  <c r="N367" i="1"/>
  <c r="N377" i="1"/>
  <c r="P275" i="1"/>
  <c r="N369" i="1"/>
  <c r="P217" i="1"/>
  <c r="N376" i="1"/>
  <c r="P155" i="1"/>
  <c r="N365" i="1"/>
  <c r="P203" i="1"/>
  <c r="P169" i="1"/>
  <c r="N370" i="1"/>
  <c r="N372" i="1"/>
  <c r="P260" i="1"/>
  <c r="N380" i="1"/>
  <c r="P265" i="1"/>
  <c r="N374" i="1"/>
  <c r="P234" i="1"/>
  <c r="N373" i="1"/>
  <c r="P167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7" i="1"/>
  <c r="F1130" i="4"/>
  <c r="H694" i="1"/>
  <c r="F1134" i="4"/>
  <c r="H780" i="1"/>
  <c r="F1138" i="4"/>
  <c r="H777" i="1"/>
  <c r="F1142" i="4"/>
  <c r="H763" i="1"/>
  <c r="F1146" i="4"/>
  <c r="H727" i="1"/>
  <c r="F1150" i="4"/>
  <c r="H736" i="1"/>
  <c r="F1154" i="4"/>
  <c r="H678" i="1"/>
  <c r="F1158" i="4"/>
  <c r="H756" i="1"/>
  <c r="F1162" i="4"/>
  <c r="H724" i="1"/>
  <c r="F1166" i="4"/>
  <c r="H733" i="1"/>
  <c r="F1170" i="4"/>
  <c r="H696" i="1"/>
  <c r="F1174" i="4"/>
  <c r="H757" i="1"/>
  <c r="F1178" i="4"/>
  <c r="H700" i="1"/>
  <c r="F1182" i="4"/>
  <c r="H755" i="1"/>
  <c r="F1186" i="4"/>
  <c r="H673" i="1"/>
  <c r="F1190" i="4"/>
  <c r="H675" i="1"/>
  <c r="F1194" i="4"/>
  <c r="H662" i="1"/>
  <c r="F1198" i="4"/>
  <c r="H710" i="1"/>
  <c r="F1202" i="4"/>
  <c r="H784" i="1"/>
  <c r="F1206" i="4"/>
  <c r="H695" i="1"/>
  <c r="F1210" i="4"/>
  <c r="H731" i="1"/>
  <c r="F1214" i="4"/>
  <c r="H708" i="1"/>
  <c r="F1218" i="4"/>
  <c r="H732" i="1"/>
  <c r="F1222" i="4"/>
  <c r="H684" i="1"/>
  <c r="F1226" i="4"/>
  <c r="H749" i="1"/>
  <c r="F1230" i="4"/>
  <c r="H660" i="1"/>
  <c r="F1234" i="4"/>
  <c r="H747" i="1"/>
  <c r="F1238" i="4"/>
  <c r="H656" i="1"/>
  <c r="F1242" i="4"/>
  <c r="H773" i="1"/>
  <c r="F1246" i="4"/>
  <c r="H723" i="1"/>
  <c r="F1135" i="4"/>
  <c r="H765" i="1"/>
  <c r="F1139" i="4"/>
  <c r="H758" i="1"/>
  <c r="F1143" i="4"/>
  <c r="H712" i="1"/>
  <c r="F1147" i="4"/>
  <c r="H754" i="1"/>
  <c r="F1151" i="4"/>
  <c r="H750" i="1"/>
  <c r="F1155" i="4"/>
  <c r="H786" i="1"/>
  <c r="F1159" i="4"/>
  <c r="H776" i="1"/>
  <c r="F1163" i="4"/>
  <c r="H789" i="1"/>
  <c r="F1167" i="4"/>
  <c r="H718" i="1"/>
  <c r="F1171" i="4"/>
  <c r="H676" i="1"/>
  <c r="F1175" i="4"/>
  <c r="H769" i="1"/>
  <c r="F1179" i="4"/>
  <c r="H725" i="1"/>
  <c r="F1183" i="4"/>
  <c r="H672" i="1"/>
  <c r="F1187" i="4"/>
  <c r="H715" i="1"/>
  <c r="F1191" i="4"/>
  <c r="H790" i="1"/>
  <c r="F1195" i="4"/>
  <c r="H663" i="1"/>
  <c r="F1199" i="4"/>
  <c r="H685" i="1"/>
  <c r="F1203" i="4"/>
  <c r="H748" i="1"/>
  <c r="F1207" i="4"/>
  <c r="H720" i="1"/>
  <c r="F1211" i="4"/>
  <c r="H683" i="1"/>
  <c r="F1215" i="4"/>
  <c r="H677" i="1"/>
  <c r="F1219" i="4"/>
  <c r="H661" i="1"/>
  <c r="F1223" i="4"/>
  <c r="H674" i="1"/>
  <c r="F1227" i="4"/>
  <c r="H778" i="1"/>
  <c r="F1231" i="4"/>
  <c r="H697" i="1"/>
  <c r="F1235" i="4"/>
  <c r="H741" i="1"/>
  <c r="F1239" i="4"/>
  <c r="H667" i="1"/>
  <c r="F1243" i="4"/>
  <c r="H762" i="1"/>
  <c r="F1247" i="4"/>
  <c r="H768" i="1"/>
  <c r="F1136" i="4"/>
  <c r="H719" i="1"/>
  <c r="F1140" i="4"/>
  <c r="H744" i="1"/>
  <c r="F1148" i="4"/>
  <c r="H783" i="1"/>
  <c r="F1152" i="4"/>
  <c r="H680" i="1"/>
  <c r="F1156" i="4"/>
  <c r="H682" i="1"/>
  <c r="F1160" i="4"/>
  <c r="H734" i="1"/>
  <c r="F1164" i="4"/>
  <c r="H726" i="1"/>
  <c r="F1168" i="4"/>
  <c r="H691" i="1"/>
  <c r="F1172" i="4"/>
  <c r="H698" i="1"/>
  <c r="F1176" i="4"/>
  <c r="H659" i="1"/>
  <c r="F1180" i="4"/>
  <c r="H730" i="1"/>
  <c r="F1184" i="4"/>
  <c r="H740" i="1"/>
  <c r="F1188" i="4"/>
  <c r="H787" i="1"/>
  <c r="F1192" i="4"/>
  <c r="H728" i="1"/>
  <c r="F1196" i="4"/>
  <c r="H706" i="1"/>
  <c r="F1200" i="4"/>
  <c r="H690" i="1"/>
  <c r="F1204" i="4"/>
  <c r="H701" i="1"/>
  <c r="F1208" i="4"/>
  <c r="H772" i="1"/>
  <c r="F1212" i="4"/>
  <c r="H711" i="1"/>
  <c r="F1216" i="4"/>
  <c r="H751" i="1"/>
  <c r="F1220" i="4"/>
  <c r="H743" i="1"/>
  <c r="F1224" i="4"/>
  <c r="H716" i="1"/>
  <c r="F1228" i="4"/>
  <c r="H779" i="1"/>
  <c r="F1232" i="4"/>
  <c r="H705" i="1"/>
  <c r="F1236" i="4"/>
  <c r="H752" i="1"/>
  <c r="F1240" i="4"/>
  <c r="H785" i="1"/>
  <c r="F1244" i="4"/>
  <c r="H699" i="1"/>
  <c r="F1248" i="4"/>
  <c r="H665" i="1"/>
  <c r="F1132" i="4"/>
  <c r="H666" i="1"/>
  <c r="F1144" i="4"/>
  <c r="H764" i="1"/>
  <c r="F1129" i="4"/>
  <c r="H746" i="1"/>
  <c r="F1133" i="4"/>
  <c r="H735" i="1"/>
  <c r="F1137" i="4"/>
  <c r="H753" i="1"/>
  <c r="F1141" i="4"/>
  <c r="H760" i="1"/>
  <c r="F1145" i="4"/>
  <c r="H709" i="1"/>
  <c r="F1149" i="4"/>
  <c r="H707" i="1"/>
  <c r="F1153" i="4"/>
  <c r="H657" i="1"/>
  <c r="F1157" i="4"/>
  <c r="H669" i="1"/>
  <c r="F1161" i="4"/>
  <c r="H759" i="1"/>
  <c r="F1165" i="4"/>
  <c r="H692" i="1"/>
  <c r="F1169" i="4"/>
  <c r="H788" i="1"/>
  <c r="F1173" i="4"/>
  <c r="H771" i="1"/>
  <c r="F1177" i="4"/>
  <c r="H774" i="1"/>
  <c r="F1181" i="4"/>
  <c r="H717" i="1"/>
  <c r="F1185" i="4"/>
  <c r="H679" i="1"/>
  <c r="F1189" i="4"/>
  <c r="H671" i="1"/>
  <c r="F1193" i="4"/>
  <c r="H737" i="1"/>
  <c r="F1197" i="4"/>
  <c r="H782" i="1"/>
  <c r="F1201" i="4"/>
  <c r="H761" i="1"/>
  <c r="F1205" i="4"/>
  <c r="H702" i="1"/>
  <c r="F1209" i="4"/>
  <c r="H704" i="1"/>
  <c r="F1213" i="4"/>
  <c r="H686" i="1"/>
  <c r="F1217" i="4"/>
  <c r="H791" i="1"/>
  <c r="F1221" i="4"/>
  <c r="H722" i="1"/>
  <c r="F1225" i="4"/>
  <c r="H681" i="1"/>
  <c r="F1229" i="4"/>
  <c r="H668" i="1"/>
  <c r="F1233" i="4"/>
  <c r="H693" i="1"/>
  <c r="F1237" i="4"/>
  <c r="H739" i="1"/>
  <c r="F1241" i="4"/>
  <c r="H721" i="1"/>
  <c r="F1245" i="4"/>
  <c r="H738" i="1"/>
  <c r="F1249" i="4"/>
  <c r="H687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4" i="1"/>
  <c r="H1136" i="4"/>
  <c r="L677" i="1"/>
  <c r="H1140" i="4"/>
  <c r="L778" i="1"/>
  <c r="H1144" i="4"/>
  <c r="L753" i="1"/>
  <c r="H1148" i="4"/>
  <c r="L752" i="1"/>
  <c r="H1152" i="4"/>
  <c r="L675" i="1"/>
  <c r="H1156" i="4"/>
  <c r="L679" i="1"/>
  <c r="H1160" i="4"/>
  <c r="L718" i="1"/>
  <c r="H1164" i="4"/>
  <c r="L684" i="1"/>
  <c r="H1168" i="4"/>
  <c r="L667" i="1"/>
  <c r="H1172" i="4"/>
  <c r="L690" i="1"/>
  <c r="H1176" i="4"/>
  <c r="L664" i="1"/>
  <c r="H1180" i="4"/>
  <c r="L790" i="1"/>
  <c r="H1184" i="4"/>
  <c r="L743" i="1"/>
  <c r="H1188" i="4"/>
  <c r="L772" i="1"/>
  <c r="H1192" i="4"/>
  <c r="L702" i="1"/>
  <c r="H1196" i="4"/>
  <c r="L728" i="1"/>
  <c r="H1200" i="4"/>
  <c r="L658" i="1"/>
  <c r="H1204" i="4"/>
  <c r="L744" i="1"/>
  <c r="H1208" i="4"/>
  <c r="L704" i="1"/>
  <c r="H1212" i="4"/>
  <c r="L774" i="1"/>
  <c r="H1216" i="4"/>
  <c r="L723" i="1"/>
  <c r="H1220" i="4"/>
  <c r="L761" i="1"/>
  <c r="H1224" i="4"/>
  <c r="L714" i="1"/>
  <c r="H1228" i="4"/>
  <c r="L735" i="1"/>
  <c r="H1232" i="4"/>
  <c r="L732" i="1"/>
  <c r="H1236" i="4"/>
  <c r="L785" i="1"/>
  <c r="H1240" i="4"/>
  <c r="L762" i="1"/>
  <c r="H1244" i="4"/>
  <c r="L711" i="1"/>
  <c r="H1248" i="4"/>
  <c r="L746" i="1"/>
  <c r="H1129" i="4"/>
  <c r="L712" i="1"/>
  <c r="H1133" i="4"/>
  <c r="L725" i="1"/>
  <c r="H1137" i="4"/>
  <c r="L716" i="1"/>
  <c r="H1141" i="4"/>
  <c r="L741" i="1"/>
  <c r="H1145" i="4"/>
  <c r="L672" i="1"/>
  <c r="H1149" i="4"/>
  <c r="L689" i="1"/>
  <c r="H1153" i="4"/>
  <c r="L695" i="1"/>
  <c r="H1157" i="4"/>
  <c r="L700" i="1"/>
  <c r="H1161" i="4"/>
  <c r="L708" i="1"/>
  <c r="H1165" i="4"/>
  <c r="L692" i="1"/>
  <c r="H1169" i="4"/>
  <c r="L768" i="1"/>
  <c r="H1173" i="4"/>
  <c r="L670" i="1"/>
  <c r="H1177" i="4"/>
  <c r="L750" i="1"/>
  <c r="H1181" i="4"/>
  <c r="L739" i="1"/>
  <c r="H1185" i="4"/>
  <c r="L656" i="1"/>
  <c r="H1189" i="4"/>
  <c r="L686" i="1"/>
  <c r="H1193" i="4"/>
  <c r="L767" i="1"/>
  <c r="H1197" i="4"/>
  <c r="L759" i="1"/>
  <c r="H1201" i="4"/>
  <c r="L726" i="1"/>
  <c r="H1205" i="4"/>
  <c r="L685" i="1"/>
  <c r="H1209" i="4"/>
  <c r="L660" i="1"/>
  <c r="H1213" i="4"/>
  <c r="L705" i="1"/>
  <c r="H1217" i="4"/>
  <c r="L770" i="1"/>
  <c r="H1221" i="4"/>
  <c r="L707" i="1"/>
  <c r="H1225" i="4"/>
  <c r="L665" i="1"/>
  <c r="H1229" i="4"/>
  <c r="L747" i="1"/>
  <c r="H1233" i="4"/>
  <c r="L780" i="1"/>
  <c r="H1237" i="4"/>
  <c r="L763" i="1"/>
  <c r="H1241" i="4"/>
  <c r="L715" i="1"/>
  <c r="H1245" i="4"/>
  <c r="L699" i="1"/>
  <c r="H1249" i="4"/>
  <c r="L666" i="1"/>
  <c r="H1130" i="4"/>
  <c r="L769" i="1"/>
  <c r="H1134" i="4"/>
  <c r="L682" i="1"/>
  <c r="H1138" i="4"/>
  <c r="L730" i="1"/>
  <c r="H1142" i="4"/>
  <c r="L781" i="1"/>
  <c r="H1146" i="4"/>
  <c r="L733" i="1"/>
  <c r="H1150" i="4"/>
  <c r="L789" i="1"/>
  <c r="H1154" i="4"/>
  <c r="L776" i="1"/>
  <c r="H1158" i="4"/>
  <c r="L784" i="1"/>
  <c r="H1162" i="4"/>
  <c r="L738" i="1"/>
  <c r="H1166" i="4"/>
  <c r="L678" i="1"/>
  <c r="H1170" i="4"/>
  <c r="L671" i="1"/>
  <c r="H1174" i="4"/>
  <c r="L755" i="1"/>
  <c r="H1178" i="4"/>
  <c r="L765" i="1"/>
  <c r="H1182" i="4"/>
  <c r="L749" i="1"/>
  <c r="H1186" i="4"/>
  <c r="L691" i="1"/>
  <c r="H1190" i="4"/>
  <c r="L687" i="1"/>
  <c r="H1194" i="4"/>
  <c r="L696" i="1"/>
  <c r="H1198" i="4"/>
  <c r="L729" i="1"/>
  <c r="H1202" i="4"/>
  <c r="L742" i="1"/>
  <c r="H1206" i="4"/>
  <c r="L720" i="1"/>
  <c r="H1210" i="4"/>
  <c r="L740" i="1"/>
  <c r="H1214" i="4"/>
  <c r="L751" i="1"/>
  <c r="H1218" i="4"/>
  <c r="L710" i="1"/>
  <c r="H1222" i="4"/>
  <c r="L669" i="1"/>
  <c r="H1226" i="4"/>
  <c r="L786" i="1"/>
  <c r="H1230" i="4"/>
  <c r="L698" i="1"/>
  <c r="H1234" i="4"/>
  <c r="L756" i="1"/>
  <c r="H1238" i="4"/>
  <c r="L722" i="1"/>
  <c r="H1242" i="4"/>
  <c r="L782" i="1"/>
  <c r="H1246" i="4"/>
  <c r="L706" i="1"/>
  <c r="H1131" i="4"/>
  <c r="L777" i="1"/>
  <c r="H1135" i="4"/>
  <c r="L709" i="1"/>
  <c r="H1139" i="4"/>
  <c r="L758" i="1"/>
  <c r="H1143" i="4"/>
  <c r="L697" i="1"/>
  <c r="H1147" i="4"/>
  <c r="L783" i="1"/>
  <c r="H1151" i="4"/>
  <c r="L775" i="1"/>
  <c r="H1155" i="4"/>
  <c r="L791" i="1"/>
  <c r="H1159" i="4"/>
  <c r="L737" i="1"/>
  <c r="H1163" i="4"/>
  <c r="L754" i="1"/>
  <c r="H1167" i="4"/>
  <c r="L673" i="1"/>
  <c r="H1171" i="4"/>
  <c r="L657" i="1"/>
  <c r="H1175" i="4"/>
  <c r="L713" i="1"/>
  <c r="H1179" i="4"/>
  <c r="L760" i="1"/>
  <c r="H1183" i="4"/>
  <c r="L701" i="1"/>
  <c r="H1187" i="4"/>
  <c r="L659" i="1"/>
  <c r="H1191" i="4"/>
  <c r="L693" i="1"/>
  <c r="H1195" i="4"/>
  <c r="L663" i="1"/>
  <c r="H1199" i="4"/>
  <c r="L727" i="1"/>
  <c r="H1203" i="4"/>
  <c r="L736" i="1"/>
  <c r="H1207" i="4"/>
  <c r="L717" i="1"/>
  <c r="H1211" i="4"/>
  <c r="L734" i="1"/>
  <c r="H1215" i="4"/>
  <c r="L703" i="1"/>
  <c r="H1219" i="4"/>
  <c r="L681" i="1"/>
  <c r="H1223" i="4"/>
  <c r="L661" i="1"/>
  <c r="H1227" i="4"/>
  <c r="L764" i="1"/>
  <c r="H1231" i="4"/>
  <c r="L745" i="1"/>
  <c r="H1235" i="4"/>
  <c r="L680" i="1"/>
  <c r="H1239" i="4"/>
  <c r="L688" i="1"/>
  <c r="H1243" i="4"/>
  <c r="L788" i="1"/>
  <c r="H1247" i="4"/>
  <c r="L748" i="1"/>
  <c r="G1181" i="4"/>
  <c r="AB712" i="1"/>
  <c r="G1185" i="4"/>
  <c r="AB710" i="1"/>
  <c r="G1189" i="4"/>
  <c r="AB692" i="1"/>
  <c r="G1193" i="4"/>
  <c r="AB687" i="1"/>
  <c r="G1197" i="4"/>
  <c r="AB777" i="1"/>
  <c r="G1201" i="4"/>
  <c r="AB762" i="1"/>
  <c r="G1205" i="4"/>
  <c r="AB664" i="1"/>
  <c r="G1209" i="4"/>
  <c r="AB708" i="1"/>
  <c r="G1213" i="4"/>
  <c r="AB731" i="1"/>
  <c r="G1217" i="4"/>
  <c r="AB734" i="1"/>
  <c r="G1221" i="4"/>
  <c r="AB675" i="1"/>
  <c r="G1225" i="4"/>
  <c r="AB755" i="1"/>
  <c r="G1229" i="4"/>
  <c r="AB706" i="1"/>
  <c r="G1233" i="4"/>
  <c r="AB732" i="1"/>
  <c r="G1237" i="4"/>
  <c r="AB742" i="1"/>
  <c r="G1241" i="4"/>
  <c r="AB705" i="1"/>
  <c r="G1245" i="4"/>
  <c r="AB744" i="1"/>
  <c r="G1249" i="4"/>
  <c r="AB707" i="1"/>
  <c r="I1131" i="4"/>
  <c r="AF692" i="1"/>
  <c r="I1135" i="4"/>
  <c r="AF787" i="1"/>
  <c r="I1139" i="4"/>
  <c r="AF764" i="1"/>
  <c r="I1143" i="4"/>
  <c r="AF698" i="1"/>
  <c r="I1147" i="4"/>
  <c r="AF659" i="1"/>
  <c r="I1151" i="4"/>
  <c r="AF737" i="1"/>
  <c r="I1155" i="4"/>
  <c r="AF770" i="1"/>
  <c r="I1159" i="4"/>
  <c r="AF776" i="1"/>
  <c r="I1163" i="4"/>
  <c r="AF774" i="1"/>
  <c r="I1167" i="4"/>
  <c r="AF708" i="1"/>
  <c r="I1171" i="4"/>
  <c r="AF680" i="1"/>
  <c r="I1175" i="4"/>
  <c r="AF694" i="1"/>
  <c r="I1179" i="4"/>
  <c r="AF734" i="1"/>
  <c r="I1183" i="4"/>
  <c r="AF687" i="1"/>
  <c r="I1187" i="4"/>
  <c r="AF674" i="1"/>
  <c r="I1191" i="4"/>
  <c r="AF660" i="1"/>
  <c r="I1195" i="4"/>
  <c r="AF701" i="1"/>
  <c r="I1199" i="4"/>
  <c r="AF731" i="1"/>
  <c r="I1203" i="4"/>
  <c r="AF743" i="1"/>
  <c r="I1207" i="4"/>
  <c r="AF756" i="1"/>
  <c r="I1211" i="4"/>
  <c r="AF688" i="1"/>
  <c r="I1215" i="4"/>
  <c r="AF721" i="1"/>
  <c r="I1219" i="4"/>
  <c r="AF728" i="1"/>
  <c r="I1223" i="4"/>
  <c r="AF736" i="1"/>
  <c r="I1227" i="4"/>
  <c r="AF784" i="1"/>
  <c r="I1231" i="4"/>
  <c r="AF763" i="1"/>
  <c r="I1235" i="4"/>
  <c r="AF755" i="1"/>
  <c r="I1239" i="4"/>
  <c r="AF677" i="1"/>
  <c r="I1243" i="4"/>
  <c r="AF785" i="1"/>
  <c r="I1247" i="4"/>
  <c r="AF678" i="1"/>
  <c r="J1130" i="4"/>
  <c r="P762" i="1"/>
  <c r="J1134" i="4"/>
  <c r="P755" i="1"/>
  <c r="J1138" i="4"/>
  <c r="P715" i="1"/>
  <c r="J1142" i="4"/>
  <c r="P780" i="1"/>
  <c r="J1146" i="4"/>
  <c r="P703" i="1"/>
  <c r="J1150" i="4"/>
  <c r="P739" i="1"/>
  <c r="J1154" i="4"/>
  <c r="P751" i="1"/>
  <c r="J1158" i="4"/>
  <c r="P718" i="1"/>
  <c r="J1162" i="4"/>
  <c r="P726" i="1"/>
  <c r="J1166" i="4"/>
  <c r="P673" i="1"/>
  <c r="J1170" i="4"/>
  <c r="P658" i="1"/>
  <c r="J1174" i="4"/>
  <c r="P741" i="1"/>
  <c r="J1178" i="4"/>
  <c r="P669" i="1"/>
  <c r="J1182" i="4"/>
  <c r="P707" i="1"/>
  <c r="J1186" i="4"/>
  <c r="P660" i="1"/>
  <c r="J1190" i="4"/>
  <c r="P720" i="1"/>
  <c r="J1194" i="4"/>
  <c r="P672" i="1"/>
  <c r="J1198" i="4"/>
  <c r="P791" i="1"/>
  <c r="J1202" i="4"/>
  <c r="P708" i="1"/>
  <c r="J1206" i="4"/>
  <c r="P712" i="1"/>
  <c r="J1210" i="4"/>
  <c r="P705" i="1"/>
  <c r="J1214" i="4"/>
  <c r="P684" i="1"/>
  <c r="J1218" i="4"/>
  <c r="P662" i="1"/>
  <c r="J1222" i="4"/>
  <c r="P753" i="1"/>
  <c r="J1226" i="4"/>
  <c r="P773" i="1"/>
  <c r="J1230" i="4"/>
  <c r="P728" i="1"/>
  <c r="J1234" i="4"/>
  <c r="P786" i="1"/>
  <c r="J1238" i="4"/>
  <c r="P735" i="1"/>
  <c r="J1242" i="4"/>
  <c r="P700" i="1"/>
  <c r="J1246" i="4"/>
  <c r="P767" i="1"/>
  <c r="E1136" i="4"/>
  <c r="X744" i="1"/>
  <c r="E1144" i="4"/>
  <c r="X680" i="1"/>
  <c r="E1152" i="4"/>
  <c r="X710" i="1"/>
  <c r="E1160" i="4"/>
  <c r="X746" i="1"/>
  <c r="E1172" i="4"/>
  <c r="X751" i="1"/>
  <c r="E1180" i="4"/>
  <c r="X689" i="1"/>
  <c r="E1188" i="4"/>
  <c r="X670" i="1"/>
  <c r="E1196" i="4"/>
  <c r="X732" i="1"/>
  <c r="E1208" i="4"/>
  <c r="X664" i="1"/>
  <c r="E1216" i="4"/>
  <c r="X684" i="1"/>
  <c r="E1224" i="4"/>
  <c r="X677" i="1"/>
  <c r="E1232" i="4"/>
  <c r="X713" i="1"/>
  <c r="E1240" i="4"/>
  <c r="X769" i="1"/>
  <c r="E1248" i="4"/>
  <c r="X778" i="1"/>
  <c r="G1135" i="4"/>
  <c r="AB786" i="1"/>
  <c r="G1143" i="4"/>
  <c r="AB672" i="1"/>
  <c r="G1151" i="4"/>
  <c r="AB743" i="1"/>
  <c r="G1159" i="4"/>
  <c r="AB780" i="1"/>
  <c r="G1167" i="4"/>
  <c r="AB738" i="1"/>
  <c r="G1175" i="4"/>
  <c r="AB699" i="1"/>
  <c r="G1183" i="4"/>
  <c r="AB671" i="1"/>
  <c r="G1191" i="4"/>
  <c r="AB767" i="1"/>
  <c r="G1199" i="4"/>
  <c r="AB658" i="1"/>
  <c r="G1211" i="4"/>
  <c r="AB690" i="1"/>
  <c r="E1129" i="4"/>
  <c r="X768" i="1"/>
  <c r="E1137" i="4"/>
  <c r="X702" i="1"/>
  <c r="E1130" i="4"/>
  <c r="X785" i="1"/>
  <c r="E1134" i="4"/>
  <c r="X788" i="1"/>
  <c r="E1138" i="4"/>
  <c r="X666" i="1"/>
  <c r="E1142" i="4"/>
  <c r="X672" i="1"/>
  <c r="E1146" i="4"/>
  <c r="X779" i="1"/>
  <c r="E1150" i="4"/>
  <c r="X687" i="1"/>
  <c r="E1154" i="4"/>
  <c r="X780" i="1"/>
  <c r="E1158" i="4"/>
  <c r="X730" i="1"/>
  <c r="E1162" i="4"/>
  <c r="X722" i="1"/>
  <c r="E1166" i="4"/>
  <c r="X709" i="1"/>
  <c r="E1170" i="4"/>
  <c r="X789" i="1"/>
  <c r="E1174" i="4"/>
  <c r="X716" i="1"/>
  <c r="E1178" i="4"/>
  <c r="X696" i="1"/>
  <c r="E1182" i="4"/>
  <c r="X720" i="1"/>
  <c r="E1186" i="4"/>
  <c r="X719" i="1"/>
  <c r="E1190" i="4"/>
  <c r="X774" i="1"/>
  <c r="E1194" i="4"/>
  <c r="X770" i="1"/>
  <c r="E1198" i="4"/>
  <c r="X729" i="1"/>
  <c r="E1202" i="4"/>
  <c r="X681" i="1"/>
  <c r="E1206" i="4"/>
  <c r="X698" i="1"/>
  <c r="E1210" i="4"/>
  <c r="X712" i="1"/>
  <c r="E1214" i="4"/>
  <c r="X767" i="1"/>
  <c r="E1218" i="4"/>
  <c r="X737" i="1"/>
  <c r="E1222" i="4"/>
  <c r="X697" i="1"/>
  <c r="E1226" i="4"/>
  <c r="X656" i="1"/>
  <c r="E1230" i="4"/>
  <c r="X763" i="1"/>
  <c r="E1234" i="4"/>
  <c r="X762" i="1"/>
  <c r="E1238" i="4"/>
  <c r="X708" i="1"/>
  <c r="E1242" i="4"/>
  <c r="X665" i="1"/>
  <c r="E1246" i="4"/>
  <c r="X717" i="1"/>
  <c r="G1129" i="4"/>
  <c r="AB752" i="1"/>
  <c r="G1133" i="4"/>
  <c r="AB668" i="1"/>
  <c r="G1137" i="4"/>
  <c r="AB771" i="1"/>
  <c r="G1141" i="4"/>
  <c r="AB760" i="1"/>
  <c r="G1145" i="4"/>
  <c r="AB741" i="1"/>
  <c r="G1149" i="4"/>
  <c r="AB660" i="1"/>
  <c r="G1153" i="4"/>
  <c r="AB726" i="1"/>
  <c r="G1157" i="4"/>
  <c r="AB709" i="1"/>
  <c r="G1161" i="4"/>
  <c r="AB789" i="1"/>
  <c r="G1165" i="4"/>
  <c r="AB729" i="1"/>
  <c r="G1169" i="4"/>
  <c r="AB770" i="1"/>
  <c r="G1173" i="4"/>
  <c r="AB727" i="1"/>
  <c r="G1177" i="4"/>
  <c r="AB673" i="1"/>
  <c r="E1131" i="4"/>
  <c r="X659" i="1"/>
  <c r="E1135" i="4"/>
  <c r="X764" i="1"/>
  <c r="E1139" i="4"/>
  <c r="X676" i="1"/>
  <c r="E1143" i="4"/>
  <c r="X776" i="1"/>
  <c r="E1147" i="4"/>
  <c r="X674" i="1"/>
  <c r="E1151" i="4"/>
  <c r="X685" i="1"/>
  <c r="E1155" i="4"/>
  <c r="X701" i="1"/>
  <c r="E1159" i="4"/>
  <c r="X745" i="1"/>
  <c r="E1163" i="4"/>
  <c r="X787" i="1"/>
  <c r="E1167" i="4"/>
  <c r="X782" i="1"/>
  <c r="E1171" i="4"/>
  <c r="X760" i="1"/>
  <c r="E1175" i="4"/>
  <c r="X658" i="1"/>
  <c r="E1179" i="4"/>
  <c r="X695" i="1"/>
  <c r="E1183" i="4"/>
  <c r="X734" i="1"/>
  <c r="E1187" i="4"/>
  <c r="X742" i="1"/>
  <c r="E1191" i="4"/>
  <c r="X791" i="1"/>
  <c r="E1195" i="4"/>
  <c r="X749" i="1"/>
  <c r="E1199" i="4"/>
  <c r="X688" i="1"/>
  <c r="E1203" i="4"/>
  <c r="X667" i="1"/>
  <c r="E1207" i="4"/>
  <c r="X723" i="1"/>
  <c r="E1211" i="4"/>
  <c r="X663" i="1"/>
  <c r="E1215" i="4"/>
  <c r="X755" i="1"/>
  <c r="E1219" i="4"/>
  <c r="X750" i="1"/>
  <c r="E1223" i="4"/>
  <c r="X699" i="1"/>
  <c r="E1227" i="4"/>
  <c r="X704" i="1"/>
  <c r="E1231" i="4"/>
  <c r="X775" i="1"/>
  <c r="E1235" i="4"/>
  <c r="X754" i="1"/>
  <c r="E1239" i="4"/>
  <c r="X756" i="1"/>
  <c r="E1243" i="4"/>
  <c r="X691" i="1"/>
  <c r="E1247" i="4"/>
  <c r="X728" i="1"/>
  <c r="G1130" i="4"/>
  <c r="AB782" i="1"/>
  <c r="G1134" i="4"/>
  <c r="AB787" i="1"/>
  <c r="G1138" i="4"/>
  <c r="AB665" i="1"/>
  <c r="G1142" i="4"/>
  <c r="AB765" i="1"/>
  <c r="G1146" i="4"/>
  <c r="AB750" i="1"/>
  <c r="G1150" i="4"/>
  <c r="AB662" i="1"/>
  <c r="G1154" i="4"/>
  <c r="AB716" i="1"/>
  <c r="G1158" i="4"/>
  <c r="AB759" i="1"/>
  <c r="G1162" i="4"/>
  <c r="AB663" i="1"/>
  <c r="G1166" i="4"/>
  <c r="AB718" i="1"/>
  <c r="G1170" i="4"/>
  <c r="AB772" i="1"/>
  <c r="G1174" i="4"/>
  <c r="AB753" i="1"/>
  <c r="G1178" i="4"/>
  <c r="AB686" i="1"/>
  <c r="G1182" i="4"/>
  <c r="AB703" i="1"/>
  <c r="G1186" i="4"/>
  <c r="AB694" i="1"/>
  <c r="G1190" i="4"/>
  <c r="AB688" i="1"/>
  <c r="G1194" i="4"/>
  <c r="AB754" i="1"/>
  <c r="G1198" i="4"/>
  <c r="AB698" i="1"/>
  <c r="G1202" i="4"/>
  <c r="AB661" i="1"/>
  <c r="G1206" i="4"/>
  <c r="AB696" i="1"/>
  <c r="G1210" i="4"/>
  <c r="AB667" i="1"/>
  <c r="G1214" i="4"/>
  <c r="AB785" i="1"/>
  <c r="G1218" i="4"/>
  <c r="AB733" i="1"/>
  <c r="G1222" i="4"/>
  <c r="AB684" i="1"/>
  <c r="G1226" i="4"/>
  <c r="AB659" i="1"/>
  <c r="G1230" i="4"/>
  <c r="AB758" i="1"/>
  <c r="G1234" i="4"/>
  <c r="AB768" i="1"/>
  <c r="G1238" i="4"/>
  <c r="AB693" i="1"/>
  <c r="G1242" i="4"/>
  <c r="AB745" i="1"/>
  <c r="G1246" i="4"/>
  <c r="AB683" i="1"/>
  <c r="I1132" i="4"/>
  <c r="AF752" i="1"/>
  <c r="I1136" i="4"/>
  <c r="AF760" i="1"/>
  <c r="I1140" i="4"/>
  <c r="AF700" i="1"/>
  <c r="I1144" i="4"/>
  <c r="AF791" i="1"/>
  <c r="I1148" i="4"/>
  <c r="AF658" i="1"/>
  <c r="I1152" i="4"/>
  <c r="AF733" i="1"/>
  <c r="I1156" i="4"/>
  <c r="AF729" i="1"/>
  <c r="I1160" i="4"/>
  <c r="AF670" i="1"/>
  <c r="I1164" i="4"/>
  <c r="AF686" i="1"/>
  <c r="I1168" i="4"/>
  <c r="AF739" i="1"/>
  <c r="I1172" i="4"/>
  <c r="AF664" i="1"/>
  <c r="I1176" i="4"/>
  <c r="AF702" i="1"/>
  <c r="I1180" i="4"/>
  <c r="AF766" i="1"/>
  <c r="I1184" i="4"/>
  <c r="AF689" i="1"/>
  <c r="I1188" i="4"/>
  <c r="AF714" i="1"/>
  <c r="I1192" i="4"/>
  <c r="AF713" i="1"/>
  <c r="I1196" i="4"/>
  <c r="AF789" i="1"/>
  <c r="I1200" i="4"/>
  <c r="AF715" i="1"/>
  <c r="I1204" i="4"/>
  <c r="AF685" i="1"/>
  <c r="I1208" i="4"/>
  <c r="AF679" i="1"/>
  <c r="I1212" i="4"/>
  <c r="AF778" i="1"/>
  <c r="I1216" i="4"/>
  <c r="AF672" i="1"/>
  <c r="I1220" i="4"/>
  <c r="AF665" i="1"/>
  <c r="I1224" i="4"/>
  <c r="AF720" i="1"/>
  <c r="I1228" i="4"/>
  <c r="AF742" i="1"/>
  <c r="I1232" i="4"/>
  <c r="AF709" i="1"/>
  <c r="I1236" i="4"/>
  <c r="AF777" i="1"/>
  <c r="I1240" i="4"/>
  <c r="AF656" i="1"/>
  <c r="I1244" i="4"/>
  <c r="AF738" i="1"/>
  <c r="I1248" i="4"/>
  <c r="AF769" i="1"/>
  <c r="J1131" i="4"/>
  <c r="P729" i="1"/>
  <c r="J1135" i="4"/>
  <c r="P686" i="1"/>
  <c r="J1139" i="4"/>
  <c r="P685" i="1"/>
  <c r="J1143" i="4"/>
  <c r="P757" i="1"/>
  <c r="J1147" i="4"/>
  <c r="P749" i="1"/>
  <c r="J1151" i="4"/>
  <c r="P701" i="1"/>
  <c r="J1155" i="4"/>
  <c r="P714" i="1"/>
  <c r="J1159" i="4"/>
  <c r="P687" i="1"/>
  <c r="J1163" i="4"/>
  <c r="P770" i="1"/>
  <c r="J1167" i="4"/>
  <c r="P664" i="1"/>
  <c r="J1171" i="4"/>
  <c r="P737" i="1"/>
  <c r="J1175" i="4"/>
  <c r="P671" i="1"/>
  <c r="J1179" i="4"/>
  <c r="P766" i="1"/>
  <c r="J1183" i="4"/>
  <c r="P666" i="1"/>
  <c r="J1187" i="4"/>
  <c r="P711" i="1"/>
  <c r="J1191" i="4"/>
  <c r="P665" i="1"/>
  <c r="J1195" i="4"/>
  <c r="P783" i="1"/>
  <c r="J1199" i="4"/>
  <c r="P663" i="1"/>
  <c r="J1203" i="4"/>
  <c r="P761" i="1"/>
  <c r="J1207" i="4"/>
  <c r="P661" i="1"/>
  <c r="J1211" i="4"/>
  <c r="P721" i="1"/>
  <c r="J1215" i="4"/>
  <c r="P679" i="1"/>
  <c r="J1219" i="4"/>
  <c r="P743" i="1"/>
  <c r="J1223" i="4"/>
  <c r="P745" i="1"/>
  <c r="J1227" i="4"/>
  <c r="P778" i="1"/>
  <c r="J1231" i="4"/>
  <c r="P732" i="1"/>
  <c r="J1235" i="4"/>
  <c r="P680" i="1"/>
  <c r="J1239" i="4"/>
  <c r="P694" i="1"/>
  <c r="J1243" i="4"/>
  <c r="P736" i="1"/>
  <c r="J1247" i="4"/>
  <c r="P784" i="1"/>
  <c r="G1219" i="4"/>
  <c r="AB728" i="1"/>
  <c r="G1223" i="4"/>
  <c r="AB678" i="1"/>
  <c r="G1227" i="4"/>
  <c r="AB749" i="1"/>
  <c r="G1231" i="4"/>
  <c r="AB774" i="1"/>
  <c r="G1235" i="4"/>
  <c r="AB791" i="1"/>
  <c r="G1239" i="4"/>
  <c r="AB735" i="1"/>
  <c r="G1243" i="4"/>
  <c r="AB763" i="1"/>
  <c r="G1247" i="4"/>
  <c r="AB723" i="1"/>
  <c r="I1129" i="4"/>
  <c r="AF671" i="1"/>
  <c r="I1133" i="4"/>
  <c r="AF663" i="1"/>
  <c r="I1137" i="4"/>
  <c r="AF735" i="1"/>
  <c r="I1141" i="4"/>
  <c r="AF705" i="1"/>
  <c r="I1145" i="4"/>
  <c r="AF751" i="1"/>
  <c r="I1149" i="4"/>
  <c r="AF691" i="1"/>
  <c r="I1153" i="4"/>
  <c r="AF758" i="1"/>
  <c r="I1157" i="4"/>
  <c r="AF693" i="1"/>
  <c r="I1161" i="4"/>
  <c r="AF759" i="1"/>
  <c r="I1165" i="4"/>
  <c r="AF730" i="1"/>
  <c r="I1169" i="4"/>
  <c r="AF767" i="1"/>
  <c r="I1173" i="4"/>
  <c r="AF724" i="1"/>
  <c r="I1177" i="4"/>
  <c r="AF695" i="1"/>
  <c r="I1181" i="4"/>
  <c r="AF711" i="1"/>
  <c r="I1185" i="4"/>
  <c r="AF668" i="1"/>
  <c r="I1189" i="4"/>
  <c r="AF717" i="1"/>
  <c r="I1193" i="4"/>
  <c r="AF710" i="1"/>
  <c r="I1197" i="4"/>
  <c r="AF762" i="1"/>
  <c r="I1201" i="4"/>
  <c r="AF741" i="1"/>
  <c r="I1205" i="4"/>
  <c r="AF732" i="1"/>
  <c r="I1209" i="4"/>
  <c r="AF697" i="1"/>
  <c r="I1213" i="4"/>
  <c r="AF747" i="1"/>
  <c r="I1217" i="4"/>
  <c r="AF749" i="1"/>
  <c r="I1221" i="4"/>
  <c r="AF718" i="1"/>
  <c r="I1225" i="4"/>
  <c r="AF746" i="1"/>
  <c r="I1229" i="4"/>
  <c r="AF750" i="1"/>
  <c r="I1233" i="4"/>
  <c r="AF788" i="1"/>
  <c r="I1237" i="4"/>
  <c r="AF775" i="1"/>
  <c r="I1241" i="4"/>
  <c r="AF727" i="1"/>
  <c r="I1245" i="4"/>
  <c r="AF699" i="1"/>
  <c r="I1249" i="4"/>
  <c r="AF707" i="1"/>
  <c r="J1132" i="4"/>
  <c r="P693" i="1"/>
  <c r="J1136" i="4"/>
  <c r="P733" i="1"/>
  <c r="J1140" i="4"/>
  <c r="P765" i="1"/>
  <c r="J1144" i="4"/>
  <c r="P775" i="1"/>
  <c r="J1148" i="4"/>
  <c r="P692" i="1"/>
  <c r="J1152" i="4"/>
  <c r="P776" i="1"/>
  <c r="J1156" i="4"/>
  <c r="P759" i="1"/>
  <c r="J1160" i="4"/>
  <c r="P697" i="1"/>
  <c r="J1164" i="4"/>
  <c r="P688" i="1"/>
  <c r="J1168" i="4"/>
  <c r="P738" i="1"/>
  <c r="J1172" i="4"/>
  <c r="P730" i="1"/>
  <c r="J1176" i="4"/>
  <c r="P699" i="1"/>
  <c r="J1180" i="4"/>
  <c r="P682" i="1"/>
  <c r="J1184" i="4"/>
  <c r="P744" i="1"/>
  <c r="J1188" i="4"/>
  <c r="P678" i="1"/>
  <c r="J1192" i="4"/>
  <c r="P752" i="1"/>
  <c r="J1196" i="4"/>
  <c r="P702" i="1"/>
  <c r="J1200" i="4"/>
  <c r="P760" i="1"/>
  <c r="J1204" i="4"/>
  <c r="P698" i="1"/>
  <c r="J1208" i="4"/>
  <c r="P681" i="1"/>
  <c r="J1212" i="4"/>
  <c r="P742" i="1"/>
  <c r="J1216" i="4"/>
  <c r="P706" i="1"/>
  <c r="J1220" i="4"/>
  <c r="P758" i="1"/>
  <c r="J1224" i="4"/>
  <c r="P716" i="1"/>
  <c r="J1228" i="4"/>
  <c r="P785" i="1"/>
  <c r="J1232" i="4"/>
  <c r="P789" i="1"/>
  <c r="J1236" i="4"/>
  <c r="P748" i="1"/>
  <c r="J1240" i="4"/>
  <c r="P779" i="1"/>
  <c r="J1244" i="4"/>
  <c r="P696" i="1"/>
  <c r="J1248" i="4"/>
  <c r="P769" i="1"/>
  <c r="E1132" i="4"/>
  <c r="X711" i="1"/>
  <c r="E1140" i="4"/>
  <c r="X678" i="1"/>
  <c r="E1148" i="4"/>
  <c r="X784" i="1"/>
  <c r="E1156" i="4"/>
  <c r="X661" i="1"/>
  <c r="E1164" i="4"/>
  <c r="X715" i="1"/>
  <c r="E1168" i="4"/>
  <c r="X671" i="1"/>
  <c r="E1176" i="4"/>
  <c r="X733" i="1"/>
  <c r="E1184" i="4"/>
  <c r="X736" i="1"/>
  <c r="E1192" i="4"/>
  <c r="X786" i="1"/>
  <c r="E1200" i="4"/>
  <c r="X748" i="1"/>
  <c r="E1204" i="4"/>
  <c r="X761" i="1"/>
  <c r="E1212" i="4"/>
  <c r="X790" i="1"/>
  <c r="E1220" i="4"/>
  <c r="X668" i="1"/>
  <c r="E1228" i="4"/>
  <c r="X771" i="1"/>
  <c r="E1236" i="4"/>
  <c r="X718" i="1"/>
  <c r="E1244" i="4"/>
  <c r="X759" i="1"/>
  <c r="G1131" i="4"/>
  <c r="AB746" i="1"/>
  <c r="G1139" i="4"/>
  <c r="AB751" i="1"/>
  <c r="G1147" i="4"/>
  <c r="AB674" i="1"/>
  <c r="G1155" i="4"/>
  <c r="AB784" i="1"/>
  <c r="G1163" i="4"/>
  <c r="AB756" i="1"/>
  <c r="G1171" i="4"/>
  <c r="AB717" i="1"/>
  <c r="G1179" i="4"/>
  <c r="AB680" i="1"/>
  <c r="G1187" i="4"/>
  <c r="AB747" i="1"/>
  <c r="G1195" i="4"/>
  <c r="AB720" i="1"/>
  <c r="G1203" i="4"/>
  <c r="AB702" i="1"/>
  <c r="G1207" i="4"/>
  <c r="AB748" i="1"/>
  <c r="G1215" i="4"/>
  <c r="AB715" i="1"/>
  <c r="E1133" i="4"/>
  <c r="X757" i="1"/>
  <c r="E1141" i="4"/>
  <c r="X692" i="1"/>
  <c r="E1145" i="4"/>
  <c r="X673" i="1"/>
  <c r="E1149" i="4"/>
  <c r="X735" i="1"/>
  <c r="E1153" i="4"/>
  <c r="X783" i="1"/>
  <c r="E1157" i="4"/>
  <c r="X765" i="1"/>
  <c r="E1161" i="4"/>
  <c r="X781" i="1"/>
  <c r="E1165" i="4"/>
  <c r="X743" i="1"/>
  <c r="E1169" i="4"/>
  <c r="X706" i="1"/>
  <c r="E1173" i="4"/>
  <c r="X777" i="1"/>
  <c r="E1177" i="4"/>
  <c r="X700" i="1"/>
  <c r="E1181" i="4"/>
  <c r="X726" i="1"/>
  <c r="E1185" i="4"/>
  <c r="X721" i="1"/>
  <c r="E1189" i="4"/>
  <c r="X725" i="1"/>
  <c r="E1193" i="4"/>
  <c r="X703" i="1"/>
  <c r="E1197" i="4"/>
  <c r="X660" i="1"/>
  <c r="E1201" i="4"/>
  <c r="X690" i="1"/>
  <c r="E1205" i="4"/>
  <c r="X741" i="1"/>
  <c r="E1209" i="4"/>
  <c r="X740" i="1"/>
  <c r="E1213" i="4"/>
  <c r="X705" i="1"/>
  <c r="E1217" i="4"/>
  <c r="X683" i="1"/>
  <c r="E1221" i="4"/>
  <c r="X772" i="1"/>
  <c r="E1225" i="4"/>
  <c r="X773" i="1"/>
  <c r="E1229" i="4"/>
  <c r="X724" i="1"/>
  <c r="E1233" i="4"/>
  <c r="X752" i="1"/>
  <c r="E1237" i="4"/>
  <c r="X669" i="1"/>
  <c r="E1241" i="4"/>
  <c r="X694" i="1"/>
  <c r="E1245" i="4"/>
  <c r="X707" i="1"/>
  <c r="E1249" i="4"/>
  <c r="X682" i="1"/>
  <c r="G1132" i="4"/>
  <c r="AB704" i="1"/>
  <c r="G1136" i="4"/>
  <c r="AB737" i="1"/>
  <c r="G1140" i="4"/>
  <c r="AB689" i="1"/>
  <c r="G1144" i="4"/>
  <c r="AB776" i="1"/>
  <c r="G1148" i="4"/>
  <c r="AB778" i="1"/>
  <c r="G1152" i="4"/>
  <c r="AB685" i="1"/>
  <c r="G1156" i="4"/>
  <c r="AB681" i="1"/>
  <c r="G1160" i="4"/>
  <c r="AB739" i="1"/>
  <c r="G1164" i="4"/>
  <c r="AB713" i="1"/>
  <c r="G1168" i="4"/>
  <c r="AB719" i="1"/>
  <c r="G1172" i="4"/>
  <c r="AB725" i="1"/>
  <c r="G1176" i="4"/>
  <c r="AB670" i="1"/>
  <c r="G1180" i="4"/>
  <c r="AB697" i="1"/>
  <c r="G1184" i="4"/>
  <c r="AB766" i="1"/>
  <c r="G1188" i="4"/>
  <c r="AB691" i="1"/>
  <c r="G1192" i="4"/>
  <c r="AB761" i="1"/>
  <c r="G1196" i="4"/>
  <c r="AB736" i="1"/>
  <c r="G1200" i="4"/>
  <c r="AB722" i="1"/>
  <c r="G1204" i="4"/>
  <c r="AB714" i="1"/>
  <c r="G1208" i="4"/>
  <c r="AB724" i="1"/>
  <c r="G1212" i="4"/>
  <c r="AB711" i="1"/>
  <c r="G1216" i="4"/>
  <c r="AB757" i="1"/>
  <c r="G1220" i="4"/>
  <c r="AB677" i="1"/>
  <c r="G1224" i="4"/>
  <c r="AB730" i="1"/>
  <c r="G1228" i="4"/>
  <c r="AB783" i="1"/>
  <c r="G1232" i="4"/>
  <c r="AB682" i="1"/>
  <c r="G1236" i="4"/>
  <c r="AB788" i="1"/>
  <c r="G1240" i="4"/>
  <c r="AB656" i="1"/>
  <c r="G1244" i="4"/>
  <c r="AB701" i="1"/>
  <c r="G1248" i="4"/>
  <c r="AB775" i="1"/>
  <c r="I1130" i="4"/>
  <c r="AF781" i="1"/>
  <c r="I1134" i="4"/>
  <c r="AF662" i="1"/>
  <c r="I1138" i="4"/>
  <c r="AF696" i="1"/>
  <c r="I1142" i="4"/>
  <c r="AF761" i="1"/>
  <c r="I1146" i="4"/>
  <c r="AF757" i="1"/>
  <c r="I1150" i="4"/>
  <c r="AF673" i="1"/>
  <c r="I1154" i="4"/>
  <c r="AF765" i="1"/>
  <c r="I1158" i="4"/>
  <c r="AF703" i="1"/>
  <c r="I1162" i="4"/>
  <c r="AF666" i="1"/>
  <c r="I1166" i="4"/>
  <c r="AF676" i="1"/>
  <c r="I1170" i="4"/>
  <c r="AF682" i="1"/>
  <c r="I1174" i="4"/>
  <c r="AF723" i="1"/>
  <c r="I1178" i="4"/>
  <c r="AF773" i="1"/>
  <c r="I1182" i="4"/>
  <c r="AF657" i="1"/>
  <c r="I1186" i="4"/>
  <c r="AF753" i="1"/>
  <c r="I1190" i="4"/>
  <c r="AF780" i="1"/>
  <c r="I1194" i="4"/>
  <c r="AF706" i="1"/>
  <c r="I1198" i="4"/>
  <c r="AF745" i="1"/>
  <c r="I1202" i="4"/>
  <c r="AF661" i="1"/>
  <c r="I1206" i="4"/>
  <c r="AF716" i="1"/>
  <c r="I1210" i="4"/>
  <c r="AF704" i="1"/>
  <c r="I1214" i="4"/>
  <c r="AF754" i="1"/>
  <c r="I1218" i="4"/>
  <c r="AF684" i="1"/>
  <c r="I1222" i="4"/>
  <c r="AF725" i="1"/>
  <c r="I1226" i="4"/>
  <c r="AF667" i="1"/>
  <c r="I1230" i="4"/>
  <c r="AF768" i="1"/>
  <c r="I1234" i="4"/>
  <c r="AF771" i="1"/>
  <c r="I1238" i="4"/>
  <c r="AF786" i="1"/>
  <c r="I1242" i="4"/>
  <c r="AF719" i="1"/>
  <c r="I1246" i="4"/>
  <c r="AF681" i="1"/>
  <c r="J1129" i="4"/>
  <c r="P725" i="1"/>
  <c r="J1133" i="4"/>
  <c r="P764" i="1"/>
  <c r="J1137" i="4"/>
  <c r="P670" i="1"/>
  <c r="J1141" i="4"/>
  <c r="P781" i="1"/>
  <c r="J1145" i="4"/>
  <c r="P704" i="1"/>
  <c r="J1149" i="4"/>
  <c r="P676" i="1"/>
  <c r="J1153" i="4"/>
  <c r="P674" i="1"/>
  <c r="J1157" i="4"/>
  <c r="P772" i="1"/>
  <c r="J1161" i="4"/>
  <c r="P710" i="1"/>
  <c r="J1165" i="4"/>
  <c r="P667" i="1"/>
  <c r="J1169" i="4"/>
  <c r="P677" i="1"/>
  <c r="J1173" i="4"/>
  <c r="P713" i="1"/>
  <c r="J1177" i="4"/>
  <c r="P675" i="1"/>
  <c r="J1181" i="4"/>
  <c r="P683" i="1"/>
  <c r="J1185" i="4"/>
  <c r="P750" i="1"/>
  <c r="J1189" i="4"/>
  <c r="P717" i="1"/>
  <c r="J1193" i="4"/>
  <c r="P777" i="1"/>
  <c r="J1197" i="4"/>
  <c r="P724" i="1"/>
  <c r="J1201" i="4"/>
  <c r="P727" i="1"/>
  <c r="J1205" i="4"/>
  <c r="P763" i="1"/>
  <c r="J1209" i="4"/>
  <c r="P731" i="1"/>
  <c r="J1213" i="4"/>
  <c r="P723" i="1"/>
  <c r="J1217" i="4"/>
  <c r="P788" i="1"/>
  <c r="J1221" i="4"/>
  <c r="P691" i="1"/>
  <c r="J1225" i="4"/>
  <c r="P754" i="1"/>
  <c r="J1229" i="4"/>
  <c r="P774" i="1"/>
  <c r="J1233" i="4"/>
  <c r="P709" i="1"/>
  <c r="J1237" i="4"/>
  <c r="P690" i="1"/>
  <c r="J1241" i="4"/>
  <c r="P771" i="1"/>
  <c r="J1245" i="4"/>
  <c r="P790" i="1"/>
  <c r="J1249" i="4"/>
  <c r="P722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0" i="11"/>
  <c r="F309" i="11" l="1"/>
  <c r="F396" i="11"/>
  <c r="F318" i="11"/>
  <c r="F304" i="11"/>
  <c r="F248" i="11"/>
  <c r="F235" i="11"/>
  <c r="F348" i="11"/>
  <c r="F393" i="11"/>
  <c r="F297" i="11"/>
  <c r="F284" i="11"/>
  <c r="F354" i="11"/>
  <c r="F379" i="11"/>
  <c r="F275" i="11"/>
  <c r="F375" i="11"/>
  <c r="F361" i="11"/>
  <c r="F311" i="11"/>
  <c r="F301" i="11"/>
  <c r="F349" i="11"/>
  <c r="F245" i="11"/>
  <c r="F408" i="11"/>
  <c r="F395" i="11"/>
  <c r="F376" i="11"/>
  <c r="F334" i="11"/>
  <c r="F340" i="11"/>
  <c r="F406" i="11"/>
  <c r="F266" i="11"/>
  <c r="F411" i="11"/>
  <c r="F409" i="11"/>
  <c r="F402" i="11"/>
  <c r="F250" i="11"/>
  <c r="F306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19" i="1" s="1"/>
  <c r="BBH832" i="1"/>
  <c r="X627" i="1" s="1"/>
  <c r="BGV832" i="1"/>
  <c r="X610" i="1" s="1"/>
  <c r="BGV826" i="1"/>
  <c r="T582" i="1" s="1"/>
  <c r="BEB832" i="1"/>
  <c r="X559" i="1" s="1"/>
  <c r="BHE826" i="1"/>
  <c r="T609" i="1" s="1"/>
  <c r="BFU832" i="1"/>
  <c r="X594" i="1" s="1"/>
  <c r="BHE832" i="1"/>
  <c r="X564" i="1" s="1"/>
  <c r="BGM826" i="1"/>
  <c r="T619" i="1" s="1"/>
  <c r="BHE850" i="1"/>
  <c r="AJ600" i="1" s="1"/>
  <c r="BHE868" i="1"/>
  <c r="AW537" i="1" s="1"/>
  <c r="BGV868" i="1"/>
  <c r="AW599" i="1" s="1"/>
  <c r="BGM868" i="1"/>
  <c r="AW593" i="1" s="1"/>
  <c r="BGD832" i="1"/>
  <c r="X636" i="1" s="1"/>
  <c r="BGD868" i="1"/>
  <c r="AW587" i="1" s="1"/>
  <c r="BFU868" i="1"/>
  <c r="AW571" i="1" s="1"/>
  <c r="BFL868" i="1"/>
  <c r="AW624" i="1" s="1"/>
  <c r="BFL832" i="1"/>
  <c r="X550" i="1" s="1"/>
  <c r="BFC832" i="1"/>
  <c r="X616" i="1" s="1"/>
  <c r="BFC868" i="1"/>
  <c r="AW636" i="1" s="1"/>
  <c r="BEK832" i="1"/>
  <c r="X586" i="1" s="1"/>
  <c r="BDJ832" i="1"/>
  <c r="X608" i="1" s="1"/>
  <c r="BDA832" i="1"/>
  <c r="X578" i="1" s="1"/>
  <c r="BAY832" i="1"/>
  <c r="X599" i="1" s="1"/>
  <c r="BBQ832" i="1"/>
  <c r="X570" i="1" s="1"/>
  <c r="BET832" i="1"/>
  <c r="X645" i="1" s="1"/>
  <c r="BDS832" i="1"/>
  <c r="X545" i="1" s="1"/>
  <c r="BAY868" i="1"/>
  <c r="AW564" i="1" s="1"/>
  <c r="BET868" i="1"/>
  <c r="AW612" i="1" s="1"/>
  <c r="BEK868" i="1"/>
  <c r="AW592" i="1" s="1"/>
  <c r="BEB868" i="1"/>
  <c r="AW629" i="1" s="1"/>
  <c r="BDS868" i="1"/>
  <c r="AW542" i="1" s="1"/>
  <c r="BDJ868" i="1"/>
  <c r="AW551" i="1" s="1"/>
  <c r="BDA868" i="1"/>
  <c r="AW565" i="1" s="1"/>
  <c r="BCR832" i="1"/>
  <c r="X574" i="1" s="1"/>
  <c r="BCR868" i="1"/>
  <c r="AW526" i="1" s="1"/>
  <c r="BCI868" i="1"/>
  <c r="AW607" i="1" s="1"/>
  <c r="BCI832" i="1"/>
  <c r="X639" i="1" s="1"/>
  <c r="BBZ868" i="1"/>
  <c r="AW538" i="1" s="1"/>
  <c r="BBZ832" i="1"/>
  <c r="X589" i="1" s="1"/>
  <c r="BBQ868" i="1"/>
  <c r="AW566" i="1" s="1"/>
  <c r="BBH868" i="1"/>
  <c r="AW638" i="1" s="1"/>
  <c r="BAP868" i="1"/>
  <c r="AW586" i="1" s="1"/>
  <c r="BAP832" i="1"/>
  <c r="X518" i="1" s="1"/>
  <c r="BGV850" i="1"/>
  <c r="AJ609" i="1" s="1"/>
  <c r="BBZ826" i="1"/>
  <c r="T605" i="1" s="1"/>
  <c r="BBZ850" i="1"/>
  <c r="AJ535" i="1" s="1"/>
  <c r="BDA826" i="1"/>
  <c r="T580" i="1" s="1"/>
  <c r="BET826" i="1"/>
  <c r="T611" i="1" s="1"/>
  <c r="BCI850" i="1"/>
  <c r="AJ579" i="1" s="1"/>
  <c r="BFC850" i="1"/>
  <c r="AJ601" i="1" s="1"/>
  <c r="BBH826" i="1"/>
  <c r="T638" i="1" s="1"/>
  <c r="BCI826" i="1"/>
  <c r="T616" i="1" s="1"/>
  <c r="BDS826" i="1"/>
  <c r="T538" i="1" s="1"/>
  <c r="BFU826" i="1"/>
  <c r="T590" i="1" s="1"/>
  <c r="BCR850" i="1"/>
  <c r="AJ562" i="1" s="1"/>
  <c r="BGD826" i="1"/>
  <c r="T556" i="1" s="1"/>
  <c r="BAP850" i="1"/>
  <c r="AJ521" i="1" s="1"/>
  <c r="BDA850" i="1"/>
  <c r="AJ546" i="1" s="1"/>
  <c r="BET850" i="1"/>
  <c r="AJ627" i="1" s="1"/>
  <c r="BGD850" i="1"/>
  <c r="AJ563" i="1" s="1"/>
  <c r="BAY826" i="1"/>
  <c r="T634" i="1" s="1"/>
  <c r="BBH850" i="1"/>
  <c r="AJ527" i="1" s="1"/>
  <c r="BEB826" i="1"/>
  <c r="T636" i="1" s="1"/>
  <c r="BBQ850" i="1"/>
  <c r="AJ589" i="1" s="1"/>
  <c r="BEK850" i="1"/>
  <c r="AJ558" i="1" s="1"/>
  <c r="BFU850" i="1"/>
  <c r="AJ559" i="1" s="1"/>
  <c r="BAP826" i="1"/>
  <c r="T618" i="1" s="1"/>
  <c r="BCR826" i="1"/>
  <c r="T521" i="1" s="1"/>
  <c r="BEK826" i="1"/>
  <c r="T631" i="1" s="1"/>
  <c r="BAY850" i="1"/>
  <c r="AJ572" i="1" s="1"/>
  <c r="BDS850" i="1"/>
  <c r="AJ618" i="1" s="1"/>
  <c r="BGM850" i="1"/>
  <c r="AJ598" i="1" s="1"/>
  <c r="BFC826" i="1"/>
  <c r="T594" i="1" s="1"/>
  <c r="BDJ850" i="1"/>
  <c r="AJ592" i="1" s="1"/>
  <c r="BEB850" i="1"/>
  <c r="AJ528" i="1" s="1"/>
  <c r="BFL850" i="1"/>
  <c r="AJ540" i="1" s="1"/>
  <c r="BBQ826" i="1"/>
  <c r="T592" i="1" s="1"/>
  <c r="BDJ826" i="1"/>
  <c r="T533" i="1" s="1"/>
  <c r="BFL826" i="1"/>
  <c r="T550" i="1" s="1"/>
  <c r="BAP862" i="1"/>
  <c r="AR546" i="1" s="1"/>
  <c r="BBZ862" i="1"/>
  <c r="AR581" i="1" s="1"/>
  <c r="BCR862" i="1"/>
  <c r="AR565" i="1" s="1"/>
  <c r="BET862" i="1"/>
  <c r="AR641" i="1" s="1"/>
  <c r="BGD862" i="1"/>
  <c r="AR648" i="1" s="1"/>
  <c r="BAY814" i="1"/>
  <c r="L593" i="1" s="1"/>
  <c r="BBZ814" i="1"/>
  <c r="L531" i="1" s="1"/>
  <c r="BDJ814" i="1"/>
  <c r="L624" i="1" s="1"/>
  <c r="BET814" i="1"/>
  <c r="L622" i="1" s="1"/>
  <c r="BGD814" i="1"/>
  <c r="L629" i="1" s="1"/>
  <c r="BAP808" i="1"/>
  <c r="H586" i="1" s="1"/>
  <c r="BBZ808" i="1"/>
  <c r="H622" i="1" s="1"/>
  <c r="BDJ808" i="1"/>
  <c r="H566" i="1" s="1"/>
  <c r="BET808" i="1"/>
  <c r="H633" i="1" s="1"/>
  <c r="BGD808" i="1"/>
  <c r="H547" i="1" s="1"/>
  <c r="BAP820" i="1"/>
  <c r="P589" i="1" s="1"/>
  <c r="BBQ820" i="1"/>
  <c r="P518" i="1" s="1"/>
  <c r="BDJ820" i="1"/>
  <c r="P638" i="1" s="1"/>
  <c r="BET820" i="1"/>
  <c r="P642" i="1" s="1"/>
  <c r="BGD820" i="1"/>
  <c r="P637" i="1" s="1"/>
  <c r="BAP838" i="1"/>
  <c r="AB594" i="1" s="1"/>
  <c r="BBZ838" i="1"/>
  <c r="AB635" i="1" s="1"/>
  <c r="BDA838" i="1"/>
  <c r="AB566" i="1" s="1"/>
  <c r="BET838" i="1"/>
  <c r="AB559" i="1" s="1"/>
  <c r="BGD838" i="1"/>
  <c r="AB541" i="1" s="1"/>
  <c r="BAY856" i="1"/>
  <c r="AN526" i="1" s="1"/>
  <c r="BBZ856" i="1"/>
  <c r="AN624" i="1" s="1"/>
  <c r="BDJ856" i="1"/>
  <c r="AN565" i="1" s="1"/>
  <c r="BET856" i="1"/>
  <c r="AN600" i="1" s="1"/>
  <c r="BGD856" i="1"/>
  <c r="AN537" i="1" s="1"/>
  <c r="BAY844" i="1"/>
  <c r="AF541" i="1" s="1"/>
  <c r="BBZ844" i="1"/>
  <c r="AF608" i="1" s="1"/>
  <c r="BDJ844" i="1"/>
  <c r="AF557" i="1" s="1"/>
  <c r="BET844" i="1"/>
  <c r="AF628" i="1" s="1"/>
  <c r="BGD844" i="1"/>
  <c r="AF648" i="1" s="1"/>
  <c r="BAY862" i="1"/>
  <c r="AR573" i="1" s="1"/>
  <c r="BCI862" i="1"/>
  <c r="AR613" i="1" s="1"/>
  <c r="BDS862" i="1"/>
  <c r="AR577" i="1" s="1"/>
  <c r="BFC862" i="1"/>
  <c r="AR603" i="1" s="1"/>
  <c r="BGM862" i="1"/>
  <c r="AR651" i="1" s="1"/>
  <c r="BBH814" i="1"/>
  <c r="L612" i="1" s="1"/>
  <c r="BCI814" i="1"/>
  <c r="L628" i="1" s="1"/>
  <c r="BDS814" i="1"/>
  <c r="L583" i="1" s="1"/>
  <c r="BFC814" i="1"/>
  <c r="L633" i="1" s="1"/>
  <c r="BGM814" i="1"/>
  <c r="L585" i="1" s="1"/>
  <c r="BAY808" i="1"/>
  <c r="H526" i="1" s="1"/>
  <c r="BCI808" i="1"/>
  <c r="H582" i="1" s="1"/>
  <c r="BDS808" i="1"/>
  <c r="H527" i="1" s="1"/>
  <c r="BFC808" i="1"/>
  <c r="H602" i="1" s="1"/>
  <c r="BGM808" i="1"/>
  <c r="H626" i="1" s="1"/>
  <c r="BAY820" i="1"/>
  <c r="P582" i="1" s="1"/>
  <c r="BCI820" i="1"/>
  <c r="P610" i="1" s="1"/>
  <c r="BDS820" i="1"/>
  <c r="P567" i="1" s="1"/>
  <c r="BFC820" i="1"/>
  <c r="P647" i="1" s="1"/>
  <c r="BGM820" i="1"/>
  <c r="P618" i="1" s="1"/>
  <c r="BAY838" i="1"/>
  <c r="AB598" i="1" s="1"/>
  <c r="BCI838" i="1"/>
  <c r="AB650" i="1" s="1"/>
  <c r="BDS838" i="1"/>
  <c r="AB525" i="1" s="1"/>
  <c r="BFC838" i="1"/>
  <c r="AB625" i="1" s="1"/>
  <c r="BGM838" i="1"/>
  <c r="AB528" i="1" s="1"/>
  <c r="BAP856" i="1"/>
  <c r="AN532" i="1" s="1"/>
  <c r="BCI856" i="1"/>
  <c r="AN592" i="1" s="1"/>
  <c r="BDS856" i="1"/>
  <c r="AN577" i="1" s="1"/>
  <c r="BFC856" i="1"/>
  <c r="AN583" i="1" s="1"/>
  <c r="BGM856" i="1"/>
  <c r="AN567" i="1" s="1"/>
  <c r="BAP844" i="1"/>
  <c r="AF565" i="1" s="1"/>
  <c r="BCI844" i="1"/>
  <c r="AF545" i="1" s="1"/>
  <c r="BDS844" i="1"/>
  <c r="AF592" i="1" s="1"/>
  <c r="BFC844" i="1"/>
  <c r="AF617" i="1" s="1"/>
  <c r="BGM844" i="1"/>
  <c r="AF618" i="1" s="1"/>
  <c r="BBH862" i="1"/>
  <c r="AR543" i="1" s="1"/>
  <c r="BDJ862" i="1"/>
  <c r="AR584" i="1" s="1"/>
  <c r="BEB862" i="1"/>
  <c r="AR638" i="1" s="1"/>
  <c r="BFL862" i="1"/>
  <c r="AR596" i="1" s="1"/>
  <c r="BGV862" i="1"/>
  <c r="AR616" i="1" s="1"/>
  <c r="BBQ814" i="1"/>
  <c r="L588" i="1" s="1"/>
  <c r="BCR814" i="1"/>
  <c r="L643" i="1" s="1"/>
  <c r="BEB814" i="1"/>
  <c r="L638" i="1" s="1"/>
  <c r="BFL814" i="1"/>
  <c r="L563" i="1" s="1"/>
  <c r="BGV814" i="1"/>
  <c r="L652" i="1" s="1"/>
  <c r="BBH808" i="1"/>
  <c r="H538" i="1" s="1"/>
  <c r="BCR808" i="1"/>
  <c r="H650" i="1" s="1"/>
  <c r="BEB808" i="1"/>
  <c r="H615" i="1" s="1"/>
  <c r="BFL808" i="1"/>
  <c r="H559" i="1" s="1"/>
  <c r="BGV808" i="1"/>
  <c r="H581" i="1" s="1"/>
  <c r="BBZ820" i="1"/>
  <c r="P644" i="1" s="1"/>
  <c r="BCR820" i="1"/>
  <c r="P575" i="1" s="1"/>
  <c r="BEB820" i="1"/>
  <c r="P630" i="1" s="1"/>
  <c r="BFL820" i="1"/>
  <c r="P632" i="1" s="1"/>
  <c r="BGV820" i="1"/>
  <c r="P546" i="1" s="1"/>
  <c r="BBH838" i="1"/>
  <c r="AB622" i="1" s="1"/>
  <c r="BCR838" i="1"/>
  <c r="AB564" i="1" s="1"/>
  <c r="BEB838" i="1"/>
  <c r="AB608" i="1" s="1"/>
  <c r="BFL838" i="1"/>
  <c r="AB627" i="1" s="1"/>
  <c r="BGV838" i="1"/>
  <c r="AB599" i="1" s="1"/>
  <c r="BBQ856" i="1"/>
  <c r="AN517" i="1" s="1"/>
  <c r="BCR856" i="1"/>
  <c r="AN633" i="1" s="1"/>
  <c r="BEB856" i="1"/>
  <c r="AN519" i="1" s="1"/>
  <c r="BFL856" i="1"/>
  <c r="AN635" i="1" s="1"/>
  <c r="BGV856" i="1"/>
  <c r="AN529" i="1" s="1"/>
  <c r="BBH844" i="1"/>
  <c r="AF624" i="1" s="1"/>
  <c r="BCR844" i="1"/>
  <c r="AF542" i="1" s="1"/>
  <c r="BEB844" i="1"/>
  <c r="AF647" i="1" s="1"/>
  <c r="BFL844" i="1"/>
  <c r="AF614" i="1" s="1"/>
  <c r="BGV844" i="1"/>
  <c r="AF646" i="1" s="1"/>
  <c r="BBQ862" i="1"/>
  <c r="AR590" i="1" s="1"/>
  <c r="BDA862" i="1"/>
  <c r="AR575" i="1" s="1"/>
  <c r="BEK862" i="1"/>
  <c r="AR637" i="1" s="1"/>
  <c r="BFU862" i="1"/>
  <c r="AR609" i="1" s="1"/>
  <c r="BHE862" i="1"/>
  <c r="AR634" i="1" s="1"/>
  <c r="BAP814" i="1"/>
  <c r="L535" i="1" s="1"/>
  <c r="BDA814" i="1"/>
  <c r="L632" i="1" s="1"/>
  <c r="BEK814" i="1"/>
  <c r="L579" i="1" s="1"/>
  <c r="BFU814" i="1"/>
  <c r="L619" i="1" s="1"/>
  <c r="BHE814" i="1"/>
  <c r="L569" i="1" s="1"/>
  <c r="BBQ808" i="1"/>
  <c r="H595" i="1" s="1"/>
  <c r="BDA808" i="1"/>
  <c r="H606" i="1" s="1"/>
  <c r="BEK808" i="1"/>
  <c r="H646" i="1" s="1"/>
  <c r="BFU808" i="1"/>
  <c r="H583" i="1" s="1"/>
  <c r="BHE808" i="1"/>
  <c r="H539" i="1" s="1"/>
  <c r="BBH820" i="1"/>
  <c r="P572" i="1" s="1"/>
  <c r="BDA820" i="1"/>
  <c r="P601" i="1" s="1"/>
  <c r="BEK820" i="1"/>
  <c r="P583" i="1" s="1"/>
  <c r="BFU820" i="1"/>
  <c r="P596" i="1" s="1"/>
  <c r="BHE820" i="1"/>
  <c r="P552" i="1" s="1"/>
  <c r="BBQ838" i="1"/>
  <c r="AB636" i="1" s="1"/>
  <c r="BDJ838" i="1"/>
  <c r="AB581" i="1" s="1"/>
  <c r="BEK838" i="1"/>
  <c r="AB518" i="1" s="1"/>
  <c r="BFU838" i="1"/>
  <c r="AB532" i="1" s="1"/>
  <c r="BHE838" i="1"/>
  <c r="AB611" i="1" s="1"/>
  <c r="BBH856" i="1"/>
  <c r="AN615" i="1" s="1"/>
  <c r="BDA856" i="1"/>
  <c r="AN547" i="1" s="1"/>
  <c r="BEK856" i="1"/>
  <c r="AN557" i="1" s="1"/>
  <c r="BFU856" i="1"/>
  <c r="AN594" i="1" s="1"/>
  <c r="BHE856" i="1"/>
  <c r="AN601" i="1" s="1"/>
  <c r="BBQ844" i="1"/>
  <c r="AF544" i="1" s="1"/>
  <c r="BDA844" i="1"/>
  <c r="AF547" i="1" s="1"/>
  <c r="BEK844" i="1"/>
  <c r="AF619" i="1" s="1"/>
  <c r="BFU844" i="1"/>
  <c r="AF609" i="1" s="1"/>
  <c r="BHE844" i="1"/>
  <c r="AF574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6" i="1" s="1"/>
  <c r="APD863" i="1"/>
  <c r="APE868" i="1" s="1"/>
  <c r="AW540" i="1" s="1"/>
  <c r="APM803" i="1"/>
  <c r="APN808" i="1" s="1"/>
  <c r="H521" i="1" s="1"/>
  <c r="APM815" i="1"/>
  <c r="APN820" i="1" s="1"/>
  <c r="P604" i="1" s="1"/>
  <c r="APM827" i="1"/>
  <c r="APN832" i="1" s="1"/>
  <c r="X638" i="1" s="1"/>
  <c r="APM839" i="1"/>
  <c r="APN844" i="1" s="1"/>
  <c r="AF596" i="1" s="1"/>
  <c r="APM851" i="1"/>
  <c r="APN856" i="1" s="1"/>
  <c r="AN587" i="1" s="1"/>
  <c r="APM863" i="1"/>
  <c r="APN868" i="1" s="1"/>
  <c r="AW645" i="1" s="1"/>
  <c r="APD857" i="1"/>
  <c r="APE862" i="1" s="1"/>
  <c r="AR579" i="1" s="1"/>
  <c r="APM833" i="1"/>
  <c r="APN838" i="1" s="1"/>
  <c r="AB613" i="1" s="1"/>
  <c r="APM797" i="1"/>
  <c r="APM809" i="1"/>
  <c r="APN814" i="1" s="1"/>
  <c r="L646" i="1" s="1"/>
  <c r="APM845" i="1"/>
  <c r="APN850" i="1" s="1"/>
  <c r="AJ647" i="1" s="1"/>
  <c r="ALR821" i="1"/>
  <c r="ALS826" i="1" s="1"/>
  <c r="T597" i="1" s="1"/>
  <c r="ALR833" i="1"/>
  <c r="ALS838" i="1" s="1"/>
  <c r="AB520" i="1" s="1"/>
  <c r="ALR845" i="1"/>
  <c r="ALS850" i="1" s="1"/>
  <c r="AJ645" i="1" s="1"/>
  <c r="ALR857" i="1"/>
  <c r="ALS862" i="1" s="1"/>
  <c r="AR602" i="1" s="1"/>
  <c r="AMA797" i="1"/>
  <c r="AMA809" i="1"/>
  <c r="AMB814" i="1" s="1"/>
  <c r="L530" i="1" s="1"/>
  <c r="AMA821" i="1"/>
  <c r="AMB826" i="1" s="1"/>
  <c r="T526" i="1" s="1"/>
  <c r="AMA833" i="1"/>
  <c r="AMB838" i="1" s="1"/>
  <c r="AB548" i="1" s="1"/>
  <c r="AMA845" i="1"/>
  <c r="AMB850" i="1" s="1"/>
  <c r="AJ529" i="1" s="1"/>
  <c r="AMA857" i="1"/>
  <c r="AMB862" i="1" s="1"/>
  <c r="AR545" i="1" s="1"/>
  <c r="AMJ797" i="1"/>
  <c r="AMJ809" i="1"/>
  <c r="AMK814" i="1" s="1"/>
  <c r="L543" i="1" s="1"/>
  <c r="AMJ821" i="1"/>
  <c r="AMK826" i="1" s="1"/>
  <c r="T588" i="1" s="1"/>
  <c r="AMJ833" i="1"/>
  <c r="AMK838" i="1" s="1"/>
  <c r="AB560" i="1" s="1"/>
  <c r="AMJ845" i="1"/>
  <c r="AMK850" i="1" s="1"/>
  <c r="AJ587" i="1" s="1"/>
  <c r="AMJ857" i="1"/>
  <c r="AMK862" i="1" s="1"/>
  <c r="AR560" i="1" s="1"/>
  <c r="AMS797" i="1"/>
  <c r="AMT802" i="1" s="1"/>
  <c r="D518" i="1" s="1"/>
  <c r="AMS809" i="1"/>
  <c r="AMT814" i="1" s="1"/>
  <c r="L580" i="1" s="1"/>
  <c r="AMS821" i="1"/>
  <c r="AMT826" i="1" s="1"/>
  <c r="T528" i="1" s="1"/>
  <c r="AMS833" i="1"/>
  <c r="AMT838" i="1" s="1"/>
  <c r="AB606" i="1" s="1"/>
  <c r="AMS845" i="1"/>
  <c r="AMT850" i="1" s="1"/>
  <c r="AJ615" i="1" s="1"/>
  <c r="AMS857" i="1"/>
  <c r="AMT862" i="1" s="1"/>
  <c r="AR559" i="1" s="1"/>
  <c r="ANB797" i="1"/>
  <c r="ANB809" i="1"/>
  <c r="ANC814" i="1" s="1"/>
  <c r="L618" i="1" s="1"/>
  <c r="ANB821" i="1"/>
  <c r="ANC826" i="1" s="1"/>
  <c r="T633" i="1" s="1"/>
  <c r="ANB833" i="1"/>
  <c r="ANC838" i="1" s="1"/>
  <c r="AB588" i="1" s="1"/>
  <c r="ANB845" i="1"/>
  <c r="ANC850" i="1" s="1"/>
  <c r="AJ547" i="1" s="1"/>
  <c r="ANB857" i="1"/>
  <c r="ANC862" i="1" s="1"/>
  <c r="AR533" i="1" s="1"/>
  <c r="ANK797" i="1"/>
  <c r="ANK809" i="1"/>
  <c r="ANL814" i="1" s="1"/>
  <c r="L538" i="1" s="1"/>
  <c r="ANK821" i="1"/>
  <c r="ANL826" i="1" s="1"/>
  <c r="T568" i="1" s="1"/>
  <c r="ANK833" i="1"/>
  <c r="ANL838" i="1" s="1"/>
  <c r="AB649" i="1" s="1"/>
  <c r="ANK845" i="1"/>
  <c r="ANL850" i="1" s="1"/>
  <c r="AJ626" i="1" s="1"/>
  <c r="ANK857" i="1"/>
  <c r="ANL862" i="1" s="1"/>
  <c r="AR574" i="1" s="1"/>
  <c r="ANT797" i="1"/>
  <c r="ANT809" i="1"/>
  <c r="ANU814" i="1" s="1"/>
  <c r="L606" i="1" s="1"/>
  <c r="ANT821" i="1"/>
  <c r="ANU826" i="1" s="1"/>
  <c r="T640" i="1" s="1"/>
  <c r="ANT833" i="1"/>
  <c r="ANU838" i="1" s="1"/>
  <c r="AB535" i="1" s="1"/>
  <c r="ANT845" i="1"/>
  <c r="ANU850" i="1" s="1"/>
  <c r="AJ518" i="1" s="1"/>
  <c r="ANT857" i="1"/>
  <c r="ANU862" i="1" s="1"/>
  <c r="AR612" i="1" s="1"/>
  <c r="AOC797" i="1"/>
  <c r="AOC809" i="1"/>
  <c r="AOD814" i="1" s="1"/>
  <c r="L642" i="1" s="1"/>
  <c r="AOC821" i="1"/>
  <c r="AOD826" i="1" s="1"/>
  <c r="T584" i="1" s="1"/>
  <c r="AOC833" i="1"/>
  <c r="AOD838" i="1" s="1"/>
  <c r="AB595" i="1" s="1"/>
  <c r="AOC845" i="1"/>
  <c r="AOD850" i="1" s="1"/>
  <c r="AJ553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23" i="1" s="1"/>
  <c r="AOU809" i="1"/>
  <c r="AOV814" i="1" s="1"/>
  <c r="L602" i="1" s="1"/>
  <c r="AOU821" i="1"/>
  <c r="AOV826" i="1" s="1"/>
  <c r="T625" i="1" s="1"/>
  <c r="AOU833" i="1"/>
  <c r="AOV838" i="1" s="1"/>
  <c r="AB538" i="1" s="1"/>
  <c r="AOU845" i="1"/>
  <c r="AOV850" i="1" s="1"/>
  <c r="AJ574" i="1" s="1"/>
  <c r="AOU857" i="1"/>
  <c r="AOV862" i="1" s="1"/>
  <c r="AR645" i="1" s="1"/>
  <c r="APD797" i="1"/>
  <c r="APD809" i="1"/>
  <c r="APE814" i="1" s="1"/>
  <c r="L534" i="1" s="1"/>
  <c r="APD821" i="1"/>
  <c r="APE826" i="1" s="1"/>
  <c r="T531" i="1" s="1"/>
  <c r="APD833" i="1"/>
  <c r="APE838" i="1" s="1"/>
  <c r="AB605" i="1" s="1"/>
  <c r="APD845" i="1"/>
  <c r="APE850" i="1" s="1"/>
  <c r="AJ588" i="1" s="1"/>
  <c r="APM821" i="1"/>
  <c r="APN826" i="1" s="1"/>
  <c r="T606" i="1" s="1"/>
  <c r="APM857" i="1"/>
  <c r="APN862" i="1" s="1"/>
  <c r="AR632" i="1" s="1"/>
  <c r="AKZ797" i="1"/>
  <c r="AKZ821" i="1"/>
  <c r="ALA826" i="1" s="1"/>
  <c r="T560" i="1" s="1"/>
  <c r="AKZ845" i="1"/>
  <c r="ALA850" i="1" s="1"/>
  <c r="AJ634" i="1" s="1"/>
  <c r="AKZ857" i="1"/>
  <c r="ALA862" i="1" s="1"/>
  <c r="AR578" i="1" s="1"/>
  <c r="ALI797" i="1"/>
  <c r="ALI809" i="1"/>
  <c r="ALJ814" i="1" s="1"/>
  <c r="L554" i="1" s="1"/>
  <c r="AKQ797" i="1"/>
  <c r="AKQ821" i="1"/>
  <c r="AKR826" i="1" s="1"/>
  <c r="T596" i="1" s="1"/>
  <c r="AKQ845" i="1"/>
  <c r="AKR850" i="1" s="1"/>
  <c r="AJ538" i="1" s="1"/>
  <c r="AKQ809" i="1"/>
  <c r="AKR814" i="1" s="1"/>
  <c r="L594" i="1" s="1"/>
  <c r="AKQ833" i="1"/>
  <c r="AKR838" i="1" s="1"/>
  <c r="AB550" i="1" s="1"/>
  <c r="AKQ857" i="1"/>
  <c r="AKR862" i="1" s="1"/>
  <c r="AR580" i="1" s="1"/>
  <c r="AKZ809" i="1"/>
  <c r="ALA814" i="1" s="1"/>
  <c r="L540" i="1" s="1"/>
  <c r="AKZ833" i="1"/>
  <c r="ALA838" i="1" s="1"/>
  <c r="AB563" i="1" s="1"/>
  <c r="ALI833" i="1"/>
  <c r="ALJ838" i="1" s="1"/>
  <c r="AB531" i="1" s="1"/>
  <c r="ALI857" i="1"/>
  <c r="ALJ862" i="1" s="1"/>
  <c r="AR599" i="1" s="1"/>
  <c r="ALR809" i="1"/>
  <c r="ALS814" i="1" s="1"/>
  <c r="L630" i="1" s="1"/>
  <c r="ALI821" i="1"/>
  <c r="ALJ826" i="1" s="1"/>
  <c r="T598" i="1" s="1"/>
  <c r="ALI845" i="1"/>
  <c r="ALJ850" i="1" s="1"/>
  <c r="AJ517" i="1" s="1"/>
  <c r="ALR797" i="1"/>
  <c r="AKQ803" i="1"/>
  <c r="AKR808" i="1" s="1"/>
  <c r="H524" i="1" s="1"/>
  <c r="AKQ815" i="1"/>
  <c r="AKR820" i="1" s="1"/>
  <c r="P553" i="1" s="1"/>
  <c r="AKQ827" i="1"/>
  <c r="AKR832" i="1" s="1"/>
  <c r="X517" i="1" s="1"/>
  <c r="AKQ839" i="1"/>
  <c r="AKR844" i="1" s="1"/>
  <c r="AF611" i="1" s="1"/>
  <c r="AKQ851" i="1"/>
  <c r="AKR856" i="1" s="1"/>
  <c r="AN646" i="1" s="1"/>
  <c r="AKQ863" i="1"/>
  <c r="AKR868" i="1" s="1"/>
  <c r="AW545" i="1" s="1"/>
  <c r="AKZ803" i="1"/>
  <c r="ALA808" i="1" s="1"/>
  <c r="H530" i="1" s="1"/>
  <c r="AKZ815" i="1"/>
  <c r="ALA820" i="1" s="1"/>
  <c r="P522" i="1" s="1"/>
  <c r="AKZ827" i="1"/>
  <c r="ALA832" i="1" s="1"/>
  <c r="X620" i="1" s="1"/>
  <c r="AKZ839" i="1"/>
  <c r="ALA844" i="1" s="1"/>
  <c r="AF633" i="1" s="1"/>
  <c r="AKZ851" i="1"/>
  <c r="ALA856" i="1" s="1"/>
  <c r="AN569" i="1" s="1"/>
  <c r="AKZ863" i="1"/>
  <c r="ALA868" i="1" s="1"/>
  <c r="AW525" i="1" s="1"/>
  <c r="ALI803" i="1"/>
  <c r="ALJ808" i="1" s="1"/>
  <c r="H613" i="1" s="1"/>
  <c r="ALI815" i="1"/>
  <c r="ALJ820" i="1" s="1"/>
  <c r="P539" i="1" s="1"/>
  <c r="ALI827" i="1"/>
  <c r="ALJ832" i="1" s="1"/>
  <c r="X530" i="1" s="1"/>
  <c r="ALI839" i="1"/>
  <c r="ALJ844" i="1" s="1"/>
  <c r="AF597" i="1" s="1"/>
  <c r="ALI851" i="1"/>
  <c r="ALJ856" i="1" s="1"/>
  <c r="AN539" i="1" s="1"/>
  <c r="ALI863" i="1"/>
  <c r="ALJ868" i="1" s="1"/>
  <c r="AW580" i="1" s="1"/>
  <c r="ALR803" i="1"/>
  <c r="ALS808" i="1" s="1"/>
  <c r="H604" i="1" s="1"/>
  <c r="ALR815" i="1"/>
  <c r="ALS820" i="1" s="1"/>
  <c r="P566" i="1" s="1"/>
  <c r="ALR827" i="1"/>
  <c r="ALS832" i="1" s="1"/>
  <c r="X560" i="1" s="1"/>
  <c r="ALR839" i="1"/>
  <c r="ALS844" i="1" s="1"/>
  <c r="AF517" i="1" s="1"/>
  <c r="ALR851" i="1"/>
  <c r="ALS856" i="1" s="1"/>
  <c r="AN534" i="1" s="1"/>
  <c r="ALR863" i="1"/>
  <c r="ALS868" i="1" s="1"/>
  <c r="AW576" i="1" s="1"/>
  <c r="AMA803" i="1"/>
  <c r="AMB808" i="1" s="1"/>
  <c r="H567" i="1" s="1"/>
  <c r="AMA815" i="1"/>
  <c r="AMB820" i="1" s="1"/>
  <c r="P571" i="1" s="1"/>
  <c r="AMA827" i="1"/>
  <c r="AMB832" i="1" s="1"/>
  <c r="X521" i="1" s="1"/>
  <c r="AMA839" i="1"/>
  <c r="AMB844" i="1" s="1"/>
  <c r="AF518" i="1" s="1"/>
  <c r="AMA851" i="1"/>
  <c r="AMB856" i="1" s="1"/>
  <c r="AN581" i="1" s="1"/>
  <c r="AMA863" i="1"/>
  <c r="AMB868" i="1" s="1"/>
  <c r="AW625" i="1" s="1"/>
  <c r="AMJ803" i="1"/>
  <c r="AMK808" i="1" s="1"/>
  <c r="H522" i="1" s="1"/>
  <c r="AMJ815" i="1"/>
  <c r="AMK820" i="1" s="1"/>
  <c r="P578" i="1" s="1"/>
  <c r="AMJ827" i="1"/>
  <c r="AMK832" i="1" s="1"/>
  <c r="X549" i="1" s="1"/>
  <c r="AMJ839" i="1"/>
  <c r="AMK844" i="1" s="1"/>
  <c r="AF580" i="1" s="1"/>
  <c r="AMJ851" i="1"/>
  <c r="AMK856" i="1" s="1"/>
  <c r="AN627" i="1" s="1"/>
  <c r="AMJ863" i="1"/>
  <c r="AMK868" i="1" s="1"/>
  <c r="AW588" i="1" s="1"/>
  <c r="AMS803" i="1"/>
  <c r="AMT808" i="1" s="1"/>
  <c r="H577" i="1" s="1"/>
  <c r="AMS815" i="1"/>
  <c r="AMT820" i="1" s="1"/>
  <c r="P621" i="1" s="1"/>
  <c r="AMS827" i="1"/>
  <c r="AMT832" i="1" s="1"/>
  <c r="X554" i="1" s="1"/>
  <c r="AMS839" i="1"/>
  <c r="AMT844" i="1" s="1"/>
  <c r="AF572" i="1" s="1"/>
  <c r="AMS851" i="1"/>
  <c r="AMT856" i="1" s="1"/>
  <c r="AN612" i="1" s="1"/>
  <c r="AMS863" i="1"/>
  <c r="AMT868" i="1" s="1"/>
  <c r="AW569" i="1" s="1"/>
  <c r="ANB803" i="1"/>
  <c r="ANC808" i="1" s="1"/>
  <c r="H562" i="1" s="1"/>
  <c r="ANB815" i="1"/>
  <c r="ANC820" i="1" s="1"/>
  <c r="P606" i="1" s="1"/>
  <c r="ANB827" i="1"/>
  <c r="ANC832" i="1" s="1"/>
  <c r="X617" i="1" s="1"/>
  <c r="ANB839" i="1"/>
  <c r="ANC844" i="1" s="1"/>
  <c r="AF543" i="1" s="1"/>
  <c r="ANB851" i="1"/>
  <c r="ANC856" i="1" s="1"/>
  <c r="AN544" i="1" s="1"/>
  <c r="ANB863" i="1"/>
  <c r="ANC868" i="1" s="1"/>
  <c r="AW590" i="1" s="1"/>
  <c r="ANK803" i="1"/>
  <c r="ANL808" i="1" s="1"/>
  <c r="H630" i="1" s="1"/>
  <c r="ANK815" i="1"/>
  <c r="ANL820" i="1" s="1"/>
  <c r="P597" i="1" s="1"/>
  <c r="ANK827" i="1"/>
  <c r="ANL832" i="1" s="1"/>
  <c r="X565" i="1" s="1"/>
  <c r="ANK839" i="1"/>
  <c r="ANL844" i="1" s="1"/>
  <c r="AF537" i="1" s="1"/>
  <c r="ANK851" i="1"/>
  <c r="ANL856" i="1" s="1"/>
  <c r="AN643" i="1" s="1"/>
  <c r="ANK863" i="1"/>
  <c r="ANL868" i="1" s="1"/>
  <c r="AW594" i="1" s="1"/>
  <c r="ANT803" i="1"/>
  <c r="ANU808" i="1" s="1"/>
  <c r="H558" i="1" s="1"/>
  <c r="ANT815" i="1"/>
  <c r="ANU820" i="1" s="1"/>
  <c r="P640" i="1" s="1"/>
  <c r="ANT827" i="1"/>
  <c r="ANU832" i="1" s="1"/>
  <c r="X568" i="1" s="1"/>
  <c r="ANT839" i="1"/>
  <c r="ANU844" i="1" s="1"/>
  <c r="AF527" i="1" s="1"/>
  <c r="ANT851" i="1"/>
  <c r="ANU856" i="1" s="1"/>
  <c r="AN558" i="1" s="1"/>
  <c r="ANT863" i="1"/>
  <c r="ANU868" i="1" s="1"/>
  <c r="AW605" i="1" s="1"/>
  <c r="AOC803" i="1"/>
  <c r="AOD808" i="1" s="1"/>
  <c r="H590" i="1" s="1"/>
  <c r="AOC815" i="1"/>
  <c r="AOD820" i="1" s="1"/>
  <c r="P611" i="1" s="1"/>
  <c r="AOC827" i="1"/>
  <c r="AOD832" i="1" s="1"/>
  <c r="X584" i="1" s="1"/>
  <c r="AOC839" i="1"/>
  <c r="AOD844" i="1" s="1"/>
  <c r="AF584" i="1" s="1"/>
  <c r="AOC851" i="1"/>
  <c r="AOD856" i="1" s="1"/>
  <c r="AN521" i="1" s="1"/>
  <c r="AOC863" i="1"/>
  <c r="AOD868" i="1" s="1"/>
  <c r="AW577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5" i="1" s="1"/>
  <c r="AOU815" i="1"/>
  <c r="AOV820" i="1" s="1"/>
  <c r="P581" i="1" s="1"/>
  <c r="AOU827" i="1"/>
  <c r="AOV832" i="1" s="1"/>
  <c r="X598" i="1" s="1"/>
  <c r="AOU839" i="1"/>
  <c r="AOV844" i="1" s="1"/>
  <c r="AF533" i="1" s="1"/>
  <c r="AOU851" i="1"/>
  <c r="AOV856" i="1" s="1"/>
  <c r="AN622" i="1" s="1"/>
  <c r="AOU863" i="1"/>
  <c r="AOV868" i="1" s="1"/>
  <c r="AW558" i="1" s="1"/>
  <c r="APD803" i="1"/>
  <c r="APE808" i="1" s="1"/>
  <c r="H534" i="1" s="1"/>
  <c r="APD815" i="1"/>
  <c r="APE820" i="1" s="1"/>
  <c r="P532" i="1" s="1"/>
  <c r="APD827" i="1"/>
  <c r="APE832" i="1" s="1"/>
  <c r="X600" i="1" s="1"/>
  <c r="APD839" i="1"/>
  <c r="APE844" i="1" s="1"/>
  <c r="AF635" i="1" s="1"/>
  <c r="AOC870" i="1" l="1"/>
  <c r="P496" i="1" s="1"/>
  <c r="AMA870" i="1"/>
  <c r="P468" i="1" s="1"/>
  <c r="ALR870" i="1"/>
  <c r="P492" i="1" s="1"/>
  <c r="AOU870" i="1"/>
  <c r="T494" i="1" s="1"/>
  <c r="AMS870" i="1"/>
  <c r="P482" i="1" s="1"/>
  <c r="AMB802" i="1"/>
  <c r="D628" i="1" s="1"/>
  <c r="AOD802" i="1"/>
  <c r="D594" i="1" s="1"/>
  <c r="AOM802" i="1"/>
  <c r="ALS802" i="1"/>
  <c r="D619" i="1" s="1"/>
  <c r="YB797" i="1"/>
  <c r="G6" i="1" l="1"/>
  <c r="G113" i="1"/>
  <c r="G79" i="1"/>
  <c r="G45" i="1"/>
  <c r="G91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84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26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64" i="1" s="1"/>
  <c r="BAG868" i="1"/>
  <c r="AW532" i="1" s="1"/>
  <c r="AZO808" i="1"/>
  <c r="H580" i="1" s="1"/>
  <c r="AVB808" i="1"/>
  <c r="AYN832" i="1"/>
  <c r="X641" i="1" s="1"/>
  <c r="ATI868" i="1"/>
  <c r="AXV844" i="1"/>
  <c r="AF577" i="1" s="1"/>
  <c r="AZF868" i="1"/>
  <c r="AW634" i="1" s="1"/>
  <c r="AWU850" i="1"/>
  <c r="AJ603" i="1" s="1"/>
  <c r="AXV868" i="1"/>
  <c r="AW644" i="1" s="1"/>
  <c r="ARG850" i="1"/>
  <c r="AZO856" i="1"/>
  <c r="AN640" i="1" s="1"/>
  <c r="AZO814" i="1"/>
  <c r="L586" i="1" s="1"/>
  <c r="ASZ808" i="1"/>
  <c r="H639" i="1" s="1"/>
  <c r="AXM820" i="1"/>
  <c r="P613" i="1" s="1"/>
  <c r="ASH832" i="1"/>
  <c r="X544" i="1" s="1"/>
  <c r="AUJ820" i="1"/>
  <c r="AQX814" i="1"/>
  <c r="AYN868" i="1"/>
  <c r="AW567" i="1" s="1"/>
  <c r="AUA862" i="1"/>
  <c r="AXM838" i="1"/>
  <c r="AB577" i="1" s="1"/>
  <c r="AWC802" i="1"/>
  <c r="AVK826" i="1"/>
  <c r="ASQ856" i="1"/>
  <c r="AYW826" i="1"/>
  <c r="T610" i="1" s="1"/>
  <c r="AQX826" i="1"/>
  <c r="AUS814" i="1"/>
  <c r="AUS808" i="1"/>
  <c r="AZX856" i="1"/>
  <c r="AN645" i="1" s="1"/>
  <c r="AVK844" i="1"/>
  <c r="AUJ808" i="1"/>
  <c r="AXV808" i="1"/>
  <c r="H519" i="1" s="1"/>
  <c r="AZX850" i="1"/>
  <c r="AJ549" i="1" s="1"/>
  <c r="ATR862" i="1"/>
  <c r="AQO814" i="1"/>
  <c r="L627" i="1" s="1"/>
  <c r="AZX814" i="1"/>
  <c r="L631" i="1" s="1"/>
  <c r="ASQ862" i="1"/>
  <c r="ASQ820" i="1"/>
  <c r="ATR820" i="1"/>
  <c r="AWC838" i="1"/>
  <c r="ARY850" i="1"/>
  <c r="AZX844" i="1"/>
  <c r="AF616" i="1" s="1"/>
  <c r="AYN856" i="1"/>
  <c r="AN636" i="1" s="1"/>
  <c r="AZX862" i="1"/>
  <c r="AR614" i="1" s="1"/>
  <c r="AVT820" i="1"/>
  <c r="AZF820" i="1"/>
  <c r="P617" i="1" s="1"/>
  <c r="AUA820" i="1"/>
  <c r="AQO838" i="1"/>
  <c r="AB523" i="1" s="1"/>
  <c r="AYW862" i="1"/>
  <c r="AR592" i="1" s="1"/>
  <c r="ARP862" i="1"/>
  <c r="AYN862" i="1"/>
  <c r="AR625" i="1" s="1"/>
  <c r="AVK862" i="1"/>
  <c r="AXV826" i="1"/>
  <c r="T651" i="1" s="1"/>
  <c r="ASQ808" i="1"/>
  <c r="AVT862" i="1"/>
  <c r="AXV862" i="1"/>
  <c r="AR643" i="1" s="1"/>
  <c r="AWU820" i="1"/>
  <c r="P649" i="1" s="1"/>
  <c r="AZX820" i="1"/>
  <c r="P605" i="1" s="1"/>
  <c r="ASZ820" i="1"/>
  <c r="P635" i="1" s="1"/>
  <c r="AWU862" i="1"/>
  <c r="AR607" i="1" s="1"/>
  <c r="ATI832" i="1"/>
  <c r="ARY838" i="1"/>
  <c r="AUA808" i="1"/>
  <c r="AYE808" i="1"/>
  <c r="H545" i="1" s="1"/>
  <c r="AUJ814" i="1"/>
  <c r="AWU838" i="1"/>
  <c r="AB631" i="1" s="1"/>
  <c r="BAG808" i="1"/>
  <c r="H600" i="1" s="1"/>
  <c r="AVB820" i="1"/>
  <c r="ATI826" i="1"/>
  <c r="ARG808" i="1"/>
  <c r="AXD808" i="1"/>
  <c r="H617" i="1" s="1"/>
  <c r="AUA814" i="1"/>
  <c r="AVK814" i="1"/>
  <c r="AYN850" i="1"/>
  <c r="AJ593" i="1" s="1"/>
  <c r="AYE820" i="1"/>
  <c r="P569" i="1" s="1"/>
  <c r="AVK820" i="1"/>
  <c r="ARG832" i="1"/>
  <c r="AYW850" i="1"/>
  <c r="AJ636" i="1" s="1"/>
  <c r="ARP838" i="1"/>
  <c r="ATI850" i="1"/>
  <c r="AYN808" i="1"/>
  <c r="H533" i="1" s="1"/>
  <c r="AWU814" i="1"/>
  <c r="L519" i="1" s="1"/>
  <c r="AYN820" i="1"/>
  <c r="P577" i="1" s="1"/>
  <c r="AQX838" i="1"/>
  <c r="AWC808" i="1"/>
  <c r="AZX808" i="1"/>
  <c r="H631" i="1" s="1"/>
  <c r="BAG832" i="1"/>
  <c r="X541" i="1" s="1"/>
  <c r="AXV850" i="1"/>
  <c r="AJ640" i="1" s="1"/>
  <c r="AQO862" i="1"/>
  <c r="AR627" i="1" s="1"/>
  <c r="AUJ850" i="1"/>
  <c r="AQO826" i="1"/>
  <c r="T647" i="1" s="1"/>
  <c r="AUJ826" i="1"/>
  <c r="AYW838" i="1"/>
  <c r="AB584" i="1" s="1"/>
  <c r="AWL862" i="1"/>
  <c r="AUS838" i="1"/>
  <c r="AUS844" i="1"/>
  <c r="ARY862" i="1"/>
  <c r="ASZ850" i="1"/>
  <c r="AJ561" i="1" s="1"/>
  <c r="AUA838" i="1"/>
  <c r="ARG868" i="1"/>
  <c r="AUJ868" i="1"/>
  <c r="AVT868" i="1"/>
  <c r="AYW868" i="1"/>
  <c r="AW568" i="1" s="1"/>
  <c r="ARY820" i="1"/>
  <c r="AUS862" i="1"/>
  <c r="AWC850" i="1"/>
  <c r="AUA850" i="1"/>
  <c r="AWL808" i="1"/>
  <c r="ASZ826" i="1"/>
  <c r="T652" i="1" s="1"/>
  <c r="ASZ868" i="1"/>
  <c r="AW615" i="1" s="1"/>
  <c r="AZF826" i="1"/>
  <c r="T581" i="1" s="1"/>
  <c r="AUA856" i="1"/>
  <c r="AWL856" i="1"/>
  <c r="AXD820" i="1"/>
  <c r="P646" i="1" s="1"/>
  <c r="AYW820" i="1"/>
  <c r="P626" i="1" s="1"/>
  <c r="AQO820" i="1"/>
  <c r="P574" i="1" s="1"/>
  <c r="AXM844" i="1"/>
  <c r="AF561" i="1" s="1"/>
  <c r="AUA868" i="1"/>
  <c r="ARY832" i="1"/>
  <c r="AUS832" i="1"/>
  <c r="AWB870" i="1"/>
  <c r="AWC832" i="1"/>
  <c r="BAG850" i="1"/>
  <c r="AJ625" i="1" s="1"/>
  <c r="AWU844" i="1"/>
  <c r="AF573" i="1" s="1"/>
  <c r="BAG844" i="1"/>
  <c r="AF531" i="1" s="1"/>
  <c r="AVT850" i="1"/>
  <c r="AXM814" i="1"/>
  <c r="L613" i="1" s="1"/>
  <c r="ARP820" i="1"/>
  <c r="AUS820" i="1"/>
  <c r="ARG814" i="1"/>
  <c r="ARG820" i="1"/>
  <c r="ASZ838" i="1"/>
  <c r="AB615" i="1" s="1"/>
  <c r="AYN844" i="1"/>
  <c r="AF612" i="1" s="1"/>
  <c r="AVB856" i="1"/>
  <c r="ASQ838" i="1"/>
  <c r="ARP844" i="1"/>
  <c r="AYE844" i="1"/>
  <c r="AF607" i="1" s="1"/>
  <c r="AWL820" i="1"/>
  <c r="AVK808" i="1"/>
  <c r="AYE814" i="1"/>
  <c r="L635" i="1" s="1"/>
  <c r="AUS826" i="1"/>
  <c r="AXM826" i="1"/>
  <c r="T587" i="1" s="1"/>
  <c r="AYN814" i="1"/>
  <c r="L547" i="1" s="1"/>
  <c r="ASH838" i="1"/>
  <c r="AB607" i="1" s="1"/>
  <c r="AVT838" i="1"/>
  <c r="AVK838" i="1"/>
  <c r="BAG826" i="1"/>
  <c r="T547" i="1" s="1"/>
  <c r="AXD850" i="1"/>
  <c r="AJ620" i="1" s="1"/>
  <c r="ATI856" i="1"/>
  <c r="AXM856" i="1"/>
  <c r="AN582" i="1" s="1"/>
  <c r="AQX868" i="1"/>
  <c r="ARY868" i="1"/>
  <c r="AYE868" i="1"/>
  <c r="AW596" i="1" s="1"/>
  <c r="AUS868" i="1"/>
  <c r="AXM868" i="1"/>
  <c r="AW597" i="1" s="1"/>
  <c r="AVB862" i="1"/>
  <c r="AWL850" i="1"/>
  <c r="AWL832" i="1"/>
  <c r="BAG862" i="1"/>
  <c r="AR622" i="1" s="1"/>
  <c r="AYE832" i="1"/>
  <c r="X561" i="1" s="1"/>
  <c r="AWU808" i="1"/>
  <c r="H560" i="1" s="1"/>
  <c r="AUA826" i="1"/>
  <c r="AVT826" i="1"/>
  <c r="AWC826" i="1"/>
  <c r="AZO820" i="1"/>
  <c r="P570" i="1" s="1"/>
  <c r="AUJ838" i="1"/>
  <c r="ARG856" i="1"/>
  <c r="BAG856" i="1"/>
  <c r="AN535" i="1" s="1"/>
  <c r="AXV820" i="1"/>
  <c r="P547" i="1" s="1"/>
  <c r="ATR856" i="1"/>
  <c r="AXD856" i="1"/>
  <c r="AN630" i="1" s="1"/>
  <c r="AZF838" i="1"/>
  <c r="AB529" i="1" s="1"/>
  <c r="ARP826" i="1"/>
  <c r="ASH844" i="1"/>
  <c r="AF615" i="1" s="1"/>
  <c r="AUA844" i="1"/>
  <c r="AQX832" i="1"/>
  <c r="AVB832" i="1"/>
  <c r="AXD832" i="1"/>
  <c r="X590" i="1" s="1"/>
  <c r="ASQ832" i="1"/>
  <c r="AWU832" i="1"/>
  <c r="X621" i="1" s="1"/>
  <c r="AZF832" i="1"/>
  <c r="X537" i="1" s="1"/>
  <c r="ARG838" i="1"/>
  <c r="AXV838" i="1"/>
  <c r="AB644" i="1" s="1"/>
  <c r="AQX844" i="1"/>
  <c r="AVB844" i="1"/>
  <c r="AXD844" i="1"/>
  <c r="AF587" i="1" s="1"/>
  <c r="ASH850" i="1"/>
  <c r="AJ530" i="1" s="1"/>
  <c r="AVB814" i="1"/>
  <c r="AVT814" i="1"/>
  <c r="ATR826" i="1"/>
  <c r="AZO844" i="1"/>
  <c r="AF590" i="1" s="1"/>
  <c r="ASQ814" i="1"/>
  <c r="BAG838" i="1"/>
  <c r="AB519" i="1" s="1"/>
  <c r="AVB802" i="1"/>
  <c r="AVA870" i="1"/>
  <c r="AVK856" i="1"/>
  <c r="AQO808" i="1"/>
  <c r="H544" i="1" s="1"/>
  <c r="ATI808" i="1"/>
  <c r="ASZ862" i="1"/>
  <c r="AR649" i="1" s="1"/>
  <c r="AXM862" i="1"/>
  <c r="AR639" i="1" s="1"/>
  <c r="ATR814" i="1"/>
  <c r="AZF814" i="1"/>
  <c r="L587" i="1" s="1"/>
  <c r="AVB826" i="1"/>
  <c r="AWL826" i="1"/>
  <c r="AZX826" i="1"/>
  <c r="T629" i="1" s="1"/>
  <c r="AUJ856" i="1"/>
  <c r="AVT856" i="1"/>
  <c r="AZX838" i="1"/>
  <c r="AB558" i="1" s="1"/>
  <c r="AYE838" i="1"/>
  <c r="AB629" i="1" s="1"/>
  <c r="AVT844" i="1"/>
  <c r="AZF844" i="1"/>
  <c r="AF567" i="1" s="1"/>
  <c r="AXV856" i="1"/>
  <c r="AN566" i="1" s="1"/>
  <c r="ARP868" i="1"/>
  <c r="ASH868" i="1"/>
  <c r="AW602" i="1" s="1"/>
  <c r="AVK868" i="1"/>
  <c r="AZX868" i="1"/>
  <c r="AW651" i="1" s="1"/>
  <c r="ARG862" i="1"/>
  <c r="AYE850" i="1"/>
  <c r="AJ536" i="1" s="1"/>
  <c r="AWC814" i="1"/>
  <c r="ARP856" i="1"/>
  <c r="ARY814" i="1"/>
  <c r="ASZ814" i="1"/>
  <c r="L651" i="1" s="1"/>
  <c r="AYW814" i="1"/>
  <c r="L647" i="1" s="1"/>
  <c r="AQX862" i="1"/>
  <c r="AZF862" i="1"/>
  <c r="AR601" i="1" s="1"/>
  <c r="ARY808" i="1"/>
  <c r="ARG826" i="1"/>
  <c r="AXD826" i="1"/>
  <c r="T585" i="1" s="1"/>
  <c r="ASH862" i="1"/>
  <c r="AR591" i="1" s="1"/>
  <c r="AQX820" i="1"/>
  <c r="AZO838" i="1"/>
  <c r="AB630" i="1" s="1"/>
  <c r="AUS856" i="1"/>
  <c r="ATI862" i="1"/>
  <c r="AWL868" i="1"/>
  <c r="AYW808" i="1"/>
  <c r="H644" i="1" s="1"/>
  <c r="ASQ850" i="1"/>
  <c r="AUJ844" i="1"/>
  <c r="ASH826" i="1"/>
  <c r="T595" i="1" s="1"/>
  <c r="ARP832" i="1"/>
  <c r="AVK832" i="1"/>
  <c r="ATR832" i="1"/>
  <c r="ASZ832" i="1"/>
  <c r="X648" i="1" s="1"/>
  <c r="AXM832" i="1"/>
  <c r="X614" i="1" s="1"/>
  <c r="AZO832" i="1"/>
  <c r="X604" i="1" s="1"/>
  <c r="AZF850" i="1"/>
  <c r="AJ519" i="1" s="1"/>
  <c r="ASZ856" i="1"/>
  <c r="AN527" i="1" s="1"/>
  <c r="AVB838" i="1"/>
  <c r="AYN838" i="1"/>
  <c r="AB640" i="1" s="1"/>
  <c r="ASQ844" i="1"/>
  <c r="ATR850" i="1"/>
  <c r="AYW844" i="1"/>
  <c r="AF578" i="1" s="1"/>
  <c r="AZF808" i="1"/>
  <c r="H598" i="1" s="1"/>
  <c r="ATI844" i="1"/>
  <c r="ARP814" i="1"/>
  <c r="AWL814" i="1"/>
  <c r="AYW832" i="1"/>
  <c r="X557" i="1" s="1"/>
  <c r="AQX808" i="1"/>
  <c r="ATR808" i="1"/>
  <c r="AVT808" i="1"/>
  <c r="AXV814" i="1"/>
  <c r="L609" i="1" s="1"/>
  <c r="ARY826" i="1"/>
  <c r="ATI838" i="1"/>
  <c r="ASH820" i="1"/>
  <c r="P616" i="1" s="1"/>
  <c r="AWC862" i="1"/>
  <c r="ASH808" i="1"/>
  <c r="H612" i="1" s="1"/>
  <c r="AXD814" i="1"/>
  <c r="L590" i="1" s="1"/>
  <c r="ATI814" i="1"/>
  <c r="BAG814" i="1"/>
  <c r="L561" i="1" s="1"/>
  <c r="ASH814" i="1"/>
  <c r="L597" i="1" s="1"/>
  <c r="AWU826" i="1"/>
  <c r="T570" i="1" s="1"/>
  <c r="AZF856" i="1"/>
  <c r="AN590" i="1" s="1"/>
  <c r="ATR838" i="1"/>
  <c r="AYN826" i="1"/>
  <c r="T576" i="1" s="1"/>
  <c r="ATR844" i="1"/>
  <c r="AUS850" i="1"/>
  <c r="ARY802" i="1"/>
  <c r="ARX870" i="1"/>
  <c r="AQO868" i="1"/>
  <c r="AW541" i="1" s="1"/>
  <c r="ATR868" i="1"/>
  <c r="ASQ868" i="1"/>
  <c r="AXV832" i="1"/>
  <c r="X626" i="1" s="1"/>
  <c r="BAG820" i="1"/>
  <c r="P534" i="1" s="1"/>
  <c r="ARP850" i="1"/>
  <c r="AXM850" i="1"/>
  <c r="AJ621" i="1" s="1"/>
  <c r="AVB850" i="1"/>
  <c r="ASH856" i="1"/>
  <c r="AN638" i="1" s="1"/>
  <c r="AYE856" i="1"/>
  <c r="AN578" i="1" s="1"/>
  <c r="ASQ826" i="1"/>
  <c r="AUJ862" i="1"/>
  <c r="ARG844" i="1"/>
  <c r="AWL844" i="1"/>
  <c r="AXD862" i="1"/>
  <c r="AR597" i="1" s="1"/>
  <c r="ARP808" i="1"/>
  <c r="AXM808" i="1"/>
  <c r="H556" i="1" s="1"/>
  <c r="AVB868" i="1"/>
  <c r="AZO826" i="1"/>
  <c r="T586" i="1" s="1"/>
  <c r="AQX850" i="1"/>
  <c r="AWL838" i="1"/>
  <c r="AQX856" i="1"/>
  <c r="AWC856" i="1"/>
  <c r="ATI820" i="1"/>
  <c r="AZO862" i="1"/>
  <c r="AR629" i="1" s="1"/>
  <c r="AWC820" i="1"/>
  <c r="AWU868" i="1"/>
  <c r="AW637" i="1" s="1"/>
  <c r="AQO856" i="1"/>
  <c r="AN570" i="1" s="1"/>
  <c r="AQO850" i="1"/>
  <c r="AJ595" i="1" s="1"/>
  <c r="AVK850" i="1"/>
  <c r="AYE826" i="1"/>
  <c r="T554" i="1" s="1"/>
  <c r="ASZ844" i="1"/>
  <c r="AF555" i="1" s="1"/>
  <c r="AQO832" i="1"/>
  <c r="X637" i="1" s="1"/>
  <c r="AUJ832" i="1"/>
  <c r="AUA832" i="1"/>
  <c r="AVT832" i="1"/>
  <c r="AZX832" i="1"/>
  <c r="X612" i="1" s="1"/>
  <c r="AZO850" i="1"/>
  <c r="AJ604" i="1" s="1"/>
  <c r="ARY856" i="1"/>
  <c r="AXD838" i="1"/>
  <c r="AB553" i="1" s="1"/>
  <c r="AQO844" i="1"/>
  <c r="AF651" i="1" s="1"/>
  <c r="ARY844" i="1"/>
  <c r="AWC844" i="1"/>
  <c r="AWU856" i="1"/>
  <c r="AN647" i="1" s="1"/>
  <c r="AYW856" i="1"/>
  <c r="AN632" i="1" s="1"/>
  <c r="D1105" i="4"/>
  <c r="D674" i="1" s="1"/>
  <c r="D1104" i="4"/>
  <c r="D668" i="1" s="1"/>
  <c r="D1103" i="4"/>
  <c r="D759" i="1" s="1"/>
  <c r="D1102" i="4"/>
  <c r="D697" i="1" s="1"/>
  <c r="D1101" i="4"/>
  <c r="D688" i="1" s="1"/>
  <c r="D1100" i="4"/>
  <c r="D661" i="1" s="1"/>
  <c r="D1099" i="4"/>
  <c r="D699" i="1" s="1"/>
  <c r="D1098" i="4"/>
  <c r="D753" i="1" s="1"/>
  <c r="D1097" i="4"/>
  <c r="D779" i="1" s="1"/>
  <c r="D1096" i="4"/>
  <c r="D757" i="1" s="1"/>
  <c r="D1095" i="4"/>
  <c r="D656" i="1" s="1"/>
  <c r="D1094" i="4"/>
  <c r="D708" i="1" s="1"/>
  <c r="D1093" i="4"/>
  <c r="D715" i="1" s="1"/>
  <c r="D1092" i="4"/>
  <c r="D771" i="1" s="1"/>
  <c r="D1091" i="4"/>
  <c r="D732" i="1" s="1"/>
  <c r="D1090" i="4"/>
  <c r="D780" i="1" s="1"/>
  <c r="D1089" i="4"/>
  <c r="D776" i="1" s="1"/>
  <c r="D1088" i="4"/>
  <c r="D704" i="1" s="1"/>
  <c r="D1087" i="4"/>
  <c r="D743" i="1" s="1"/>
  <c r="D1086" i="4"/>
  <c r="D687" i="1" s="1"/>
  <c r="D1085" i="4"/>
  <c r="D69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8" i="1" s="1"/>
  <c r="G388" i="1" s="1"/>
  <c r="B112" i="5"/>
  <c r="B59" i="5"/>
  <c r="E398" i="1" s="1"/>
  <c r="B61" i="5"/>
  <c r="E406" i="1" s="1"/>
  <c r="G406" i="1" s="1"/>
  <c r="B137" i="5"/>
  <c r="E400" i="1" s="1"/>
  <c r="B134" i="5"/>
  <c r="E390" i="1" s="1"/>
  <c r="B138" i="5"/>
  <c r="E371" i="1" s="1"/>
  <c r="B129" i="5"/>
  <c r="E402" i="1" s="1"/>
  <c r="B71" i="5"/>
  <c r="E381" i="1" s="1"/>
  <c r="B43" i="5"/>
  <c r="E384" i="1" s="1"/>
  <c r="B103" i="5"/>
  <c r="E396" i="1" s="1"/>
  <c r="B99" i="5"/>
  <c r="E368" i="1" s="1"/>
  <c r="G368" i="1" s="1"/>
  <c r="B127" i="5"/>
  <c r="E378" i="1" s="1"/>
  <c r="B125" i="5"/>
  <c r="E387" i="1" s="1"/>
  <c r="B29" i="5"/>
  <c r="E376" i="1" s="1"/>
  <c r="B53" i="5"/>
  <c r="E374" i="1" s="1"/>
  <c r="G374" i="1" s="1"/>
  <c r="B116" i="5"/>
  <c r="E379" i="1" s="1"/>
  <c r="G379" i="1" s="1"/>
  <c r="B15" i="5"/>
  <c r="E397" i="1" s="1"/>
  <c r="B37" i="5"/>
  <c r="E403" i="1" s="1"/>
  <c r="B93" i="5"/>
  <c r="E394" i="1" s="1"/>
  <c r="B64" i="5"/>
  <c r="E373" i="1" s="1"/>
  <c r="B111" i="5"/>
  <c r="E408" i="1" s="1"/>
  <c r="B86" i="5"/>
  <c r="E391" i="1" s="1"/>
  <c r="B83" i="5"/>
  <c r="E369" i="1" s="1"/>
  <c r="B55" i="5"/>
  <c r="E377" i="1" s="1"/>
  <c r="B132" i="5"/>
  <c r="E382" i="1" s="1"/>
  <c r="B139" i="5"/>
  <c r="E395" i="1" s="1"/>
  <c r="B92" i="5"/>
  <c r="E383" i="1" s="1"/>
  <c r="G383" i="1" s="1"/>
  <c r="B20" i="5"/>
  <c r="E386" i="1" s="1"/>
  <c r="E380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8" i="1" l="1"/>
  <c r="G393" i="1"/>
  <c r="G408" i="1"/>
  <c r="G375" i="1"/>
  <c r="G369" i="1"/>
  <c r="F342" i="11" l="1"/>
  <c r="F285" i="11"/>
  <c r="F265" i="11"/>
  <c r="H51" i="12"/>
  <c r="H31" i="12"/>
  <c r="H8" i="12"/>
  <c r="H76" i="12"/>
  <c r="H82" i="12"/>
  <c r="F229" i="11" l="1"/>
  <c r="F414" i="11" l="1"/>
  <c r="F276" i="11" l="1"/>
  <c r="F270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8" i="11" l="1"/>
  <c r="F359" i="11" l="1"/>
  <c r="F298" i="11" l="1"/>
  <c r="F257" i="11"/>
  <c r="F373" i="11"/>
  <c r="F316" i="11"/>
  <c r="F294" i="11" l="1"/>
  <c r="F327" i="11" l="1"/>
  <c r="F377" i="11" l="1"/>
  <c r="F321" i="11" l="1"/>
  <c r="F328" i="11" l="1"/>
  <c r="F303" i="11"/>
  <c r="F403" i="11" l="1"/>
  <c r="F383" i="11" l="1"/>
  <c r="F260" i="11" l="1"/>
  <c r="F370" i="11"/>
  <c r="B131" i="5" l="1"/>
  <c r="E342" i="1" s="1"/>
  <c r="G342" i="1" s="1"/>
  <c r="B174" i="5"/>
  <c r="E421" i="1" s="1"/>
  <c r="B173" i="5"/>
  <c r="E418" i="1" s="1"/>
  <c r="B97" i="5"/>
  <c r="E348" i="1" s="1"/>
  <c r="B78" i="5"/>
  <c r="E361" i="1" s="1"/>
  <c r="B77" i="5"/>
  <c r="E343" i="1" s="1"/>
  <c r="B72" i="5"/>
  <c r="E341" i="1" s="1"/>
  <c r="G341" i="1" s="1"/>
  <c r="B57" i="5"/>
  <c r="E355" i="1" s="1"/>
  <c r="G355" i="1" s="1"/>
  <c r="B54" i="5"/>
  <c r="E352" i="1" s="1"/>
  <c r="B51" i="5"/>
  <c r="E363" i="1" s="1"/>
  <c r="B45" i="5"/>
  <c r="E333" i="1" s="1"/>
  <c r="G333" i="1" s="1"/>
  <c r="B155" i="5"/>
  <c r="E417" i="1" s="1"/>
  <c r="B32" i="5"/>
  <c r="E366" i="1" s="1"/>
  <c r="B27" i="5"/>
  <c r="E345" i="1" s="1"/>
  <c r="G345" i="1" s="1"/>
  <c r="B23" i="5"/>
  <c r="E344" i="1" s="1"/>
  <c r="G344" i="1" s="1"/>
  <c r="B10" i="5"/>
  <c r="E350" i="1" s="1"/>
  <c r="G350" i="1" s="1"/>
  <c r="B133" i="5"/>
  <c r="E359" i="1" s="1"/>
  <c r="B89" i="5"/>
  <c r="E364" i="1" s="1"/>
  <c r="G394" i="1" l="1"/>
  <c r="G346" i="1"/>
  <c r="G352" i="1"/>
  <c r="B6" i="5"/>
  <c r="D1084" i="4"/>
  <c r="D788" i="1" s="1"/>
  <c r="D1083" i="4"/>
  <c r="D789" i="1" s="1"/>
  <c r="D1082" i="4"/>
  <c r="D679" i="1" s="1"/>
  <c r="D1081" i="4"/>
  <c r="D695" i="1" s="1"/>
  <c r="D1080" i="4"/>
  <c r="D685" i="1" s="1"/>
  <c r="D1079" i="4"/>
  <c r="D686" i="1" s="1"/>
  <c r="D1078" i="4"/>
  <c r="D701" i="1" s="1"/>
  <c r="D1077" i="4"/>
  <c r="D682" i="1" s="1"/>
  <c r="D1076" i="4"/>
  <c r="D755" i="1" s="1"/>
  <c r="D1075" i="4"/>
  <c r="D667" i="1" s="1"/>
  <c r="D1074" i="4"/>
  <c r="D791" i="1" s="1"/>
  <c r="D1073" i="4"/>
  <c r="D754" i="1" s="1"/>
  <c r="D1072" i="4"/>
  <c r="D747" i="1" s="1"/>
  <c r="D1071" i="4"/>
  <c r="D660" i="1" s="1"/>
  <c r="D1070" i="4"/>
  <c r="D690" i="1" s="1"/>
  <c r="D1069" i="4"/>
  <c r="D693" i="1" s="1"/>
  <c r="D1068" i="4"/>
  <c r="D730" i="1" s="1"/>
  <c r="D1067" i="4"/>
  <c r="D721" i="1" s="1"/>
  <c r="D1066" i="4"/>
  <c r="D742" i="1" s="1"/>
  <c r="D1065" i="4"/>
  <c r="D763" i="1" s="1"/>
  <c r="D1064" i="4"/>
  <c r="D702" i="1" s="1"/>
  <c r="D1063" i="4"/>
  <c r="D709" i="1" s="1"/>
  <c r="D1062" i="4"/>
  <c r="D671" i="1" s="1"/>
  <c r="D1061" i="4"/>
  <c r="D666" i="1" s="1"/>
  <c r="D1060" i="4"/>
  <c r="D740" i="1" s="1"/>
  <c r="D1059" i="4"/>
  <c r="D781" i="1" s="1"/>
  <c r="D1058" i="4"/>
  <c r="D729" i="1" s="1"/>
  <c r="D1057" i="4"/>
  <c r="D786" i="1" s="1"/>
  <c r="D1056" i="4"/>
  <c r="D669" i="1" s="1"/>
  <c r="D1055" i="4"/>
  <c r="D681" i="1" s="1"/>
  <c r="D1054" i="4"/>
  <c r="D762" i="1" s="1"/>
  <c r="D1053" i="4"/>
  <c r="D790" i="1" s="1"/>
  <c r="D1052" i="4"/>
  <c r="D758" i="1" s="1"/>
  <c r="D1051" i="4"/>
  <c r="D675" i="1" s="1"/>
  <c r="D1050" i="4"/>
  <c r="D663" i="1" s="1"/>
  <c r="D1049" i="4"/>
  <c r="D748" i="1" s="1"/>
  <c r="D1048" i="4"/>
  <c r="D785" i="1" s="1"/>
  <c r="D1047" i="4"/>
  <c r="D774" i="1" s="1"/>
  <c r="D1046" i="4"/>
  <c r="D659" i="1" s="1"/>
  <c r="D1045" i="4"/>
  <c r="D692" i="1" s="1"/>
  <c r="D1044" i="4"/>
  <c r="D761" i="1" s="1"/>
  <c r="D1043" i="4"/>
  <c r="D673" i="1" s="1"/>
  <c r="D1042" i="4"/>
  <c r="D764" i="1" s="1"/>
  <c r="D1041" i="4"/>
  <c r="D712" i="1" s="1"/>
  <c r="D1040" i="4"/>
  <c r="D749" i="1" s="1"/>
  <c r="D1039" i="4"/>
  <c r="D657" i="1" s="1"/>
  <c r="D1038" i="4"/>
  <c r="D719" i="1" s="1"/>
  <c r="D1037" i="4"/>
  <c r="D739" i="1" s="1"/>
  <c r="D1036" i="4"/>
  <c r="D784" i="1" s="1"/>
  <c r="D1035" i="4"/>
  <c r="D691" i="1" s="1"/>
  <c r="D1034" i="4"/>
  <c r="D670" i="1" s="1"/>
  <c r="D1033" i="4"/>
  <c r="D770" i="1" s="1"/>
  <c r="D1032" i="4"/>
  <c r="D706" i="1" s="1"/>
  <c r="D1031" i="4"/>
  <c r="D700" i="1" s="1"/>
  <c r="D1030" i="4"/>
  <c r="D751" i="1" s="1"/>
  <c r="D1029" i="4"/>
  <c r="D765" i="1" s="1"/>
  <c r="D1028" i="4"/>
  <c r="D665" i="1" s="1"/>
  <c r="D1027" i="4"/>
  <c r="D724" i="1" s="1"/>
  <c r="D1026" i="4"/>
  <c r="D698" i="1" s="1"/>
  <c r="D1025" i="4"/>
  <c r="D777" i="1" s="1"/>
  <c r="D1024" i="4"/>
  <c r="D672" i="1" s="1"/>
  <c r="D1023" i="4"/>
  <c r="D716" i="1" s="1"/>
  <c r="D1022" i="4"/>
  <c r="D741" i="1" s="1"/>
  <c r="D1021" i="4"/>
  <c r="D694" i="1" s="1"/>
  <c r="D1020" i="4"/>
  <c r="D735" i="1" s="1"/>
  <c r="D1019" i="4"/>
  <c r="D782" i="1" s="1"/>
  <c r="D1018" i="4"/>
  <c r="D738" i="1" s="1"/>
  <c r="D1017" i="4"/>
  <c r="D733" i="1" s="1"/>
  <c r="D1016" i="4"/>
  <c r="D787" i="1" s="1"/>
  <c r="D1015" i="4"/>
  <c r="D725" i="1" s="1"/>
  <c r="D1014" i="4"/>
  <c r="D722" i="1" s="1"/>
  <c r="D1013" i="4"/>
  <c r="D676" i="1" s="1"/>
  <c r="D1012" i="4"/>
  <c r="D703" i="1" s="1"/>
  <c r="D1011" i="4"/>
  <c r="D766" i="1" s="1"/>
  <c r="D1010" i="4"/>
  <c r="D658" i="1" s="1"/>
  <c r="D1009" i="4"/>
  <c r="D769" i="1" s="1"/>
  <c r="D1008" i="4"/>
  <c r="D778" i="1" s="1"/>
  <c r="D1007" i="4"/>
  <c r="D678" i="1" s="1"/>
  <c r="D1006" i="4"/>
  <c r="D717" i="1" s="1"/>
  <c r="D1005" i="4"/>
  <c r="D731" i="1" s="1"/>
  <c r="D1004" i="4"/>
  <c r="D760" i="1" s="1"/>
  <c r="D1003" i="4"/>
  <c r="D723" i="1" s="1"/>
  <c r="D1002" i="4"/>
  <c r="D664" i="1" s="1"/>
  <c r="D1001" i="4"/>
  <c r="D720" i="1" s="1"/>
  <c r="D1000" i="4"/>
  <c r="D752" i="1" s="1"/>
  <c r="D999" i="4"/>
  <c r="D662" i="1" s="1"/>
  <c r="D998" i="4"/>
  <c r="D727" i="1" s="1"/>
  <c r="D997" i="4"/>
  <c r="D783" i="1" s="1"/>
  <c r="D996" i="4"/>
  <c r="D711" i="1" s="1"/>
  <c r="D995" i="4"/>
  <c r="D750" i="1" s="1"/>
  <c r="D994" i="4"/>
  <c r="D775" i="1" s="1"/>
  <c r="D993" i="4"/>
  <c r="D773" i="1" s="1"/>
  <c r="D992" i="4"/>
  <c r="D707" i="1" s="1"/>
  <c r="D991" i="4"/>
  <c r="D680" i="1" s="1"/>
  <c r="D990" i="4"/>
  <c r="D710" i="1" s="1"/>
  <c r="D989" i="4"/>
  <c r="D728" i="1" s="1"/>
  <c r="D988" i="4"/>
  <c r="D689" i="1" s="1"/>
  <c r="D987" i="4"/>
  <c r="D734" i="1" s="1"/>
  <c r="D986" i="4"/>
  <c r="D714" i="1" s="1"/>
  <c r="D985" i="4"/>
  <c r="D72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99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53" i="1" s="1"/>
  <c r="AZE870" i="1"/>
  <c r="T477" i="1" s="1"/>
  <c r="AWU802" i="1"/>
  <c r="D549" i="1" s="1"/>
  <c r="AWT870" i="1"/>
  <c r="AYE802" i="1"/>
  <c r="D539" i="1" s="1"/>
  <c r="AYD870" i="1"/>
  <c r="ASH802" i="1"/>
  <c r="D618" i="1" s="1"/>
  <c r="ASG870" i="1"/>
  <c r="T488" i="1" s="1"/>
  <c r="AYW802" i="1"/>
  <c r="D571" i="1" s="1"/>
  <c r="AYV870" i="1"/>
  <c r="T501" i="1" s="1"/>
  <c r="ALA802" i="1"/>
  <c r="D634" i="1" s="1"/>
  <c r="AKZ870" i="1"/>
  <c r="P474" i="1" s="1"/>
  <c r="ALI870" i="1"/>
  <c r="P481" i="1" s="1"/>
  <c r="ALJ802" i="1"/>
  <c r="D603" i="1" s="1"/>
  <c r="ANT870" i="1"/>
  <c r="P493" i="1" s="1"/>
  <c r="ANU802" i="1"/>
  <c r="D609" i="1" s="1"/>
  <c r="AMJ870" i="1"/>
  <c r="P471" i="1" s="1"/>
  <c r="AMK802" i="1"/>
  <c r="D532" i="1" s="1"/>
  <c r="APE802" i="1"/>
  <c r="D595" i="1" s="1"/>
  <c r="APD870" i="1"/>
  <c r="P470" i="1" s="1"/>
  <c r="ANL802" i="1"/>
  <c r="D544" i="1" s="1"/>
  <c r="ANK870" i="1"/>
  <c r="P491" i="1" s="1"/>
  <c r="ANB870" i="1"/>
  <c r="P495" i="1" s="1"/>
  <c r="ANC802" i="1"/>
  <c r="D633" i="1" s="1"/>
  <c r="AKQ870" i="1"/>
  <c r="P477" i="1" s="1"/>
  <c r="AKR802" i="1"/>
  <c r="D626" i="1" s="1"/>
  <c r="APN802" i="1"/>
  <c r="D556" i="1" s="1"/>
  <c r="APM870" i="1"/>
  <c r="T489" i="1" s="1"/>
  <c r="BBY870" i="1"/>
  <c r="T480" i="1" s="1"/>
  <c r="BBZ802" i="1"/>
  <c r="D547" i="1" s="1"/>
  <c r="BFB870" i="1"/>
  <c r="T499" i="1" s="1"/>
  <c r="BFC802" i="1"/>
  <c r="D533" i="1" s="1"/>
  <c r="BGD802" i="1"/>
  <c r="D578" i="1" s="1"/>
  <c r="BGC870" i="1"/>
  <c r="T483" i="1" s="1"/>
  <c r="BAP802" i="1"/>
  <c r="D593" i="1" s="1"/>
  <c r="BAO870" i="1"/>
  <c r="T469" i="1" s="1"/>
  <c r="BCH870" i="1"/>
  <c r="T495" i="1" s="1"/>
  <c r="BCI802" i="1"/>
  <c r="D550" i="1" s="1"/>
  <c r="BCQ870" i="1"/>
  <c r="T484" i="1" s="1"/>
  <c r="BCR802" i="1"/>
  <c r="D538" i="1" s="1"/>
  <c r="BEK802" i="1"/>
  <c r="D647" i="1" s="1"/>
  <c r="BEJ870" i="1"/>
  <c r="T498" i="1" s="1"/>
  <c r="BGM802" i="1"/>
  <c r="D640" i="1" s="1"/>
  <c r="BGL870" i="1"/>
  <c r="T496" i="1" s="1"/>
  <c r="BBP870" i="1"/>
  <c r="T471" i="1" s="1"/>
  <c r="BBQ802" i="1"/>
  <c r="D557" i="1" s="1"/>
  <c r="BFK870" i="1"/>
  <c r="BFL802" i="1"/>
  <c r="D528" i="1" s="1"/>
  <c r="BAX870" i="1"/>
  <c r="T470" i="1" s="1"/>
  <c r="BAY802" i="1"/>
  <c r="D542" i="1" s="1"/>
  <c r="BDI870" i="1"/>
  <c r="T478" i="1" s="1"/>
  <c r="BDJ802" i="1"/>
  <c r="D607" i="1" s="1"/>
  <c r="BCZ870" i="1"/>
  <c r="T481" i="1" s="1"/>
  <c r="BDA802" i="1"/>
  <c r="D568" i="1" s="1"/>
  <c r="BES870" i="1"/>
  <c r="T503" i="1" s="1"/>
  <c r="BET802" i="1"/>
  <c r="D565" i="1" s="1"/>
  <c r="BGV802" i="1"/>
  <c r="D596" i="1" s="1"/>
  <c r="BGU870" i="1"/>
  <c r="T497" i="1" s="1"/>
  <c r="BBG870" i="1"/>
  <c r="T479" i="1" s="1"/>
  <c r="BBH802" i="1"/>
  <c r="D527" i="1" s="1"/>
  <c r="BDR870" i="1"/>
  <c r="BDS802" i="1"/>
  <c r="D541" i="1" s="1"/>
  <c r="BEA870" i="1"/>
  <c r="T500" i="1" s="1"/>
  <c r="BEB802" i="1"/>
  <c r="D590" i="1" s="1"/>
  <c r="BFU802" i="1"/>
  <c r="D534" i="1" s="1"/>
  <c r="BFT870" i="1"/>
  <c r="T482" i="1" s="1"/>
  <c r="BHD870" i="1"/>
  <c r="T473" i="1" s="1"/>
  <c r="BHE802" i="1"/>
  <c r="D606" i="1" s="1"/>
  <c r="ASP870" i="1"/>
  <c r="ASQ802" i="1"/>
  <c r="AZW870" i="1"/>
  <c r="T502" i="1" s="1"/>
  <c r="AZX802" i="1"/>
  <c r="D635" i="1" s="1"/>
  <c r="AQO802" i="1"/>
  <c r="D611" i="1" s="1"/>
  <c r="AQN870" i="1"/>
  <c r="T490" i="1" s="1"/>
  <c r="AXV802" i="1"/>
  <c r="D645" i="1" s="1"/>
  <c r="AXU870" i="1"/>
  <c r="AQW870" i="1"/>
  <c r="AQX802" i="1"/>
  <c r="ARP802" i="1"/>
  <c r="ARO870" i="1"/>
  <c r="BAG802" i="1"/>
  <c r="D591" i="1" s="1"/>
  <c r="BAF870" i="1"/>
  <c r="T468" i="1" s="1"/>
  <c r="ATI802" i="1"/>
  <c r="ATH870" i="1"/>
  <c r="AZN870" i="1"/>
  <c r="T486" i="1" s="1"/>
  <c r="AZO802" i="1"/>
  <c r="D574" i="1" s="1"/>
  <c r="AWK870" i="1"/>
  <c r="AWL802" i="1"/>
  <c r="ATR802" i="1"/>
  <c r="ATQ870" i="1"/>
  <c r="ASY870" i="1"/>
  <c r="T509" i="1" s="1"/>
  <c r="ASZ802" i="1"/>
  <c r="D652" i="1" s="1"/>
  <c r="AUJ802" i="1"/>
  <c r="AUI870" i="1"/>
  <c r="AUR870" i="1"/>
  <c r="AUS802" i="1"/>
  <c r="AXM802" i="1"/>
  <c r="D592" i="1" s="1"/>
  <c r="AXL870" i="1"/>
  <c r="AVK802" i="1"/>
  <c r="AVJ870" i="1"/>
  <c r="AXD802" i="1"/>
  <c r="D601" i="1" s="1"/>
  <c r="AXC870" i="1"/>
  <c r="AUA802" i="1"/>
  <c r="ATZ870" i="1"/>
  <c r="AVS870" i="1"/>
  <c r="AVT802" i="1"/>
  <c r="ARF870" i="1"/>
  <c r="ARG802" i="1"/>
  <c r="AYM870" i="1"/>
  <c r="AYN802" i="1"/>
  <c r="D525" i="1" s="1"/>
  <c r="AHX814" i="1"/>
  <c r="L636" i="1" s="1"/>
  <c r="AQF814" i="1"/>
  <c r="L608" i="1" s="1"/>
  <c r="AIP814" i="1"/>
  <c r="L620" i="1" s="1"/>
  <c r="AHO814" i="1"/>
  <c r="L611" i="1" s="1"/>
  <c r="AJQ814" i="1"/>
  <c r="L524" i="1" s="1"/>
  <c r="AIG814" i="1"/>
  <c r="L625" i="1" s="1"/>
  <c r="APW814" i="1"/>
  <c r="AJZ814" i="1"/>
  <c r="L607" i="1" s="1"/>
  <c r="AIY814" i="1"/>
  <c r="L599" i="1" s="1"/>
  <c r="AKI814" i="1"/>
  <c r="L542" i="1" s="1"/>
  <c r="AJH814" i="1"/>
  <c r="L605" i="1" s="1"/>
  <c r="AJZ838" i="1"/>
  <c r="AB522" i="1" s="1"/>
  <c r="AHX850" i="1"/>
  <c r="AJ554" i="1" s="1"/>
  <c r="AJH850" i="1"/>
  <c r="AJ548" i="1" s="1"/>
  <c r="APW850" i="1"/>
  <c r="AIY838" i="1"/>
  <c r="AB534" i="1" s="1"/>
  <c r="AKI838" i="1"/>
  <c r="AB544" i="1" s="1"/>
  <c r="AIG868" i="1"/>
  <c r="AW550" i="1" s="1"/>
  <c r="AJQ868" i="1"/>
  <c r="AW517" i="1" s="1"/>
  <c r="AIY826" i="1"/>
  <c r="T549" i="1" s="1"/>
  <c r="AJZ826" i="1"/>
  <c r="T574" i="1" s="1"/>
  <c r="AKH870" i="1"/>
  <c r="P472" i="1" s="1"/>
  <c r="AKI802" i="1"/>
  <c r="D588" i="1" s="1"/>
  <c r="AIY802" i="1"/>
  <c r="D585" i="1" s="1"/>
  <c r="AIX870" i="1"/>
  <c r="P483" i="1" s="1"/>
  <c r="APV870" i="1"/>
  <c r="APW802" i="1"/>
  <c r="AHO820" i="1"/>
  <c r="P527" i="1" s="1"/>
  <c r="AIY820" i="1"/>
  <c r="P554" i="1" s="1"/>
  <c r="AKI820" i="1"/>
  <c r="P520" i="1" s="1"/>
  <c r="APW820" i="1"/>
  <c r="AHO808" i="1"/>
  <c r="H578" i="1" s="1"/>
  <c r="AJZ808" i="1"/>
  <c r="H623" i="1" s="1"/>
  <c r="AJH808" i="1"/>
  <c r="H593" i="1" s="1"/>
  <c r="APW808" i="1"/>
  <c r="AHO862" i="1"/>
  <c r="AR535" i="1" s="1"/>
  <c r="AJQ862" i="1"/>
  <c r="AR527" i="1" s="1"/>
  <c r="AIG862" i="1"/>
  <c r="AR598" i="1" s="1"/>
  <c r="APW862" i="1"/>
  <c r="AIG844" i="1"/>
  <c r="AF548" i="1" s="1"/>
  <c r="AJQ844" i="1"/>
  <c r="AF523" i="1" s="1"/>
  <c r="AIG832" i="1"/>
  <c r="X582" i="1" s="1"/>
  <c r="AIP832" i="1"/>
  <c r="X547" i="1" s="1"/>
  <c r="AHO856" i="1"/>
  <c r="AN528" i="1" s="1"/>
  <c r="AKI856" i="1"/>
  <c r="AN580" i="1" s="1"/>
  <c r="AJQ856" i="1"/>
  <c r="AN628" i="1" s="1"/>
  <c r="APW856" i="1"/>
  <c r="AIG850" i="1"/>
  <c r="AJ584" i="1" s="1"/>
  <c r="AJQ850" i="1"/>
  <c r="AJ581" i="1" s="1"/>
  <c r="AJZ850" i="1"/>
  <c r="AJ583" i="1" s="1"/>
  <c r="AJH838" i="1"/>
  <c r="AB592" i="1" s="1"/>
  <c r="AIP868" i="1"/>
  <c r="AW534" i="1" s="1"/>
  <c r="AJZ868" i="1"/>
  <c r="AW630" i="1" s="1"/>
  <c r="AHX826" i="1"/>
  <c r="T522" i="1" s="1"/>
  <c r="AJH826" i="1"/>
  <c r="T641" i="1" s="1"/>
  <c r="AJG870" i="1"/>
  <c r="AJH802" i="1"/>
  <c r="D580" i="1" s="1"/>
  <c r="AJY870" i="1"/>
  <c r="P490" i="1" s="1"/>
  <c r="AJZ802" i="1"/>
  <c r="D608" i="1" s="1"/>
  <c r="AHX820" i="1"/>
  <c r="P627" i="1" s="1"/>
  <c r="AJH820" i="1"/>
  <c r="P614" i="1" s="1"/>
  <c r="AQF820" i="1"/>
  <c r="P622" i="1" s="1"/>
  <c r="AHX808" i="1"/>
  <c r="H575" i="1" s="1"/>
  <c r="AKI808" i="1"/>
  <c r="H554" i="1" s="1"/>
  <c r="AJQ808" i="1"/>
  <c r="H607" i="1" s="1"/>
  <c r="AQF808" i="1"/>
  <c r="H620" i="1" s="1"/>
  <c r="AIP862" i="1"/>
  <c r="AR538" i="1" s="1"/>
  <c r="AJZ862" i="1"/>
  <c r="AR587" i="1" s="1"/>
  <c r="AQF862" i="1"/>
  <c r="AR652" i="1" s="1"/>
  <c r="AIP844" i="1"/>
  <c r="AF529" i="1" s="1"/>
  <c r="AJZ844" i="1"/>
  <c r="AF603" i="1" s="1"/>
  <c r="AJZ832" i="1"/>
  <c r="X531" i="1" s="1"/>
  <c r="AIY832" i="1"/>
  <c r="X556" i="1" s="1"/>
  <c r="AHX856" i="1"/>
  <c r="AN520" i="1" s="1"/>
  <c r="AIP856" i="1"/>
  <c r="AN556" i="1" s="1"/>
  <c r="AQF856" i="1"/>
  <c r="AN649" i="1" s="1"/>
  <c r="AHO850" i="1"/>
  <c r="AJ539" i="1" s="1"/>
  <c r="AIP850" i="1"/>
  <c r="AJ564" i="1" s="1"/>
  <c r="AHO838" i="1"/>
  <c r="AB609" i="1" s="1"/>
  <c r="AJQ838" i="1"/>
  <c r="AB587" i="1" s="1"/>
  <c r="AHX838" i="1"/>
  <c r="AB557" i="1" s="1"/>
  <c r="APW838" i="1"/>
  <c r="AHO868" i="1"/>
  <c r="AW535" i="1" s="1"/>
  <c r="AIY868" i="1"/>
  <c r="AW591" i="1" s="1"/>
  <c r="AKI868" i="1"/>
  <c r="AW633" i="1" s="1"/>
  <c r="APW868" i="1"/>
  <c r="AHO826" i="1"/>
  <c r="T578" i="1" s="1"/>
  <c r="AIG826" i="1"/>
  <c r="T615" i="1" s="1"/>
  <c r="AJQ826" i="1"/>
  <c r="T545" i="1" s="1"/>
  <c r="AHO802" i="1"/>
  <c r="D638" i="1" s="1"/>
  <c r="AHN870" i="1"/>
  <c r="P480" i="1" s="1"/>
  <c r="AIF870" i="1"/>
  <c r="P505" i="1" s="1"/>
  <c r="AIG802" i="1"/>
  <c r="D632" i="1" s="1"/>
  <c r="AJQ802" i="1"/>
  <c r="D582" i="1" s="1"/>
  <c r="AJP870" i="1"/>
  <c r="P469" i="1" s="1"/>
  <c r="AQE870" i="1"/>
  <c r="P508" i="1" s="1"/>
  <c r="AQF802" i="1"/>
  <c r="D612" i="1" s="1"/>
  <c r="AIG820" i="1"/>
  <c r="P588" i="1" s="1"/>
  <c r="AJQ820" i="1"/>
  <c r="P519" i="1" s="1"/>
  <c r="AIG808" i="1"/>
  <c r="H640" i="1" s="1"/>
  <c r="AIY862" i="1"/>
  <c r="AR569" i="1" s="1"/>
  <c r="AKI862" i="1"/>
  <c r="AR583" i="1" s="1"/>
  <c r="AHO844" i="1"/>
  <c r="AF559" i="1" s="1"/>
  <c r="AIY844" i="1"/>
  <c r="AF606" i="1" s="1"/>
  <c r="AKI844" i="1"/>
  <c r="AF522" i="1" s="1"/>
  <c r="APW844" i="1"/>
  <c r="AHO832" i="1"/>
  <c r="X532" i="1" s="1"/>
  <c r="AKI832" i="1"/>
  <c r="X572" i="1" s="1"/>
  <c r="AJH832" i="1"/>
  <c r="X634" i="1" s="1"/>
  <c r="APW832" i="1"/>
  <c r="AIG856" i="1"/>
  <c r="AN586" i="1" s="1"/>
  <c r="AIY856" i="1"/>
  <c r="AN546" i="1" s="1"/>
  <c r="AKI850" i="1"/>
  <c r="AJ632" i="1" s="1"/>
  <c r="AIY850" i="1"/>
  <c r="AJ534" i="1" s="1"/>
  <c r="AQF850" i="1"/>
  <c r="AJ610" i="1" s="1"/>
  <c r="AIP838" i="1"/>
  <c r="AB618" i="1" s="1"/>
  <c r="AIG838" i="1"/>
  <c r="AB620" i="1" s="1"/>
  <c r="AQF838" i="1"/>
  <c r="AB628" i="1" s="1"/>
  <c r="AHX868" i="1"/>
  <c r="AW582" i="1" s="1"/>
  <c r="AJH868" i="1"/>
  <c r="AW652" i="1" s="1"/>
  <c r="AQF868" i="1"/>
  <c r="AW623" i="1" s="1"/>
  <c r="AKI826" i="1"/>
  <c r="T546" i="1" s="1"/>
  <c r="AIP826" i="1"/>
  <c r="T635" i="1" s="1"/>
  <c r="APW826" i="1"/>
  <c r="AQF826" i="1"/>
  <c r="T612" i="1" s="1"/>
  <c r="AHW870" i="1"/>
  <c r="P486" i="1" s="1"/>
  <c r="AHX802" i="1"/>
  <c r="D614" i="1" s="1"/>
  <c r="AIO870" i="1"/>
  <c r="P489" i="1" s="1"/>
  <c r="AIP802" i="1"/>
  <c r="D530" i="1" s="1"/>
  <c r="AIP820" i="1"/>
  <c r="P595" i="1" s="1"/>
  <c r="AJZ820" i="1"/>
  <c r="P540" i="1" s="1"/>
  <c r="AIP808" i="1"/>
  <c r="H576" i="1" s="1"/>
  <c r="AIY808" i="1"/>
  <c r="H585" i="1" s="1"/>
  <c r="AJH862" i="1"/>
  <c r="AR642" i="1" s="1"/>
  <c r="AHX862" i="1"/>
  <c r="AR550" i="1" s="1"/>
  <c r="AHX844" i="1"/>
  <c r="AF591" i="1" s="1"/>
  <c r="AJH844" i="1"/>
  <c r="AF589" i="1" s="1"/>
  <c r="AQF844" i="1"/>
  <c r="AF605" i="1" s="1"/>
  <c r="AHX832" i="1"/>
  <c r="X623" i="1" s="1"/>
  <c r="AJQ832" i="1"/>
  <c r="X548" i="1" s="1"/>
  <c r="AQF832" i="1"/>
  <c r="X629" i="1" s="1"/>
  <c r="AJZ856" i="1"/>
  <c r="AN543" i="1" s="1"/>
  <c r="AJH856" i="1"/>
  <c r="AN523" i="1" s="1"/>
  <c r="T467" i="1" l="1"/>
  <c r="G14" i="1"/>
  <c r="T474" i="1"/>
  <c r="O295" i="1"/>
  <c r="G57" i="1"/>
  <c r="T492" i="1"/>
  <c r="T476" i="1"/>
  <c r="P502" i="1"/>
  <c r="T491" i="1"/>
  <c r="T485" i="1"/>
  <c r="T475" i="1"/>
  <c r="T472" i="1"/>
  <c r="N333" i="1"/>
  <c r="G74" i="1"/>
  <c r="O309" i="1"/>
  <c r="G117" i="1"/>
  <c r="O311" i="1"/>
  <c r="G38" i="1"/>
  <c r="O290" i="1"/>
  <c r="G99" i="1"/>
  <c r="G17" i="1"/>
  <c r="G21" i="1"/>
  <c r="O297" i="1"/>
  <c r="G138" i="1"/>
  <c r="O317" i="1"/>
  <c r="G55" i="1"/>
  <c r="O294" i="1"/>
  <c r="G125" i="1"/>
  <c r="O315" i="1"/>
  <c r="G78" i="1"/>
  <c r="O300" i="1"/>
  <c r="G131" i="1"/>
  <c r="O318" i="1"/>
  <c r="G75" i="1"/>
  <c r="O299" i="1"/>
  <c r="G93" i="1"/>
  <c r="O305" i="1"/>
  <c r="G123" i="1"/>
  <c r="O314" i="1"/>
  <c r="G86" i="1"/>
  <c r="G80" i="1"/>
  <c r="G7" i="1"/>
  <c r="G121" i="1"/>
  <c r="G115" i="1"/>
  <c r="O308" i="1"/>
  <c r="O306" i="1"/>
  <c r="O289" i="1"/>
  <c r="G85" i="1"/>
  <c r="O303" i="1"/>
  <c r="G118" i="1"/>
  <c r="O312" i="1"/>
  <c r="G119" i="1"/>
  <c r="O313" i="1"/>
  <c r="G92" i="1"/>
  <c r="O304" i="1"/>
  <c r="G77" i="1"/>
  <c r="O316" i="1"/>
  <c r="O296" i="1"/>
  <c r="O298" i="1"/>
  <c r="O293" i="1"/>
  <c r="O307" i="1"/>
  <c r="O288" i="1"/>
  <c r="G84" i="1"/>
  <c r="O302" i="1"/>
  <c r="G47" i="1"/>
  <c r="O291" i="1"/>
  <c r="G52" i="1"/>
  <c r="O292" i="1"/>
  <c r="G114" i="1"/>
  <c r="O310" i="1"/>
  <c r="G82" i="1"/>
  <c r="O301" i="1"/>
  <c r="G26" i="1"/>
  <c r="G18" i="1"/>
  <c r="G44" i="1"/>
  <c r="G98" i="1"/>
  <c r="G67" i="1"/>
  <c r="G128" i="1"/>
  <c r="G58" i="1"/>
  <c r="G69" i="1"/>
  <c r="G108" i="1"/>
  <c r="G130" i="1"/>
  <c r="G104" i="1"/>
  <c r="G95" i="1"/>
  <c r="G34" i="1"/>
  <c r="G100" i="1"/>
  <c r="G53" i="1"/>
  <c r="G96" i="1"/>
  <c r="G19" i="1"/>
  <c r="G48" i="1"/>
  <c r="G72" i="1"/>
  <c r="G61" i="1"/>
  <c r="G129" i="1"/>
  <c r="G42" i="1"/>
  <c r="H4" i="12" l="1"/>
  <c r="F253" i="11" l="1"/>
  <c r="F322" i="11"/>
  <c r="F372" i="11"/>
  <c r="F271" i="11"/>
  <c r="F317" i="11"/>
  <c r="F259" i="11"/>
  <c r="F366" i="11"/>
  <c r="F362" i="11"/>
  <c r="F339" i="11"/>
  <c r="F369" i="11"/>
  <c r="F241" i="11"/>
  <c r="F399" i="11"/>
  <c r="F310" i="11"/>
  <c r="E513" i="11"/>
  <c r="D513" i="11"/>
  <c r="C513" i="11"/>
  <c r="F387" i="11"/>
  <c r="F367" i="11"/>
  <c r="F333" i="11"/>
  <c r="F268" i="11"/>
  <c r="F341" i="11"/>
  <c r="F337" i="11"/>
  <c r="F323" i="11"/>
  <c r="F274" i="11"/>
  <c r="F236" i="11"/>
  <c r="F230" i="11"/>
  <c r="F256" i="11"/>
  <c r="F410" i="11"/>
  <c r="F374" i="11"/>
  <c r="F300" i="11"/>
  <c r="F233" i="11"/>
  <c r="F262" i="11"/>
  <c r="F295" i="11"/>
  <c r="F240" i="11"/>
  <c r="F335" i="11"/>
  <c r="F405" i="11"/>
  <c r="F302" i="11"/>
  <c r="F272" i="11"/>
  <c r="F384" i="11"/>
  <c r="F237" i="11"/>
  <c r="F249" i="11"/>
  <c r="F287" i="11"/>
  <c r="F281" i="11"/>
  <c r="F394" i="11"/>
  <c r="F351" i="11"/>
  <c r="F319" i="11"/>
  <c r="F254" i="11"/>
  <c r="F358" i="11"/>
  <c r="F263" i="11"/>
  <c r="F338" i="11"/>
  <c r="F231" i="11"/>
  <c r="F357" i="11"/>
  <c r="F336" i="11"/>
  <c r="F385" i="11"/>
  <c r="F360" i="11"/>
  <c r="F343" i="11"/>
  <c r="F293" i="11"/>
  <c r="F273" i="11"/>
  <c r="F364" i="11"/>
  <c r="F243" i="11"/>
  <c r="F415" i="11"/>
  <c r="F371" i="11"/>
  <c r="F329" i="11"/>
  <c r="F280" i="11"/>
  <c r="F413" i="11"/>
  <c r="F324" i="11"/>
  <c r="F246" i="11"/>
  <c r="F290" i="11"/>
  <c r="F307" i="11"/>
  <c r="F277" i="11"/>
  <c r="F232" i="11"/>
  <c r="F347" i="11"/>
  <c r="F292" i="11"/>
  <c r="F312" i="11"/>
  <c r="F363" i="11"/>
  <c r="F368" i="11"/>
  <c r="F404" i="11"/>
  <c r="F356" i="11"/>
  <c r="F251" i="11"/>
  <c r="F398" i="11"/>
  <c r="F279" i="11"/>
  <c r="F242" i="11"/>
  <c r="F355" i="11"/>
  <c r="F380" i="11"/>
  <c r="F390" i="11"/>
  <c r="F391" i="11"/>
  <c r="F282" i="11"/>
  <c r="F258" i="11"/>
  <c r="F255" i="11"/>
  <c r="F407" i="11"/>
  <c r="F350" i="11"/>
  <c r="F330" i="11"/>
  <c r="F331" i="11"/>
  <c r="F264" i="11"/>
  <c r="F239" i="11"/>
  <c r="F299" i="11"/>
  <c r="F315" i="11"/>
  <c r="F289" i="11"/>
  <c r="F392" i="11"/>
  <c r="F346" i="11"/>
  <c r="F378" i="11"/>
  <c r="F386" i="11"/>
  <c r="F269" i="11"/>
  <c r="F314" i="11"/>
  <c r="F425" i="11" l="1"/>
  <c r="F513" i="11" s="1"/>
  <c r="F165" i="12" l="1"/>
  <c r="E165" i="12"/>
  <c r="D165" i="12"/>
  <c r="B130" i="5" l="1"/>
  <c r="E334" i="1" s="1"/>
  <c r="B172" i="5"/>
  <c r="E456" i="1" s="1"/>
  <c r="G456" i="1" s="1"/>
  <c r="B108" i="5"/>
  <c r="E327" i="1" s="1"/>
  <c r="B170" i="5"/>
  <c r="E416" i="1" s="1"/>
  <c r="B105" i="5"/>
  <c r="E362" i="1" s="1"/>
  <c r="B165" i="5"/>
  <c r="E455" i="1" s="1"/>
  <c r="G455" i="1" s="1"/>
  <c r="B73" i="5"/>
  <c r="E326" i="1" s="1"/>
  <c r="B69" i="5"/>
  <c r="E358" i="1" s="1"/>
  <c r="B62" i="5"/>
  <c r="E322" i="1" s="1"/>
  <c r="B33" i="5"/>
  <c r="E318" i="1" s="1"/>
  <c r="B25" i="5"/>
  <c r="E357" i="1" s="1"/>
  <c r="B13" i="5"/>
  <c r="E328" i="1" s="1"/>
  <c r="G328" i="1" s="1"/>
  <c r="G439" i="1" l="1"/>
  <c r="G450" i="1"/>
  <c r="G366" i="1"/>
  <c r="G353" i="1"/>
  <c r="B102" i="5"/>
  <c r="E297" i="1" s="1"/>
  <c r="B178" i="5"/>
  <c r="E444" i="1" s="1"/>
  <c r="B126" i="5"/>
  <c r="E291" i="1" s="1"/>
  <c r="B141" i="5"/>
  <c r="E302" i="1" s="1"/>
  <c r="G302" i="1" s="1"/>
  <c r="B65" i="5"/>
  <c r="E335" i="1" s="1"/>
  <c r="B82" i="5"/>
  <c r="E294" i="1" s="1"/>
  <c r="G294" i="1" s="1"/>
  <c r="B84" i="5"/>
  <c r="E315" i="1" s="1"/>
  <c r="B96" i="5"/>
  <c r="E289" i="1" s="1"/>
  <c r="B19" i="5"/>
  <c r="E325" i="1" s="1"/>
  <c r="B9" i="5"/>
  <c r="E288" i="1" s="1"/>
  <c r="B11" i="5"/>
  <c r="E354" i="1" s="1"/>
  <c r="G354" i="1" s="1"/>
  <c r="B76" i="5"/>
  <c r="E314" i="1" s="1"/>
  <c r="G314" i="1" s="1"/>
  <c r="B117" i="5"/>
  <c r="E338" i="1" s="1"/>
  <c r="G338" i="1" s="1"/>
  <c r="E351" i="1"/>
  <c r="B36" i="5"/>
  <c r="E332" i="1" s="1"/>
  <c r="B39" i="5"/>
  <c r="E300" i="1" s="1"/>
  <c r="B156" i="5"/>
  <c r="E410" i="1" s="1"/>
  <c r="B47" i="5"/>
  <c r="E360" i="1" s="1"/>
  <c r="B48" i="5"/>
  <c r="E307" i="1" s="1"/>
  <c r="G307" i="1" s="1"/>
  <c r="B60" i="5"/>
  <c r="E295" i="1" s="1"/>
  <c r="B109" i="5"/>
  <c r="E316" i="1" s="1"/>
  <c r="G316" i="1" s="1"/>
  <c r="B30" i="5"/>
  <c r="E303" i="1" s="1"/>
  <c r="B34" i="5"/>
  <c r="E305" i="1" s="1"/>
  <c r="B167" i="5"/>
  <c r="E461" i="1" s="1"/>
  <c r="B42" i="5"/>
  <c r="E319" i="1" s="1"/>
  <c r="G319" i="1" s="1"/>
  <c r="B147" i="5"/>
  <c r="E407" i="1" s="1"/>
  <c r="B17" i="5"/>
  <c r="E312" i="1" s="1"/>
  <c r="B22" i="5"/>
  <c r="E310" i="1" s="1"/>
  <c r="B50" i="5"/>
  <c r="E317" i="1" s="1"/>
  <c r="B66" i="5"/>
  <c r="E293" i="1" s="1"/>
  <c r="B67" i="5"/>
  <c r="E306" i="1" s="1"/>
  <c r="G306" i="1" s="1"/>
  <c r="B162" i="5"/>
  <c r="E460" i="1" s="1"/>
  <c r="G460" i="1" s="1"/>
  <c r="G386" i="1"/>
  <c r="B85" i="5"/>
  <c r="E329" i="1" s="1"/>
  <c r="B91" i="5"/>
  <c r="E311" i="1" s="1"/>
  <c r="B176" i="5"/>
  <c r="E411" i="1" s="1"/>
  <c r="B140" i="5"/>
  <c r="E321" i="1" s="1"/>
  <c r="B151" i="5"/>
  <c r="E457" i="1" s="1"/>
  <c r="B24" i="5"/>
  <c r="E340" i="1" s="1"/>
  <c r="B153" i="5"/>
  <c r="E458" i="1" s="1"/>
  <c r="B79" i="5"/>
  <c r="E339" i="1" s="1"/>
  <c r="B81" i="5"/>
  <c r="E331" i="1" s="1"/>
  <c r="G331" i="1" s="1"/>
  <c r="B166" i="5"/>
  <c r="E409" i="1" s="1"/>
  <c r="B100" i="5"/>
  <c r="E299" i="1" s="1"/>
  <c r="G299" i="1" s="1"/>
  <c r="B107" i="5"/>
  <c r="E313" i="1" s="1"/>
  <c r="B110" i="5"/>
  <c r="E323" i="1" s="1"/>
  <c r="B115" i="5"/>
  <c r="E290" i="1" s="1"/>
  <c r="B177" i="5"/>
  <c r="E430" i="1" s="1"/>
  <c r="G430" i="1" s="1"/>
  <c r="B101" i="5"/>
  <c r="E320" i="1" s="1"/>
  <c r="B7" i="5"/>
  <c r="B144" i="5"/>
  <c r="E454" i="1" s="1"/>
  <c r="B31" i="5"/>
  <c r="E301" i="1" s="1"/>
  <c r="B35" i="5"/>
  <c r="E349" i="1" s="1"/>
  <c r="B159" i="5"/>
  <c r="E459" i="1" s="1"/>
  <c r="G459" i="1" s="1"/>
  <c r="B164" i="5"/>
  <c r="E419" i="1" s="1"/>
  <c r="B90" i="5"/>
  <c r="E298" i="1" s="1"/>
  <c r="B98" i="5"/>
  <c r="E324" i="1" s="1"/>
  <c r="B106" i="5"/>
  <c r="E308" i="1" s="1"/>
  <c r="B120" i="5"/>
  <c r="E330" i="1" s="1"/>
  <c r="B121" i="5"/>
  <c r="E296" i="1" s="1"/>
  <c r="B122" i="5"/>
  <c r="E309" i="1" s="1"/>
  <c r="G309" i="1" s="1"/>
  <c r="B123" i="5"/>
  <c r="E304" i="1" s="1"/>
  <c r="G304" i="1" s="1"/>
  <c r="B135" i="5"/>
  <c r="E292" i="1" s="1"/>
  <c r="G292" i="1" s="1"/>
  <c r="G297" i="1" l="1"/>
  <c r="E337" i="1"/>
  <c r="G337" i="1" s="1"/>
  <c r="G461" i="1"/>
  <c r="G322" i="1"/>
  <c r="G356" i="1"/>
  <c r="G358" i="1"/>
  <c r="G434" i="1"/>
  <c r="G360" i="1"/>
  <c r="G387" i="1"/>
  <c r="G422" i="1"/>
  <c r="G438" i="1"/>
  <c r="G445" i="1"/>
  <c r="G452" i="1"/>
  <c r="G378" i="1"/>
  <c r="G410" i="1"/>
  <c r="G412" i="1"/>
  <c r="G447" i="1"/>
  <c r="G336" i="1"/>
  <c r="G290" i="1"/>
  <c r="G296" i="1"/>
  <c r="G419" i="1"/>
  <c r="G424" i="1"/>
  <c r="G327" i="1"/>
  <c r="G396" i="1"/>
  <c r="G417" i="1"/>
  <c r="G426" i="1"/>
  <c r="G320" i="1"/>
  <c r="G405" i="1"/>
  <c r="G398" i="1"/>
  <c r="G312" i="1"/>
  <c r="G359" i="1"/>
  <c r="G362" i="1"/>
  <c r="G418" i="1"/>
  <c r="G332" i="1"/>
  <c r="G329" i="1"/>
  <c r="G427" i="1"/>
  <c r="G449" i="1"/>
  <c r="G425" i="1"/>
  <c r="G458" i="1"/>
  <c r="G454" i="1"/>
  <c r="G363" i="1"/>
  <c r="G347" i="1"/>
  <c r="G432" i="1"/>
  <c r="G444" i="1"/>
  <c r="G421" i="1"/>
  <c r="G437" i="1"/>
  <c r="G384" i="1"/>
  <c r="G457" i="1"/>
  <c r="G295" i="1"/>
  <c r="G308" i="1"/>
  <c r="G300" i="1"/>
  <c r="G403" i="1"/>
  <c r="G423" i="1"/>
  <c r="G407" i="1"/>
  <c r="G351" i="1"/>
  <c r="G289" i="1"/>
  <c r="G330" i="1"/>
  <c r="G303" i="1"/>
  <c r="G429" i="1"/>
  <c r="G413" i="1"/>
  <c r="G420" i="1"/>
  <c r="G416" i="1"/>
  <c r="G325" i="1"/>
  <c r="G361" i="1"/>
  <c r="G311" i="1"/>
  <c r="G400" i="1"/>
  <c r="G411" i="1"/>
  <c r="G335" i="1"/>
  <c r="G339" i="1"/>
  <c r="G451" i="1"/>
  <c r="G357" i="1"/>
  <c r="G291" i="1"/>
  <c r="G435" i="1"/>
  <c r="G385" i="1"/>
  <c r="G301" i="1"/>
  <c r="G305" i="1"/>
  <c r="G340" i="1"/>
  <c r="G372" i="1"/>
  <c r="G326" i="1"/>
  <c r="G395" i="1"/>
  <c r="G310" i="1"/>
  <c r="G317" i="1"/>
  <c r="G442" i="1"/>
  <c r="G343" i="1"/>
  <c r="G409" i="1"/>
  <c r="G370" i="1"/>
  <c r="G404" i="1"/>
  <c r="G397" i="1"/>
  <c r="G323" i="1"/>
  <c r="G324" i="1"/>
  <c r="G443" i="1"/>
  <c r="G414" i="1"/>
  <c r="G436" i="1"/>
  <c r="G313" i="1"/>
  <c r="G415" i="1"/>
  <c r="G367" i="1"/>
  <c r="G348" i="1"/>
  <c r="G448" i="1"/>
  <c r="G371" i="1"/>
  <c r="G402" i="1"/>
  <c r="G315" i="1"/>
  <c r="G321" i="1"/>
  <c r="G318" i="1"/>
  <c r="G380" i="1"/>
  <c r="G364" i="1"/>
  <c r="G298" i="1"/>
  <c r="G377" i="1"/>
  <c r="G334" i="1"/>
  <c r="G381" i="1"/>
  <c r="G440" i="1"/>
  <c r="G376" i="1"/>
  <c r="G391" i="1"/>
  <c r="G349" i="1"/>
  <c r="G382" i="1"/>
  <c r="G373" i="1"/>
  <c r="G390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96" i="1" s="1"/>
  <c r="RG827" i="1"/>
  <c r="RH832" i="1" s="1"/>
  <c r="X575" i="1" s="1"/>
  <c r="XN832" i="1"/>
  <c r="X625" i="1" s="1"/>
  <c r="EC839" i="1"/>
  <c r="ED844" i="1" s="1"/>
  <c r="AF626" i="1" s="1"/>
  <c r="RG839" i="1"/>
  <c r="RH844" i="1" s="1"/>
  <c r="AF549" i="1" s="1"/>
  <c r="RG857" i="1"/>
  <c r="RH862" i="1" s="1"/>
  <c r="AR608" i="1" s="1"/>
  <c r="ACI857" i="1"/>
  <c r="ACJ862" i="1" s="1"/>
  <c r="ACI863" i="1"/>
  <c r="ACJ868" i="1" s="1"/>
  <c r="RQ832" i="1"/>
  <c r="X587" i="1" s="1"/>
  <c r="QO821" i="1"/>
  <c r="QP826" i="1" s="1"/>
  <c r="ABZ821" i="1"/>
  <c r="ACA826" i="1" s="1"/>
  <c r="VK827" i="1"/>
  <c r="VL832" i="1" s="1"/>
  <c r="FD839" i="1"/>
  <c r="FE844" i="1" s="1"/>
  <c r="AF560" i="1" s="1"/>
  <c r="VK839" i="1"/>
  <c r="VL844" i="1" s="1"/>
  <c r="EC809" i="1"/>
  <c r="ED814" i="1" s="1"/>
  <c r="L575" i="1" s="1"/>
  <c r="ACI815" i="1"/>
  <c r="ACJ820" i="1" s="1"/>
  <c r="WD826" i="1"/>
  <c r="HF839" i="1"/>
  <c r="HG844" i="1" s="1"/>
  <c r="AF629" i="1" s="1"/>
  <c r="AAY845" i="1"/>
  <c r="AAZ850" i="1" s="1"/>
  <c r="AJ571" i="1" s="1"/>
  <c r="ACI845" i="1"/>
  <c r="ACJ850" i="1" s="1"/>
  <c r="RQ814" i="1"/>
  <c r="L571" i="1" s="1"/>
  <c r="ZG832" i="1"/>
  <c r="X602" i="1" s="1"/>
  <c r="EC833" i="1"/>
  <c r="ED838" i="1" s="1"/>
  <c r="AB647" i="1" s="1"/>
  <c r="RQ850" i="1"/>
  <c r="AJ633" i="1" s="1"/>
  <c r="US845" i="1"/>
  <c r="UT850" i="1" s="1"/>
  <c r="QO803" i="1"/>
  <c r="QP808" i="1" s="1"/>
  <c r="FD809" i="1"/>
  <c r="FE814" i="1" s="1"/>
  <c r="L570" i="1" s="1"/>
  <c r="RG809" i="1"/>
  <c r="RH814" i="1" s="1"/>
  <c r="L595" i="1" s="1"/>
  <c r="ABQ815" i="1"/>
  <c r="ABR820" i="1" s="1"/>
  <c r="P641" i="1" s="1"/>
  <c r="ZG826" i="1"/>
  <c r="T648" i="1" s="1"/>
  <c r="ADA803" i="1"/>
  <c r="ADB808" i="1" s="1"/>
  <c r="AAY827" i="1"/>
  <c r="AAZ832" i="1" s="1"/>
  <c r="X642" i="1" s="1"/>
  <c r="ACI827" i="1"/>
  <c r="ACJ832" i="1" s="1"/>
  <c r="ADA833" i="1"/>
  <c r="ADB838" i="1" s="1"/>
  <c r="AAG839" i="1"/>
  <c r="AAH844" i="1" s="1"/>
  <c r="AF652" i="1" s="1"/>
  <c r="HF851" i="1"/>
  <c r="HG856" i="1" s="1"/>
  <c r="AN551" i="1" s="1"/>
  <c r="RG851" i="1"/>
  <c r="RH856" i="1" s="1"/>
  <c r="AN576" i="1" s="1"/>
  <c r="ZG856" i="1"/>
  <c r="AN524" i="1" s="1"/>
  <c r="FD863" i="1"/>
  <c r="FE868" i="1" s="1"/>
  <c r="AW574" i="1" s="1"/>
  <c r="AAY797" i="1"/>
  <c r="ZX845" i="1"/>
  <c r="ZY850" i="1" s="1"/>
  <c r="AJ577" i="1" s="1"/>
  <c r="ACR809" i="1"/>
  <c r="ACS814" i="1" s="1"/>
  <c r="ABQ851" i="1"/>
  <c r="ABR856" i="1" s="1"/>
  <c r="AN641" i="1" s="1"/>
  <c r="FD821" i="1"/>
  <c r="FE826" i="1" s="1"/>
  <c r="T519" i="1" s="1"/>
  <c r="ACI797" i="1"/>
  <c r="ACR803" i="1"/>
  <c r="ACS808" i="1" s="1"/>
  <c r="HF809" i="1"/>
  <c r="HG814" i="1" s="1"/>
  <c r="L568" i="1" s="1"/>
  <c r="QO809" i="1"/>
  <c r="QP814" i="1" s="1"/>
  <c r="YX814" i="1"/>
  <c r="L565" i="1" s="1"/>
  <c r="ABH809" i="1"/>
  <c r="ABI814" i="1" s="1"/>
  <c r="L650" i="1" s="1"/>
  <c r="ZP820" i="1"/>
  <c r="P615" i="1" s="1"/>
  <c r="ABZ803" i="1"/>
  <c r="ACA808" i="1" s="1"/>
  <c r="EC815" i="1"/>
  <c r="ED820" i="1" s="1"/>
  <c r="P590" i="1" s="1"/>
  <c r="OE820" i="1"/>
  <c r="P541" i="1" s="1"/>
  <c r="RG815" i="1"/>
  <c r="RH820" i="1" s="1"/>
  <c r="P625" i="1" s="1"/>
  <c r="XN820" i="1"/>
  <c r="P545" i="1" s="1"/>
  <c r="ZX803" i="1"/>
  <c r="ZY808" i="1" s="1"/>
  <c r="H572" i="1" s="1"/>
  <c r="EC845" i="1"/>
  <c r="ED850" i="1" s="1"/>
  <c r="AJ631" i="1" s="1"/>
  <c r="HF845" i="1"/>
  <c r="HG850" i="1" s="1"/>
  <c r="AJ637" i="1" s="1"/>
  <c r="ZG850" i="1"/>
  <c r="AJ568" i="1" s="1"/>
  <c r="ADA845" i="1"/>
  <c r="ADB850" i="1" s="1"/>
  <c r="EC851" i="1"/>
  <c r="ED856" i="1" s="1"/>
  <c r="AN621" i="1" s="1"/>
  <c r="US851" i="1"/>
  <c r="UT856" i="1" s="1"/>
  <c r="VK851" i="1"/>
  <c r="VL856" i="1" s="1"/>
  <c r="XN856" i="1"/>
  <c r="AN603" i="1" s="1"/>
  <c r="ZX851" i="1"/>
  <c r="ZY856" i="1" s="1"/>
  <c r="AN522" i="1" s="1"/>
  <c r="ZG862" i="1"/>
  <c r="AR542" i="1" s="1"/>
  <c r="AAG857" i="1"/>
  <c r="AAH862" i="1" s="1"/>
  <c r="AR630" i="1" s="1"/>
  <c r="AAY857" i="1"/>
  <c r="AAZ862" i="1" s="1"/>
  <c r="AR617" i="1" s="1"/>
  <c r="ABH839" i="1"/>
  <c r="ABI844" i="1" s="1"/>
  <c r="AF530" i="1" s="1"/>
  <c r="OE850" i="1"/>
  <c r="AJ565" i="1" s="1"/>
  <c r="XN862" i="1"/>
  <c r="AR526" i="1" s="1"/>
  <c r="ZP868" i="1"/>
  <c r="AW608" i="1" s="1"/>
  <c r="EC797" i="1"/>
  <c r="FD797" i="1"/>
  <c r="RG797" i="1"/>
  <c r="EC803" i="1"/>
  <c r="ED808" i="1" s="1"/>
  <c r="H548" i="1" s="1"/>
  <c r="WD808" i="1"/>
  <c r="ZG808" i="1"/>
  <c r="H624" i="1" s="1"/>
  <c r="ABQ803" i="1"/>
  <c r="ABR808" i="1" s="1"/>
  <c r="H619" i="1" s="1"/>
  <c r="HF815" i="1"/>
  <c r="HG820" i="1" s="1"/>
  <c r="P633" i="1" s="1"/>
  <c r="QO815" i="1"/>
  <c r="QP820" i="1" s="1"/>
  <c r="RQ820" i="1"/>
  <c r="P549" i="1" s="1"/>
  <c r="US815" i="1"/>
  <c r="UT820" i="1" s="1"/>
  <c r="YX820" i="1"/>
  <c r="P650" i="1" s="1"/>
  <c r="ZX815" i="1"/>
  <c r="ZY820" i="1" s="1"/>
  <c r="P645" i="1" s="1"/>
  <c r="ABH815" i="1"/>
  <c r="ABI820" i="1" s="1"/>
  <c r="P639" i="1" s="1"/>
  <c r="OE826" i="1"/>
  <c r="T559" i="1" s="1"/>
  <c r="UA827" i="1"/>
  <c r="UB832" i="1" s="1"/>
  <c r="X650" i="1" s="1"/>
  <c r="RQ838" i="1"/>
  <c r="AB604" i="1" s="1"/>
  <c r="UA833" i="1"/>
  <c r="UB838" i="1" s="1"/>
  <c r="AB521" i="1" s="1"/>
  <c r="US833" i="1"/>
  <c r="UT838" i="1" s="1"/>
  <c r="XN838" i="1"/>
  <c r="AB570" i="1" s="1"/>
  <c r="ZX833" i="1"/>
  <c r="ZY838" i="1" s="1"/>
  <c r="AB614" i="1" s="1"/>
  <c r="ABZ833" i="1"/>
  <c r="ACA838" i="1" s="1"/>
  <c r="ACR833" i="1"/>
  <c r="ACS838" i="1" s="1"/>
  <c r="ABH845" i="1"/>
  <c r="ABI850" i="1" s="1"/>
  <c r="AJ523" i="1" s="1"/>
  <c r="QO851" i="1"/>
  <c r="QP856" i="1" s="1"/>
  <c r="WD862" i="1"/>
  <c r="RG863" i="1"/>
  <c r="RH868" i="1" s="1"/>
  <c r="AW528" i="1" s="1"/>
  <c r="AAP863" i="1"/>
  <c r="AAQ868" i="1" s="1"/>
  <c r="ABZ863" i="1"/>
  <c r="ACA868" i="1" s="1"/>
  <c r="ACR797" i="1"/>
  <c r="FD803" i="1"/>
  <c r="FE808" i="1" s="1"/>
  <c r="H608" i="1" s="1"/>
  <c r="HF803" i="1"/>
  <c r="HG808" i="1" s="1"/>
  <c r="H636" i="1" s="1"/>
  <c r="OE808" i="1"/>
  <c r="H603" i="1" s="1"/>
  <c r="AAG803" i="1"/>
  <c r="AAH808" i="1" s="1"/>
  <c r="H564" i="1" s="1"/>
  <c r="UA809" i="1"/>
  <c r="UB814" i="1" s="1"/>
  <c r="L591" i="1" s="1"/>
  <c r="WD814" i="1"/>
  <c r="ABZ809" i="1"/>
  <c r="ACA814" i="1" s="1"/>
  <c r="WD820" i="1"/>
  <c r="ZG820" i="1"/>
  <c r="P631" i="1" s="1"/>
  <c r="ACR815" i="1"/>
  <c r="ACS820" i="1" s="1"/>
  <c r="ZP826" i="1"/>
  <c r="T553" i="1" s="1"/>
  <c r="AAY821" i="1"/>
  <c r="AAZ826" i="1" s="1"/>
  <c r="T644" i="1" s="1"/>
  <c r="ABQ821" i="1"/>
  <c r="ABR826" i="1" s="1"/>
  <c r="T639" i="1" s="1"/>
  <c r="US827" i="1"/>
  <c r="UT832" i="1" s="1"/>
  <c r="YX832" i="1"/>
  <c r="X553" i="1" s="1"/>
  <c r="ZX827" i="1"/>
  <c r="ZY832" i="1" s="1"/>
  <c r="X652" i="1" s="1"/>
  <c r="AAP827" i="1"/>
  <c r="AAQ832" i="1" s="1"/>
  <c r="ABH827" i="1"/>
  <c r="ABI832" i="1" s="1"/>
  <c r="X569" i="1" s="1"/>
  <c r="ABZ827" i="1"/>
  <c r="ACA832" i="1" s="1"/>
  <c r="HF833" i="1"/>
  <c r="HG838" i="1" s="1"/>
  <c r="AB652" i="1" s="1"/>
  <c r="OE844" i="1"/>
  <c r="AF564" i="1" s="1"/>
  <c r="US839" i="1"/>
  <c r="UT844" i="1" s="1"/>
  <c r="ZP844" i="1"/>
  <c r="AF526" i="1" s="1"/>
  <c r="ACI839" i="1"/>
  <c r="ACJ844" i="1" s="1"/>
  <c r="ADA839" i="1"/>
  <c r="ADB844" i="1" s="1"/>
  <c r="UA845" i="1"/>
  <c r="UB850" i="1" s="1"/>
  <c r="AJ541" i="1" s="1"/>
  <c r="WD850" i="1"/>
  <c r="YX850" i="1"/>
  <c r="AJ557" i="1" s="1"/>
  <c r="ZO870" i="1"/>
  <c r="P479" i="1" s="1"/>
  <c r="ADA797" i="1"/>
  <c r="ADB802" i="1" s="1"/>
  <c r="XN808" i="1"/>
  <c r="H647" i="1" s="1"/>
  <c r="VK809" i="1"/>
  <c r="VL814" i="1" s="1"/>
  <c r="FD815" i="1"/>
  <c r="FE820" i="1" s="1"/>
  <c r="P530" i="1" s="1"/>
  <c r="VK815" i="1"/>
  <c r="VL820" i="1" s="1"/>
  <c r="VK821" i="1"/>
  <c r="VL826" i="1" s="1"/>
  <c r="XN826" i="1"/>
  <c r="T617" i="1" s="1"/>
  <c r="ZX821" i="1"/>
  <c r="ZY826" i="1" s="1"/>
  <c r="T571" i="1" s="1"/>
  <c r="AAP821" i="1"/>
  <c r="AAQ826" i="1" s="1"/>
  <c r="ACR821" i="1"/>
  <c r="ACS826" i="1" s="1"/>
  <c r="EC827" i="1"/>
  <c r="ED832" i="1" s="1"/>
  <c r="X581" i="1" s="1"/>
  <c r="WD832" i="1"/>
  <c r="AAG827" i="1"/>
  <c r="AAH832" i="1" s="1"/>
  <c r="X643" i="1" s="1"/>
  <c r="ABQ827" i="1"/>
  <c r="ABR832" i="1" s="1"/>
  <c r="X596" i="1" s="1"/>
  <c r="ZG838" i="1"/>
  <c r="AB651" i="1" s="1"/>
  <c r="RQ808" i="1"/>
  <c r="H596" i="1" s="1"/>
  <c r="YX808" i="1"/>
  <c r="H635" i="1" s="1"/>
  <c r="OE814" i="1"/>
  <c r="L550" i="1" s="1"/>
  <c r="US809" i="1"/>
  <c r="UT814" i="1" s="1"/>
  <c r="XN814" i="1"/>
  <c r="L564" i="1" s="1"/>
  <c r="ZX809" i="1"/>
  <c r="ZY814" i="1" s="1"/>
  <c r="L626" i="1" s="1"/>
  <c r="AAP809" i="1"/>
  <c r="AAQ814" i="1" s="1"/>
  <c r="AAP815" i="1"/>
  <c r="AAQ820" i="1" s="1"/>
  <c r="RQ826" i="1"/>
  <c r="T602" i="1" s="1"/>
  <c r="UA821" i="1"/>
  <c r="UB826" i="1" s="1"/>
  <c r="T520" i="1" s="1"/>
  <c r="YX826" i="1"/>
  <c r="T599" i="1" s="1"/>
  <c r="HF827" i="1"/>
  <c r="HG832" i="1" s="1"/>
  <c r="X538" i="1" s="1"/>
  <c r="OE832" i="1"/>
  <c r="X535" i="1" s="1"/>
  <c r="QO827" i="1"/>
  <c r="QP832" i="1" s="1"/>
  <c r="ZP832" i="1"/>
  <c r="X593" i="1" s="1"/>
  <c r="AAG833" i="1"/>
  <c r="AAH838" i="1" s="1"/>
  <c r="AB634" i="1" s="1"/>
  <c r="AAY833" i="1"/>
  <c r="AAZ838" i="1" s="1"/>
  <c r="AB633" i="1" s="1"/>
  <c r="UA839" i="1"/>
  <c r="UB844" i="1" s="1"/>
  <c r="AF638" i="1" s="1"/>
  <c r="AAP839" i="1"/>
  <c r="AAQ844" i="1" s="1"/>
  <c r="ABZ839" i="1"/>
  <c r="ACA844" i="1" s="1"/>
  <c r="ABH833" i="1"/>
  <c r="ABI838" i="1" s="1"/>
  <c r="AB542" i="1" s="1"/>
  <c r="RG845" i="1"/>
  <c r="RH850" i="1" s="1"/>
  <c r="AJ520" i="1" s="1"/>
  <c r="XN850" i="1"/>
  <c r="AJ567" i="1" s="1"/>
  <c r="ZP850" i="1"/>
  <c r="AJ635" i="1" s="1"/>
  <c r="ACR845" i="1"/>
  <c r="ACS850" i="1" s="1"/>
  <c r="OE856" i="1"/>
  <c r="AN589" i="1" s="1"/>
  <c r="YX856" i="1"/>
  <c r="AN530" i="1" s="1"/>
  <c r="AAP851" i="1"/>
  <c r="AAQ856" i="1" s="1"/>
  <c r="ABH851" i="1"/>
  <c r="ABI856" i="1" s="1"/>
  <c r="AN597" i="1" s="1"/>
  <c r="ACR851" i="1"/>
  <c r="ACS856" i="1" s="1"/>
  <c r="EC857" i="1"/>
  <c r="ED862" i="1" s="1"/>
  <c r="AR530" i="1" s="1"/>
  <c r="UA863" i="1"/>
  <c r="UB868" i="1" s="1"/>
  <c r="AW646" i="1" s="1"/>
  <c r="XN868" i="1"/>
  <c r="AW556" i="1" s="1"/>
  <c r="ADA863" i="1"/>
  <c r="ADB868" i="1" s="1"/>
  <c r="RQ856" i="1"/>
  <c r="AN623" i="1" s="1"/>
  <c r="ZP856" i="1"/>
  <c r="AN634" i="1" s="1"/>
  <c r="AAG851" i="1"/>
  <c r="AAH856" i="1" s="1"/>
  <c r="AN599" i="1" s="1"/>
  <c r="ADA851" i="1"/>
  <c r="ADB856" i="1" s="1"/>
  <c r="OE862" i="1"/>
  <c r="AR521" i="1" s="1"/>
  <c r="YX862" i="1"/>
  <c r="AR647" i="1" s="1"/>
  <c r="ZX857" i="1"/>
  <c r="ZY862" i="1" s="1"/>
  <c r="AR623" i="1" s="1"/>
  <c r="AAP857" i="1"/>
  <c r="AAQ862" i="1" s="1"/>
  <c r="EC863" i="1"/>
  <c r="ED868" i="1" s="1"/>
  <c r="AW529" i="1" s="1"/>
  <c r="US863" i="1"/>
  <c r="UT868" i="1" s="1"/>
  <c r="AAY863" i="1"/>
  <c r="AAZ868" i="1" s="1"/>
  <c r="AW575" i="1" s="1"/>
  <c r="UA797" i="1"/>
  <c r="UB802" i="1" s="1"/>
  <c r="D637" i="1" s="1"/>
  <c r="ZX797" i="1"/>
  <c r="AAP797" i="1"/>
  <c r="UA803" i="1"/>
  <c r="UB808" i="1" s="1"/>
  <c r="H616" i="1" s="1"/>
  <c r="US803" i="1"/>
  <c r="UT808" i="1" s="1"/>
  <c r="AAP803" i="1"/>
  <c r="AAQ808" i="1" s="1"/>
  <c r="ABH803" i="1"/>
  <c r="ABI808" i="1" s="1"/>
  <c r="H641" i="1" s="1"/>
  <c r="US797" i="1"/>
  <c r="VK797" i="1"/>
  <c r="VL802" i="1" s="1"/>
  <c r="AAG797" i="1"/>
  <c r="ABH797" i="1"/>
  <c r="ABZ797" i="1"/>
  <c r="AAY803" i="1"/>
  <c r="AAZ808" i="1" s="1"/>
  <c r="H573" i="1" s="1"/>
  <c r="HF797" i="1"/>
  <c r="QO797" i="1"/>
  <c r="ABQ797" i="1"/>
  <c r="RG803" i="1"/>
  <c r="RH808" i="1" s="1"/>
  <c r="H651" i="1" s="1"/>
  <c r="ACI803" i="1"/>
  <c r="ACJ808" i="1" s="1"/>
  <c r="AAG809" i="1"/>
  <c r="AAH814" i="1" s="1"/>
  <c r="L577" i="1" s="1"/>
  <c r="AAY809" i="1"/>
  <c r="AAZ814" i="1" s="1"/>
  <c r="L621" i="1" s="1"/>
  <c r="UA815" i="1"/>
  <c r="UB820" i="1" s="1"/>
  <c r="P652" i="1" s="1"/>
  <c r="ABZ815" i="1"/>
  <c r="ACA820" i="1" s="1"/>
  <c r="ADA815" i="1"/>
  <c r="ADB820" i="1" s="1"/>
  <c r="RG821" i="1"/>
  <c r="RH826" i="1" s="1"/>
  <c r="T645" i="1" s="1"/>
  <c r="US821" i="1"/>
  <c r="UT826" i="1" s="1"/>
  <c r="ABH821" i="1"/>
  <c r="ABI826" i="1" s="1"/>
  <c r="T561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43" i="1" s="1"/>
  <c r="AAY815" i="1"/>
  <c r="AAZ820" i="1" s="1"/>
  <c r="P531" i="1" s="1"/>
  <c r="EC821" i="1"/>
  <c r="ED826" i="1" s="1"/>
  <c r="T535" i="1" s="1"/>
  <c r="HF821" i="1"/>
  <c r="HG826" i="1" s="1"/>
  <c r="T650" i="1" s="1"/>
  <c r="AAG821" i="1"/>
  <c r="AAH826" i="1" s="1"/>
  <c r="T627" i="1" s="1"/>
  <c r="FD827" i="1"/>
  <c r="FE832" i="1" s="1"/>
  <c r="X526" i="1" s="1"/>
  <c r="ACR827" i="1"/>
  <c r="ACS832" i="1" s="1"/>
  <c r="ADA827" i="1"/>
  <c r="ADB832" i="1" s="1"/>
  <c r="FD833" i="1"/>
  <c r="FE838" i="1" s="1"/>
  <c r="AB637" i="1" s="1"/>
  <c r="QO833" i="1"/>
  <c r="QP838" i="1" s="1"/>
  <c r="RG833" i="1"/>
  <c r="RH838" i="1" s="1"/>
  <c r="AB571" i="1" s="1"/>
  <c r="VK833" i="1"/>
  <c r="VL838" i="1" s="1"/>
  <c r="WD838" i="1"/>
  <c r="ZP838" i="1"/>
  <c r="AB562" i="1" s="1"/>
  <c r="OE838" i="1"/>
  <c r="AB582" i="1" s="1"/>
  <c r="YX838" i="1"/>
  <c r="AB527" i="1" s="1"/>
  <c r="AAP833" i="1"/>
  <c r="AAQ838" i="1" s="1"/>
  <c r="ABQ833" i="1"/>
  <c r="ABR838" i="1" s="1"/>
  <c r="AB642" i="1" s="1"/>
  <c r="ACI833" i="1"/>
  <c r="ACJ838" i="1" s="1"/>
  <c r="QO839" i="1"/>
  <c r="QP844" i="1" s="1"/>
  <c r="ZX839" i="1"/>
  <c r="ZY844" i="1" s="1"/>
  <c r="AF631" i="1" s="1"/>
  <c r="AAY839" i="1"/>
  <c r="AAZ844" i="1" s="1"/>
  <c r="AF630" i="1" s="1"/>
  <c r="ABQ839" i="1"/>
  <c r="ABR844" i="1" s="1"/>
  <c r="AF645" i="1" s="1"/>
  <c r="XN844" i="1"/>
  <c r="AF599" i="1" s="1"/>
  <c r="YX844" i="1"/>
  <c r="AF553" i="1" s="1"/>
  <c r="AAG845" i="1"/>
  <c r="AAH850" i="1" s="1"/>
  <c r="AJ566" i="1" s="1"/>
  <c r="ABZ845" i="1"/>
  <c r="ACA850" i="1" s="1"/>
  <c r="RQ844" i="1"/>
  <c r="AF525" i="1" s="1"/>
  <c r="WD844" i="1"/>
  <c r="ACR839" i="1"/>
  <c r="ACS844" i="1" s="1"/>
  <c r="QO845" i="1"/>
  <c r="QP850" i="1" s="1"/>
  <c r="ABQ845" i="1"/>
  <c r="ABR850" i="1" s="1"/>
  <c r="AJ551" i="1" s="1"/>
  <c r="FD851" i="1"/>
  <c r="FE856" i="1" s="1"/>
  <c r="AN549" i="1" s="1"/>
  <c r="UA851" i="1"/>
  <c r="UB856" i="1" s="1"/>
  <c r="AN559" i="1" s="1"/>
  <c r="AAY851" i="1"/>
  <c r="AAZ856" i="1" s="1"/>
  <c r="AN625" i="1" s="1"/>
  <c r="ABZ851" i="1"/>
  <c r="ACA856" i="1" s="1"/>
  <c r="WD856" i="1"/>
  <c r="UA857" i="1"/>
  <c r="UB862" i="1" s="1"/>
  <c r="AR636" i="1" s="1"/>
  <c r="US857" i="1"/>
  <c r="UT862" i="1" s="1"/>
  <c r="VK857" i="1"/>
  <c r="VL862" i="1" s="1"/>
  <c r="ABH857" i="1"/>
  <c r="ABI862" i="1" s="1"/>
  <c r="AR529" i="1" s="1"/>
  <c r="ABZ857" i="1"/>
  <c r="ACA862" i="1" s="1"/>
  <c r="ADA857" i="1"/>
  <c r="ADB862" i="1" s="1"/>
  <c r="FD857" i="1"/>
  <c r="FE862" i="1" s="1"/>
  <c r="AR595" i="1" s="1"/>
  <c r="HF857" i="1"/>
  <c r="HG862" i="1" s="1"/>
  <c r="AR562" i="1" s="1"/>
  <c r="QO857" i="1"/>
  <c r="QP862" i="1" s="1"/>
  <c r="ZP862" i="1"/>
  <c r="AR594" i="1" s="1"/>
  <c r="ABQ857" i="1"/>
  <c r="ABR862" i="1" s="1"/>
  <c r="AR626" i="1" s="1"/>
  <c r="ACR857" i="1"/>
  <c r="ACS862" i="1" s="1"/>
  <c r="OE868" i="1"/>
  <c r="AW518" i="1" s="1"/>
  <c r="ZX863" i="1"/>
  <c r="ZY868" i="1" s="1"/>
  <c r="AW648" i="1" s="1"/>
  <c r="ACR863" i="1"/>
  <c r="ACS868" i="1" s="1"/>
  <c r="RQ868" i="1"/>
  <c r="AW578" i="1" s="1"/>
  <c r="VK863" i="1"/>
  <c r="VL868" i="1" s="1"/>
  <c r="WD868" i="1"/>
  <c r="ABH863" i="1"/>
  <c r="ABI868" i="1" s="1"/>
  <c r="AW617" i="1" s="1"/>
  <c r="ZP802" i="1"/>
  <c r="D523" i="1" s="1"/>
  <c r="OD870" i="1"/>
  <c r="RP870" i="1"/>
  <c r="P487" i="1" s="1"/>
  <c r="WC870" i="1"/>
  <c r="XM870" i="1"/>
  <c r="P494" i="1" s="1"/>
  <c r="RQ802" i="1"/>
  <c r="D531" i="1" s="1"/>
  <c r="ZG814" i="1"/>
  <c r="L649" i="1" s="1"/>
  <c r="YW870" i="1"/>
  <c r="T487" i="1" s="1"/>
  <c r="WD802" i="1"/>
  <c r="XN802" i="1"/>
  <c r="D562" i="1" s="1"/>
  <c r="YX802" i="1"/>
  <c r="D617" i="1" s="1"/>
  <c r="ZP808" i="1"/>
  <c r="H553" i="1" s="1"/>
  <c r="ZP814" i="1"/>
  <c r="L527" i="1" s="1"/>
  <c r="ZF870" i="1"/>
  <c r="T508" i="1" s="1"/>
  <c r="OE802" i="1"/>
  <c r="D636" i="1" s="1"/>
  <c r="ZG802" i="1"/>
  <c r="D649" i="1" s="1"/>
  <c r="ZG844" i="1"/>
  <c r="AF563" i="1" s="1"/>
  <c r="FD845" i="1"/>
  <c r="FE850" i="1" s="1"/>
  <c r="AJ639" i="1" s="1"/>
  <c r="VK845" i="1"/>
  <c r="VL850" i="1" s="1"/>
  <c r="AAP845" i="1"/>
  <c r="AAQ850" i="1" s="1"/>
  <c r="ACI851" i="1"/>
  <c r="ACJ856" i="1" s="1"/>
  <c r="RQ862" i="1"/>
  <c r="AR549" i="1" s="1"/>
  <c r="HF863" i="1"/>
  <c r="HG868" i="1" s="1"/>
  <c r="AW635" i="1" s="1"/>
  <c r="QO863" i="1"/>
  <c r="QP868" i="1" s="1"/>
  <c r="AAG863" i="1"/>
  <c r="AAH868" i="1" s="1"/>
  <c r="AW647" i="1" s="1"/>
  <c r="ABQ863" i="1"/>
  <c r="ABR868" i="1" s="1"/>
  <c r="AW621" i="1" s="1"/>
  <c r="YX868" i="1"/>
  <c r="AW552" i="1" s="1"/>
  <c r="ZG868" i="1"/>
  <c r="AW641" i="1" s="1"/>
  <c r="H470" i="1" l="1"/>
  <c r="G136" i="1"/>
  <c r="G97" i="1"/>
  <c r="G33" i="1"/>
  <c r="ACR870" i="1"/>
  <c r="ACI870" i="1"/>
  <c r="ABH870" i="1"/>
  <c r="P500" i="1" s="1"/>
  <c r="EC870" i="1"/>
  <c r="H473" i="1" s="1"/>
  <c r="G62" i="1"/>
  <c r="G83" i="1"/>
  <c r="ABZ870" i="1"/>
  <c r="ABQ870" i="1"/>
  <c r="AAY870" i="1"/>
  <c r="P503" i="1" s="1"/>
  <c r="AAP870" i="1"/>
  <c r="AAG870" i="1"/>
  <c r="P506" i="1" s="1"/>
  <c r="ZX870" i="1"/>
  <c r="P497" i="1" s="1"/>
  <c r="US870" i="1"/>
  <c r="FD870" i="1"/>
  <c r="QO870" i="1"/>
  <c r="RG870" i="1"/>
  <c r="L483" i="1" s="1"/>
  <c r="G29" i="1"/>
  <c r="HF870" i="1"/>
  <c r="AAZ802" i="1"/>
  <c r="D600" i="1" s="1"/>
  <c r="FE802" i="1"/>
  <c r="D597" i="1" s="1"/>
  <c r="VK870" i="1"/>
  <c r="ACS802" i="1"/>
  <c r="ADA870" i="1"/>
  <c r="QP802" i="1"/>
  <c r="ACA802" i="1"/>
  <c r="UT802" i="1"/>
  <c r="AAQ802" i="1"/>
  <c r="HG802" i="1"/>
  <c r="D616" i="1" s="1"/>
  <c r="ED802" i="1"/>
  <c r="D522" i="1" s="1"/>
  <c r="ABR802" i="1"/>
  <c r="D526" i="1" s="1"/>
  <c r="ABI802" i="1"/>
  <c r="D602" i="1" s="1"/>
  <c r="ACJ802" i="1"/>
  <c r="ZY802" i="1"/>
  <c r="D517" i="1" s="1"/>
  <c r="RH802" i="1"/>
  <c r="D558" i="1" s="1"/>
  <c r="AAH802" i="1"/>
  <c r="D613" i="1" s="1"/>
  <c r="UA870" i="1"/>
  <c r="P499" i="1" s="1"/>
  <c r="P507" i="1" l="1"/>
  <c r="D478" i="1"/>
  <c r="H482" i="1"/>
  <c r="G103" i="1"/>
  <c r="G122" i="1"/>
  <c r="G111" i="1"/>
  <c r="G39" i="1"/>
  <c r="G124" i="1"/>
  <c r="G40" i="1"/>
  <c r="G127" i="1"/>
  <c r="G116" i="1"/>
  <c r="G109" i="1"/>
  <c r="G126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5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7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1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4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28" i="1" s="1"/>
  <c r="HY862" i="1"/>
  <c r="AR593" i="1" s="1"/>
  <c r="HY832" i="1"/>
  <c r="X579" i="1" s="1"/>
  <c r="HY856" i="1"/>
  <c r="AN631" i="1" s="1"/>
  <c r="HY814" i="1"/>
  <c r="L539" i="1" s="1"/>
  <c r="HY838" i="1"/>
  <c r="AB648" i="1" s="1"/>
  <c r="HY820" i="1"/>
  <c r="P533" i="1" s="1"/>
  <c r="HY844" i="1"/>
  <c r="AF519" i="1" s="1"/>
  <c r="HY808" i="1"/>
  <c r="H632" i="1" s="1"/>
  <c r="HX870" i="1"/>
  <c r="D483" i="1" s="1"/>
  <c r="HY802" i="1"/>
  <c r="D529" i="1" s="1"/>
  <c r="HY850" i="1"/>
  <c r="AJ643" i="1" s="1"/>
  <c r="HY868" i="1"/>
  <c r="AW598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1" i="1" s="1"/>
  <c r="AEB861" i="1"/>
  <c r="AEC862" i="1" s="1"/>
  <c r="AR624" i="1" s="1"/>
  <c r="AEB815" i="1"/>
  <c r="AEC820" i="1" s="1"/>
  <c r="P561" i="1" s="1"/>
  <c r="AEB845" i="1"/>
  <c r="AEC850" i="1" s="1"/>
  <c r="AJ648" i="1" s="1"/>
  <c r="TI863" i="1"/>
  <c r="TJ868" i="1" s="1"/>
  <c r="G797" i="1"/>
  <c r="AHF868" i="1"/>
  <c r="AW522" i="1" s="1"/>
  <c r="XW868" i="1"/>
  <c r="AW606" i="1" s="1"/>
  <c r="GF862" i="1"/>
  <c r="YF868" i="1"/>
  <c r="AW521" i="1" s="1"/>
  <c r="AEC826" i="1"/>
  <c r="T646" i="1" s="1"/>
  <c r="AEU814" i="1"/>
  <c r="YF862" i="1"/>
  <c r="AR585" i="1" s="1"/>
  <c r="AEU868" i="1"/>
  <c r="XE838" i="1"/>
  <c r="AB574" i="1" s="1"/>
  <c r="ADK838" i="1"/>
  <c r="AB624" i="1" s="1"/>
  <c r="KS832" i="1"/>
  <c r="X566" i="1" s="1"/>
  <c r="HP868" i="1"/>
  <c r="AW589" i="1" s="1"/>
  <c r="DU850" i="1"/>
  <c r="AJ599" i="1" s="1"/>
  <c r="AEU820" i="1"/>
  <c r="AEL862" i="1"/>
  <c r="AEL838" i="1"/>
  <c r="AEU826" i="1"/>
  <c r="XE850" i="1"/>
  <c r="AJ532" i="1" s="1"/>
  <c r="AEL856" i="1"/>
  <c r="ADK844" i="1"/>
  <c r="AF627" i="1" s="1"/>
  <c r="XE820" i="1"/>
  <c r="P623" i="1" s="1"/>
  <c r="AEL808" i="1"/>
  <c r="YF832" i="1"/>
  <c r="X646" i="1" s="1"/>
  <c r="GX856" i="1"/>
  <c r="AN541" i="1" s="1"/>
  <c r="OW826" i="1"/>
  <c r="T624" i="1" s="1"/>
  <c r="DU862" i="1"/>
  <c r="AR558" i="1" s="1"/>
  <c r="IH862" i="1"/>
  <c r="AR551" i="1" s="1"/>
  <c r="KS838" i="1"/>
  <c r="AB530" i="1" s="1"/>
  <c r="AEC856" i="1"/>
  <c r="AN561" i="1" s="1"/>
  <c r="OW832" i="1"/>
  <c r="X546" i="1" s="1"/>
  <c r="OW844" i="1"/>
  <c r="AF636" i="1" s="1"/>
  <c r="AEL868" i="1"/>
  <c r="HP862" i="1"/>
  <c r="AR520" i="1" s="1"/>
  <c r="YF850" i="1"/>
  <c r="AJ611" i="1" s="1"/>
  <c r="AEC844" i="1"/>
  <c r="AF632" i="1" s="1"/>
  <c r="AEC808" i="1"/>
  <c r="H648" i="1" s="1"/>
  <c r="AEC832" i="1"/>
  <c r="X647" i="1" s="1"/>
  <c r="AEU832" i="1"/>
  <c r="AEC814" i="1"/>
  <c r="L648" i="1" s="1"/>
  <c r="AEL820" i="1"/>
  <c r="AEL832" i="1"/>
  <c r="AEC838" i="1"/>
  <c r="AB552" i="1" s="1"/>
  <c r="AEU808" i="1"/>
  <c r="AEU802" i="1"/>
  <c r="AEU850" i="1"/>
  <c r="AEL826" i="1"/>
  <c r="YF826" i="1"/>
  <c r="T569" i="1" s="1"/>
  <c r="WM832" i="1"/>
  <c r="X523" i="1" s="1"/>
  <c r="XE844" i="1"/>
  <c r="AF588" i="1" s="1"/>
  <c r="GF856" i="1"/>
  <c r="WM814" i="1"/>
  <c r="L600" i="1" s="1"/>
  <c r="IH856" i="1"/>
  <c r="AN585" i="1" s="1"/>
  <c r="DU832" i="1"/>
  <c r="X635" i="1" s="1"/>
  <c r="AEL802" i="1"/>
  <c r="YF814" i="1"/>
  <c r="L560" i="1" s="1"/>
  <c r="WM868" i="1"/>
  <c r="AW604" i="1" s="1"/>
  <c r="AEC802" i="1"/>
  <c r="D650" i="1" s="1"/>
  <c r="IH868" i="1"/>
  <c r="AW610" i="1" s="1"/>
  <c r="TJ832" i="1"/>
  <c r="HP814" i="1"/>
  <c r="L581" i="1" s="1"/>
  <c r="HP832" i="1"/>
  <c r="X528" i="1" s="1"/>
  <c r="XE856" i="1"/>
  <c r="AN637" i="1" s="1"/>
  <c r="KS850" i="1"/>
  <c r="AJ537" i="1" s="1"/>
  <c r="TJ862" i="1"/>
  <c r="XE808" i="1"/>
  <c r="H627" i="1" s="1"/>
  <c r="DU802" i="1"/>
  <c r="D569" i="1" s="1"/>
  <c r="DT870" i="1"/>
  <c r="WL870" i="1"/>
  <c r="L468" i="1" s="1"/>
  <c r="WM802" i="1"/>
  <c r="D548" i="1" s="1"/>
  <c r="ADK814" i="1"/>
  <c r="L641" i="1" s="1"/>
  <c r="IH850" i="1"/>
  <c r="AJ582" i="1" s="1"/>
  <c r="TJ844" i="1"/>
  <c r="WM838" i="1"/>
  <c r="AB517" i="1" s="1"/>
  <c r="GF832" i="1"/>
  <c r="GX862" i="1"/>
  <c r="AR570" i="1" s="1"/>
  <c r="IH838" i="1"/>
  <c r="AB616" i="1" s="1"/>
  <c r="DU808" i="1"/>
  <c r="H592" i="1" s="1"/>
  <c r="TJ808" i="1"/>
  <c r="ADK862" i="1"/>
  <c r="AR646" i="1" s="1"/>
  <c r="GF820" i="1"/>
  <c r="KS844" i="1"/>
  <c r="AF550" i="1" s="1"/>
  <c r="GF814" i="1"/>
  <c r="OW802" i="1"/>
  <c r="D561" i="1" s="1"/>
  <c r="OV870" i="1"/>
  <c r="L475" i="1" s="1"/>
  <c r="GF838" i="1"/>
  <c r="DU868" i="1"/>
  <c r="AW523" i="1" s="1"/>
  <c r="DU826" i="1"/>
  <c r="T517" i="1" s="1"/>
  <c r="KS856" i="1"/>
  <c r="AN629" i="1" s="1"/>
  <c r="HP820" i="1"/>
  <c r="P598" i="1" s="1"/>
  <c r="DU856" i="1"/>
  <c r="AN531" i="1" s="1"/>
  <c r="TJ856" i="1"/>
  <c r="GX868" i="1"/>
  <c r="AW622" i="1" s="1"/>
  <c r="ADK826" i="1"/>
  <c r="T632" i="1" s="1"/>
  <c r="XE826" i="1"/>
  <c r="T572" i="1" s="1"/>
  <c r="HP850" i="1"/>
  <c r="AJ630" i="1" s="1"/>
  <c r="ADK802" i="1"/>
  <c r="D536" i="1" s="1"/>
  <c r="ADJ870" i="1"/>
  <c r="YF802" i="1"/>
  <c r="D599" i="1" s="1"/>
  <c r="YE870" i="1"/>
  <c r="L481" i="1" s="1"/>
  <c r="DU844" i="1"/>
  <c r="AF601" i="1" s="1"/>
  <c r="GX838" i="1"/>
  <c r="AB555" i="1" s="1"/>
  <c r="YF838" i="1"/>
  <c r="AB645" i="1" s="1"/>
  <c r="XE862" i="1"/>
  <c r="AR611" i="1" s="1"/>
  <c r="HP826" i="1"/>
  <c r="T537" i="1" s="1"/>
  <c r="TJ838" i="1"/>
  <c r="OW808" i="1"/>
  <c r="H591" i="1" s="1"/>
  <c r="HP808" i="1"/>
  <c r="H579" i="1" s="1"/>
  <c r="WM808" i="1"/>
  <c r="H565" i="1" s="1"/>
  <c r="WM862" i="1"/>
  <c r="AR556" i="1" s="1"/>
  <c r="DU820" i="1"/>
  <c r="P536" i="1" s="1"/>
  <c r="ADK868" i="1"/>
  <c r="AW632" i="1" s="1"/>
  <c r="KS802" i="1"/>
  <c r="D644" i="1" s="1"/>
  <c r="KR870" i="1"/>
  <c r="L480" i="1" s="1"/>
  <c r="XE814" i="1"/>
  <c r="L517" i="1" s="1"/>
  <c r="TJ802" i="1"/>
  <c r="OW868" i="1"/>
  <c r="AW618" i="1" s="1"/>
  <c r="WM826" i="1"/>
  <c r="T551" i="1" s="1"/>
  <c r="GX832" i="1"/>
  <c r="X527" i="1" s="1"/>
  <c r="WM856" i="1"/>
  <c r="AN593" i="1" s="1"/>
  <c r="GX826" i="1"/>
  <c r="T539" i="1" s="1"/>
  <c r="HO870" i="1"/>
  <c r="H471" i="1" s="1"/>
  <c r="HP802" i="1"/>
  <c r="D622" i="1" s="1"/>
  <c r="XD870" i="1"/>
  <c r="XE802" i="1"/>
  <c r="D519" i="1" s="1"/>
  <c r="DU814" i="1"/>
  <c r="L533" i="1" s="1"/>
  <c r="IH832" i="1"/>
  <c r="X633" i="1" s="1"/>
  <c r="KS814" i="1"/>
  <c r="L645" i="1" s="1"/>
  <c r="WM844" i="1"/>
  <c r="AF623" i="1" s="1"/>
  <c r="DU838" i="1"/>
  <c r="AB578" i="1" s="1"/>
  <c r="HP838" i="1"/>
  <c r="AB524" i="1" s="1"/>
  <c r="OW820" i="1"/>
  <c r="P591" i="1" s="1"/>
  <c r="ADK820" i="1"/>
  <c r="P599" i="1" s="1"/>
  <c r="HP844" i="1"/>
  <c r="AF556" i="1" s="1"/>
  <c r="IH826" i="1"/>
  <c r="T530" i="1" s="1"/>
  <c r="IH808" i="1"/>
  <c r="H543" i="1" s="1"/>
  <c r="TJ814" i="1"/>
  <c r="IG870" i="1"/>
  <c r="IH802" i="1"/>
  <c r="D586" i="1" s="1"/>
  <c r="OW862" i="1"/>
  <c r="AR644" i="1" s="1"/>
  <c r="TJ850" i="1"/>
  <c r="KS820" i="1"/>
  <c r="P619" i="1" s="1"/>
  <c r="XE832" i="1"/>
  <c r="X651" i="1" s="1"/>
  <c r="GX820" i="1"/>
  <c r="P592" i="1" s="1"/>
  <c r="GX814" i="1"/>
  <c r="L558" i="1" s="1"/>
  <c r="OW838" i="1"/>
  <c r="AB536" i="1" s="1"/>
  <c r="HP856" i="1"/>
  <c r="AN610" i="1" s="1"/>
  <c r="YF856" i="1"/>
  <c r="AN548" i="1" s="1"/>
  <c r="GF868" i="1"/>
  <c r="OW850" i="1"/>
  <c r="AJ524" i="1" s="1"/>
  <c r="TJ826" i="1"/>
  <c r="GF802" i="1"/>
  <c r="GE870" i="1"/>
  <c r="D484" i="1" s="1"/>
  <c r="GX802" i="1"/>
  <c r="D629" i="1" s="1"/>
  <c r="GW870" i="1"/>
  <c r="OW814" i="1"/>
  <c r="L574" i="1" s="1"/>
  <c r="ADK832" i="1"/>
  <c r="X630" i="1" s="1"/>
  <c r="GF844" i="1"/>
  <c r="YF844" i="1"/>
  <c r="AF535" i="1" s="1"/>
  <c r="IH844" i="1"/>
  <c r="AF558" i="1" s="1"/>
  <c r="KS826" i="1"/>
  <c r="T626" i="1" s="1"/>
  <c r="GX850" i="1"/>
  <c r="AJ555" i="1" s="1"/>
  <c r="GX808" i="1"/>
  <c r="H574" i="1" s="1"/>
  <c r="KS808" i="1"/>
  <c r="H584" i="1" s="1"/>
  <c r="ADK808" i="1"/>
  <c r="H637" i="1" s="1"/>
  <c r="WM820" i="1"/>
  <c r="P524" i="1" s="1"/>
  <c r="TJ820" i="1"/>
  <c r="IH814" i="1"/>
  <c r="L601" i="1" s="1"/>
  <c r="GF808" i="1"/>
  <c r="YF808" i="1"/>
  <c r="H643" i="1" s="1"/>
  <c r="GX844" i="1"/>
  <c r="AF538" i="1" s="1"/>
  <c r="OW856" i="1"/>
  <c r="AN602" i="1" s="1"/>
  <c r="IH820" i="1"/>
  <c r="P634" i="1" s="1"/>
  <c r="ADK856" i="1"/>
  <c r="AN575" i="1" s="1"/>
  <c r="YF820" i="1"/>
  <c r="P648" i="1" s="1"/>
  <c r="ADK850" i="1"/>
  <c r="AJ591" i="1" s="1"/>
  <c r="GF826" i="1"/>
  <c r="WM850" i="1"/>
  <c r="AJ533" i="1" s="1"/>
  <c r="SR868" i="1"/>
  <c r="AW555" i="1" s="1"/>
  <c r="AFD868" i="1"/>
  <c r="TA862" i="1"/>
  <c r="AR524" i="1" s="1"/>
  <c r="NM862" i="1"/>
  <c r="AR605" i="1" s="1"/>
  <c r="YO868" i="1"/>
  <c r="AW609" i="1" s="1"/>
  <c r="VU862" i="1"/>
  <c r="AR588" i="1" s="1"/>
  <c r="MU868" i="1"/>
  <c r="EV868" i="1"/>
  <c r="AW533" i="1" s="1"/>
  <c r="AI862" i="1"/>
  <c r="AR522" i="1" s="1"/>
  <c r="Q856" i="1"/>
  <c r="AN604" i="1" s="1"/>
  <c r="GO862" i="1"/>
  <c r="AR600" i="1" s="1"/>
  <c r="UK868" i="1"/>
  <c r="AW643" i="1" s="1"/>
  <c r="BA868" i="1"/>
  <c r="AW579" i="1" s="1"/>
  <c r="FW862" i="1"/>
  <c r="AR537" i="1" s="1"/>
  <c r="NM856" i="1"/>
  <c r="AN596" i="1" s="1"/>
  <c r="DC862" i="1"/>
  <c r="AR553" i="1" s="1"/>
  <c r="PF868" i="1"/>
  <c r="AW572" i="1" s="1"/>
  <c r="AI868" i="1"/>
  <c r="AW557" i="1" s="1"/>
  <c r="FN862" i="1"/>
  <c r="AR525" i="1" s="1"/>
  <c r="AR862" i="1"/>
  <c r="AR523" i="1" s="1"/>
  <c r="VC862" i="1"/>
  <c r="AR650" i="1" s="1"/>
  <c r="PF862" i="1"/>
  <c r="AR563" i="1" s="1"/>
  <c r="KA862" i="1"/>
  <c r="AR561" i="1" s="1"/>
  <c r="AGE868" i="1"/>
  <c r="AW570" i="1" s="1"/>
  <c r="WV868" i="1"/>
  <c r="AW627" i="1" s="1"/>
  <c r="IQ868" i="1"/>
  <c r="AW520" i="1" s="1"/>
  <c r="QG868" i="1"/>
  <c r="AW539" i="1" s="1"/>
  <c r="JR868" i="1"/>
  <c r="AW544" i="1" s="1"/>
  <c r="VU868" i="1"/>
  <c r="AW640" i="1" s="1"/>
  <c r="Z868" i="1"/>
  <c r="AW530" i="1" s="1"/>
  <c r="CB868" i="1"/>
  <c r="AW603" i="1" s="1"/>
  <c r="EM868" i="1"/>
  <c r="AW549" i="1" s="1"/>
  <c r="GO868" i="1"/>
  <c r="AW519" i="1" s="1"/>
  <c r="KJ868" i="1"/>
  <c r="NM868" i="1"/>
  <c r="AW628" i="1" s="1"/>
  <c r="Q868" i="1"/>
  <c r="AW562" i="1" s="1"/>
  <c r="QY868" i="1"/>
  <c r="AW650" i="1" s="1"/>
  <c r="FW868" i="1"/>
  <c r="AW553" i="1" s="1"/>
  <c r="H868" i="1"/>
  <c r="AW531" i="1" s="1"/>
  <c r="H862" i="1"/>
  <c r="AR532" i="1" s="1"/>
  <c r="CB862" i="1"/>
  <c r="AR518" i="1" s="1"/>
  <c r="UK862" i="1"/>
  <c r="AR640" i="1" s="1"/>
  <c r="JR862" i="1"/>
  <c r="AR534" i="1" s="1"/>
  <c r="ND862" i="1"/>
  <c r="AR519" i="1" s="1"/>
  <c r="XW862" i="1"/>
  <c r="AR631" i="1" s="1"/>
  <c r="DL862" i="1"/>
  <c r="AR568" i="1" s="1"/>
  <c r="AGN862" i="1"/>
  <c r="AR541" i="1" s="1"/>
  <c r="QY862" i="1"/>
  <c r="AR620" i="1" s="1"/>
  <c r="BJ862" i="1"/>
  <c r="AR567" i="1" s="1"/>
  <c r="Q862" i="1"/>
  <c r="AR554" i="1" s="1"/>
  <c r="BA862" i="1"/>
  <c r="AR539" i="1" s="1"/>
  <c r="IQ862" i="1"/>
  <c r="AR621" i="1" s="1"/>
  <c r="SR862" i="1"/>
  <c r="AR566" i="1" s="1"/>
  <c r="CK862" i="1"/>
  <c r="AR552" i="1" s="1"/>
  <c r="Z862" i="1"/>
  <c r="AR582" i="1" s="1"/>
  <c r="NV862" i="1"/>
  <c r="AR633" i="1" s="1"/>
  <c r="PX862" i="1"/>
  <c r="AR606" i="1" s="1"/>
  <c r="MC862" i="1"/>
  <c r="AR628" i="1" s="1"/>
  <c r="BS862" i="1"/>
  <c r="AR536" i="1" s="1"/>
  <c r="PO862" i="1"/>
  <c r="AR610" i="1" s="1"/>
  <c r="EM862" i="1"/>
  <c r="AR528" i="1" s="1"/>
  <c r="EM856" i="1"/>
  <c r="AN533" i="1" s="1"/>
  <c r="UK838" i="1"/>
  <c r="AB589" i="1" s="1"/>
  <c r="CK868" i="1"/>
  <c r="AW524" i="1" s="1"/>
  <c r="QY838" i="1"/>
  <c r="AB638" i="1" s="1"/>
  <c r="AHF856" i="1"/>
  <c r="AN605" i="1" s="1"/>
  <c r="JR856" i="1"/>
  <c r="AN616" i="1" s="1"/>
  <c r="CB856" i="1"/>
  <c r="AN611" i="1" s="1"/>
  <c r="UK856" i="1"/>
  <c r="AN525" i="1" s="1"/>
  <c r="FW856" i="1"/>
  <c r="AN620" i="1" s="1"/>
  <c r="ON856" i="1"/>
  <c r="AN571" i="1" s="1"/>
  <c r="Z856" i="1"/>
  <c r="AN588" i="1" s="1"/>
  <c r="SR856" i="1"/>
  <c r="AN550" i="1" s="1"/>
  <c r="DC856" i="1"/>
  <c r="AN608" i="1" s="1"/>
  <c r="ND856" i="1"/>
  <c r="AN555" i="1" s="1"/>
  <c r="BJ856" i="1"/>
  <c r="AN573" i="1" s="1"/>
  <c r="AGW856" i="1"/>
  <c r="AN572" i="1" s="1"/>
  <c r="FN850" i="1"/>
  <c r="AJ585" i="1" s="1"/>
  <c r="XW850" i="1"/>
  <c r="AJ612" i="1" s="1"/>
  <c r="NM850" i="1"/>
  <c r="AJ651" i="1" s="1"/>
  <c r="AHF850" i="1"/>
  <c r="AJ628" i="1" s="1"/>
  <c r="AR832" i="1"/>
  <c r="X525" i="1" s="1"/>
  <c r="BJ868" i="1"/>
  <c r="AW601" i="1" s="1"/>
  <c r="AHF838" i="1"/>
  <c r="AB602" i="1" s="1"/>
  <c r="PO868" i="1"/>
  <c r="AW546" i="1" s="1"/>
  <c r="MU838" i="1"/>
  <c r="CT838" i="1"/>
  <c r="AB546" i="1" s="1"/>
  <c r="JR832" i="1"/>
  <c r="X562" i="1" s="1"/>
  <c r="UK832" i="1"/>
  <c r="X552" i="1" s="1"/>
  <c r="BJ838" i="1"/>
  <c r="AB554" i="1" s="1"/>
  <c r="VU856" i="1"/>
  <c r="AN579" i="1" s="1"/>
  <c r="BA850" i="1"/>
  <c r="AJ608" i="1" s="1"/>
  <c r="AFM868" i="1"/>
  <c r="XW856" i="1"/>
  <c r="AN609" i="1" s="1"/>
  <c r="ADT862" i="1"/>
  <c r="LT832" i="1"/>
  <c r="X609" i="1" s="1"/>
  <c r="JI808" i="1"/>
  <c r="H555" i="1" s="1"/>
  <c r="VC826" i="1"/>
  <c r="T608" i="1" s="1"/>
  <c r="MU850" i="1"/>
  <c r="JI868" i="1"/>
  <c r="AW619" i="1" s="1"/>
  <c r="WV844" i="1"/>
  <c r="AF524" i="1" s="1"/>
  <c r="UK826" i="1"/>
  <c r="T637" i="1" s="1"/>
  <c r="KA868" i="1"/>
  <c r="AW536" i="1" s="1"/>
  <c r="DL814" i="1"/>
  <c r="L610" i="1" s="1"/>
  <c r="AI814" i="1"/>
  <c r="L526" i="1" s="1"/>
  <c r="TS868" i="1"/>
  <c r="AW649" i="1" s="1"/>
  <c r="QG820" i="1"/>
  <c r="P557" i="1" s="1"/>
  <c r="MC850" i="1"/>
  <c r="AJ649" i="1" s="1"/>
  <c r="AGE838" i="1"/>
  <c r="AB586" i="1" s="1"/>
  <c r="VC868" i="1"/>
  <c r="AW620" i="1" s="1"/>
  <c r="YO850" i="1"/>
  <c r="AJ556" i="1" s="1"/>
  <c r="BJ814" i="1"/>
  <c r="L567" i="1" s="1"/>
  <c r="KA814" i="1"/>
  <c r="L639" i="1" s="1"/>
  <c r="LK862" i="1"/>
  <c r="SI838" i="1"/>
  <c r="AB575" i="1" s="1"/>
  <c r="IZ868" i="1"/>
  <c r="AW639" i="1" s="1"/>
  <c r="VC850" i="1"/>
  <c r="AJ542" i="1" s="1"/>
  <c r="YO844" i="1"/>
  <c r="AF644" i="1" s="1"/>
  <c r="CT844" i="1"/>
  <c r="AF595" i="1" s="1"/>
  <c r="AR850" i="1"/>
  <c r="AJ594" i="1" s="1"/>
  <c r="PX826" i="1"/>
  <c r="T563" i="1" s="1"/>
  <c r="H850" i="1"/>
  <c r="AJ629" i="1" s="1"/>
  <c r="ADT850" i="1"/>
  <c r="JI844" i="1"/>
  <c r="AF546" i="1" s="1"/>
  <c r="RZ862" i="1"/>
  <c r="IZ844" i="1"/>
  <c r="AF582" i="1" s="1"/>
  <c r="TS850" i="1"/>
  <c r="AJ602" i="1" s="1"/>
  <c r="AGN850" i="1"/>
  <c r="AJ580" i="1" s="1"/>
  <c r="BJ850" i="1"/>
  <c r="AJ617" i="1" s="1"/>
  <c r="AFV832" i="1"/>
  <c r="AGN832" i="1"/>
  <c r="X522" i="1" s="1"/>
  <c r="VU826" i="1"/>
  <c r="T643" i="1" s="1"/>
  <c r="LB862" i="1"/>
  <c r="AR544" i="1" s="1"/>
  <c r="KJ862" i="1"/>
  <c r="GO814" i="1"/>
  <c r="L546" i="1" s="1"/>
  <c r="ND814" i="1"/>
  <c r="L556" i="1" s="1"/>
  <c r="AFD838" i="1"/>
  <c r="KA808" i="1"/>
  <c r="H605" i="1" s="1"/>
  <c r="AFV850" i="1"/>
  <c r="VC814" i="1"/>
  <c r="L644" i="1" s="1"/>
  <c r="KA838" i="1"/>
  <c r="AB549" i="1" s="1"/>
  <c r="TA838" i="1"/>
  <c r="AB580" i="1" s="1"/>
  <c r="PF838" i="1"/>
  <c r="AB623" i="1" s="1"/>
  <c r="Z844" i="1"/>
  <c r="AF598" i="1" s="1"/>
  <c r="AFV868" i="1"/>
  <c r="ND868" i="1"/>
  <c r="AW583" i="1" s="1"/>
  <c r="AFD832" i="1"/>
  <c r="AFM850" i="1"/>
  <c r="ON832" i="1"/>
  <c r="X536" i="1" s="1"/>
  <c r="QG826" i="1"/>
  <c r="T562" i="1" s="1"/>
  <c r="TA820" i="1"/>
  <c r="P584" i="1" s="1"/>
  <c r="QG838" i="1"/>
  <c r="AB632" i="1" s="1"/>
  <c r="YO838" i="1"/>
  <c r="AB533" i="1" s="1"/>
  <c r="YO856" i="1"/>
  <c r="AN560" i="1" s="1"/>
  <c r="KJ844" i="1"/>
  <c r="PX832" i="1"/>
  <c r="X631" i="1" s="1"/>
  <c r="AGN868" i="1"/>
  <c r="AW573" i="1" s="1"/>
  <c r="AFD820" i="1"/>
  <c r="PO826" i="1"/>
  <c r="T622" i="1" s="1"/>
  <c r="AFM820" i="1"/>
  <c r="LK850" i="1"/>
  <c r="ADT838" i="1"/>
  <c r="ND844" i="1"/>
  <c r="AF569" i="1" s="1"/>
  <c r="YO862" i="1"/>
  <c r="AR531" i="1" s="1"/>
  <c r="ND850" i="1"/>
  <c r="AJ605" i="1" s="1"/>
  <c r="IQ832" i="1"/>
  <c r="X571" i="1" s="1"/>
  <c r="EM850" i="1"/>
  <c r="AJ590" i="1" s="1"/>
  <c r="CB838" i="1"/>
  <c r="AB610" i="1" s="1"/>
  <c r="JI826" i="1"/>
  <c r="T532" i="1" s="1"/>
  <c r="QY844" i="1"/>
  <c r="AF650" i="1" s="1"/>
  <c r="BS832" i="1"/>
  <c r="X520" i="1" s="1"/>
  <c r="PF826" i="1"/>
  <c r="T543" i="1" s="1"/>
  <c r="AGN820" i="1"/>
  <c r="P543" i="1" s="1"/>
  <c r="LB850" i="1"/>
  <c r="AJ614" i="1" s="1"/>
  <c r="DL868" i="1"/>
  <c r="AW563" i="1" s="1"/>
  <c r="ON862" i="1"/>
  <c r="AR635" i="1" s="1"/>
  <c r="TA868" i="1"/>
  <c r="AW559" i="1" s="1"/>
  <c r="BS850" i="1"/>
  <c r="AJ586" i="1" s="1"/>
  <c r="LT826" i="1"/>
  <c r="T548" i="1" s="1"/>
  <c r="MC832" i="1"/>
  <c r="X640" i="1" s="1"/>
  <c r="GO838" i="1"/>
  <c r="AB567" i="1" s="1"/>
  <c r="SR820" i="1"/>
  <c r="P620" i="1" s="1"/>
  <c r="EM820" i="1"/>
  <c r="P560" i="1" s="1"/>
  <c r="AI838" i="1"/>
  <c r="AB545" i="1" s="1"/>
  <c r="AFM838" i="1"/>
  <c r="EV838" i="1"/>
  <c r="AB590" i="1" s="1"/>
  <c r="CK838" i="1"/>
  <c r="AB621" i="1" s="1"/>
  <c r="AFD850" i="1"/>
  <c r="ADT868" i="1"/>
  <c r="QG862" i="1"/>
  <c r="AR615" i="1" s="1"/>
  <c r="FN868" i="1"/>
  <c r="AW560" i="1" s="1"/>
  <c r="CT856" i="1"/>
  <c r="AN568" i="1" s="1"/>
  <c r="ML844" i="1"/>
  <c r="AF583" i="1" s="1"/>
  <c r="AFD844" i="1"/>
  <c r="AI844" i="1"/>
  <c r="AF575" i="1" s="1"/>
  <c r="CT862" i="1"/>
  <c r="AR576" i="1" s="1"/>
  <c r="CB850" i="1"/>
  <c r="AJ550" i="1" s="1"/>
  <c r="ON844" i="1"/>
  <c r="AF639" i="1" s="1"/>
  <c r="AFD808" i="1"/>
  <c r="IQ850" i="1"/>
  <c r="AJ525" i="1" s="1"/>
  <c r="VU850" i="1"/>
  <c r="AJ570" i="1" s="1"/>
  <c r="EV832" i="1"/>
  <c r="X551" i="1" s="1"/>
  <c r="IZ826" i="1"/>
  <c r="T524" i="1" s="1"/>
  <c r="FW826" i="1"/>
  <c r="T534" i="1" s="1"/>
  <c r="RZ826" i="1"/>
  <c r="MU844" i="1"/>
  <c r="LT862" i="1"/>
  <c r="AR540" i="1" s="1"/>
  <c r="EM838" i="1"/>
  <c r="AB556" i="1" s="1"/>
  <c r="AFM856" i="1"/>
  <c r="TS862" i="1"/>
  <c r="AR557" i="1" s="1"/>
  <c r="KA856" i="1"/>
  <c r="AN639" i="1" s="1"/>
  <c r="PO814" i="1"/>
  <c r="L520" i="1" s="1"/>
  <c r="PF844" i="1"/>
  <c r="AF536" i="1" s="1"/>
  <c r="GO844" i="1"/>
  <c r="AF532" i="1" s="1"/>
  <c r="ON868" i="1"/>
  <c r="AW642" i="1" s="1"/>
  <c r="CK850" i="1"/>
  <c r="AJ619" i="1" s="1"/>
  <c r="RZ844" i="1"/>
  <c r="LK832" i="1"/>
  <c r="AFM832" i="1"/>
  <c r="AI832" i="1"/>
  <c r="X605" i="1" s="1"/>
  <c r="KJ832" i="1"/>
  <c r="RZ838" i="1"/>
  <c r="AHF862" i="1"/>
  <c r="AR589" i="1" s="1"/>
  <c r="SI826" i="1"/>
  <c r="T649" i="1" s="1"/>
  <c r="LB838" i="1"/>
  <c r="AB596" i="1" s="1"/>
  <c r="XW808" i="1"/>
  <c r="H540" i="1" s="1"/>
  <c r="PX868" i="1"/>
  <c r="AW613" i="1" s="1"/>
  <c r="CK844" i="1"/>
  <c r="AF602" i="1" s="1"/>
  <c r="AR814" i="1"/>
  <c r="L541" i="1" s="1"/>
  <c r="BJ844" i="1"/>
  <c r="AF554" i="1" s="1"/>
  <c r="EV844" i="1"/>
  <c r="AF552" i="1" s="1"/>
  <c r="DC844" i="1"/>
  <c r="AF634" i="1" s="1"/>
  <c r="VC844" i="1"/>
  <c r="AF579" i="1" s="1"/>
  <c r="DL844" i="1"/>
  <c r="AF600" i="1" s="1"/>
  <c r="FW844" i="1"/>
  <c r="AF625" i="1" s="1"/>
  <c r="VU814" i="1"/>
  <c r="L637" i="1" s="1"/>
  <c r="RZ832" i="1"/>
  <c r="SR832" i="1"/>
  <c r="X573" i="1" s="1"/>
  <c r="NV868" i="1"/>
  <c r="AW561" i="1" s="1"/>
  <c r="WV850" i="1"/>
  <c r="AJ650" i="1" s="1"/>
  <c r="PF832" i="1"/>
  <c r="X624" i="1" s="1"/>
  <c r="DL832" i="1"/>
  <c r="X558" i="1" s="1"/>
  <c r="VC832" i="1"/>
  <c r="X632" i="1" s="1"/>
  <c r="NV832" i="1"/>
  <c r="X613" i="1" s="1"/>
  <c r="RZ814" i="1"/>
  <c r="EV814" i="1"/>
  <c r="L532" i="1" s="1"/>
  <c r="EV826" i="1"/>
  <c r="T557" i="1" s="1"/>
  <c r="ADT814" i="1"/>
  <c r="KA820" i="1"/>
  <c r="P565" i="1" s="1"/>
  <c r="AGN826" i="1"/>
  <c r="T601" i="1" s="1"/>
  <c r="IZ850" i="1"/>
  <c r="AJ569" i="1" s="1"/>
  <c r="IZ862" i="1"/>
  <c r="AR586" i="1" s="1"/>
  <c r="UK802" i="1"/>
  <c r="D648" i="1" s="1"/>
  <c r="UJ870" i="1"/>
  <c r="PX838" i="1"/>
  <c r="AB543" i="1" s="1"/>
  <c r="PO838" i="1"/>
  <c r="AB600" i="1" s="1"/>
  <c r="AFV838" i="1"/>
  <c r="FN832" i="1"/>
  <c r="X529" i="1" s="1"/>
  <c r="LT850" i="1"/>
  <c r="AJ644" i="1" s="1"/>
  <c r="XW832" i="1"/>
  <c r="X542" i="1" s="1"/>
  <c r="GO832" i="1"/>
  <c r="X580" i="1" s="1"/>
  <c r="BJ832" i="1"/>
  <c r="X618" i="1" s="1"/>
  <c r="AHF826" i="1"/>
  <c r="T558" i="1" s="1"/>
  <c r="NM808" i="1"/>
  <c r="H609" i="1" s="1"/>
  <c r="NV808" i="1"/>
  <c r="H629" i="1" s="1"/>
  <c r="CT808" i="1"/>
  <c r="H610" i="1" s="1"/>
  <c r="AFD862" i="1"/>
  <c r="SI868" i="1"/>
  <c r="AW631" i="1" s="1"/>
  <c r="AGE856" i="1"/>
  <c r="AN545" i="1" s="1"/>
  <c r="NV814" i="1"/>
  <c r="L562" i="1" s="1"/>
  <c r="QG814" i="1"/>
  <c r="L518" i="1" s="1"/>
  <c r="Q814" i="1"/>
  <c r="L536" i="1" s="1"/>
  <c r="AHF814" i="1"/>
  <c r="L528" i="1" s="1"/>
  <c r="NV844" i="1"/>
  <c r="AF640" i="1" s="1"/>
  <c r="AGE820" i="1"/>
  <c r="P562" i="1" s="1"/>
  <c r="WV820" i="1"/>
  <c r="P607" i="1" s="1"/>
  <c r="JR826" i="1"/>
  <c r="T573" i="1" s="1"/>
  <c r="BA826" i="1"/>
  <c r="T614" i="1" s="1"/>
  <c r="TA826" i="1"/>
  <c r="T583" i="1" s="1"/>
  <c r="ND826" i="1"/>
  <c r="T536" i="1" s="1"/>
  <c r="BS826" i="1"/>
  <c r="T577" i="1" s="1"/>
  <c r="FN802" i="1"/>
  <c r="D546" i="1" s="1"/>
  <c r="FM870" i="1"/>
  <c r="D479" i="1" s="1"/>
  <c r="UK844" i="1"/>
  <c r="AF637" i="1" s="1"/>
  <c r="AGV870" i="1"/>
  <c r="P498" i="1" s="1"/>
  <c r="AGW802" i="1"/>
  <c r="D646" i="1" s="1"/>
  <c r="CT868" i="1"/>
  <c r="AW547" i="1" s="1"/>
  <c r="GN870" i="1"/>
  <c r="D474" i="1" s="1"/>
  <c r="GO802" i="1"/>
  <c r="D604" i="1" s="1"/>
  <c r="JI802" i="1"/>
  <c r="D605" i="1" s="1"/>
  <c r="JH870" i="1"/>
  <c r="H476" i="1" s="1"/>
  <c r="ADS870" i="1"/>
  <c r="ADT802" i="1"/>
  <c r="CK802" i="1"/>
  <c r="D625" i="1" s="1"/>
  <c r="CJ870" i="1"/>
  <c r="NV802" i="1"/>
  <c r="D631" i="1" s="1"/>
  <c r="NU870" i="1"/>
  <c r="H481" i="1" s="1"/>
  <c r="CA870" i="1"/>
  <c r="D468" i="1" s="1"/>
  <c r="CB802" i="1"/>
  <c r="D566" i="1" s="1"/>
  <c r="PW870" i="1"/>
  <c r="L476" i="1" s="1"/>
  <c r="PX802" i="1"/>
  <c r="D537" i="1" s="1"/>
  <c r="LB802" i="1"/>
  <c r="D572" i="1" s="1"/>
  <c r="LA870" i="1"/>
  <c r="H475" i="1" s="1"/>
  <c r="AFC870" i="1"/>
  <c r="AFD802" i="1"/>
  <c r="AI820" i="1"/>
  <c r="P585" i="1" s="1"/>
  <c r="PF820" i="1"/>
  <c r="P551" i="1" s="1"/>
  <c r="ADT820" i="1"/>
  <c r="JR820" i="1"/>
  <c r="P576" i="1" s="1"/>
  <c r="H820" i="1"/>
  <c r="P529" i="1" s="1"/>
  <c r="EV820" i="1"/>
  <c r="P603" i="1" s="1"/>
  <c r="JI820" i="1"/>
  <c r="P612" i="1" s="1"/>
  <c r="MC856" i="1"/>
  <c r="AN595" i="1" s="1"/>
  <c r="AHF802" i="1"/>
  <c r="D543" i="1" s="1"/>
  <c r="AHE870" i="1"/>
  <c r="P473" i="1" s="1"/>
  <c r="AR868" i="1"/>
  <c r="AW543" i="1" s="1"/>
  <c r="BA808" i="1"/>
  <c r="H528" i="1" s="1"/>
  <c r="LT808" i="1"/>
  <c r="H525" i="1" s="1"/>
  <c r="ADT808" i="1"/>
  <c r="Z808" i="1"/>
  <c r="H588" i="1" s="1"/>
  <c r="ND808" i="1"/>
  <c r="H518" i="1" s="1"/>
  <c r="TA808" i="1"/>
  <c r="H517" i="1" s="1"/>
  <c r="CB808" i="1"/>
  <c r="H529" i="1" s="1"/>
  <c r="FW808" i="1"/>
  <c r="H542" i="1" s="1"/>
  <c r="ML850" i="1"/>
  <c r="AJ560" i="1" s="1"/>
  <c r="CT850" i="1"/>
  <c r="AJ624" i="1" s="1"/>
  <c r="LT868" i="1"/>
  <c r="AW616" i="1" s="1"/>
  <c r="LT856" i="1"/>
  <c r="AN553" i="1" s="1"/>
  <c r="RZ856" i="1"/>
  <c r="IQ856" i="1"/>
  <c r="AN564" i="1" s="1"/>
  <c r="PO856" i="1"/>
  <c r="AN552" i="1" s="1"/>
  <c r="AFV856" i="1"/>
  <c r="MC844" i="1"/>
  <c r="AF643" i="1" s="1"/>
  <c r="XV870" i="1"/>
  <c r="XW802" i="1"/>
  <c r="D524" i="1" s="1"/>
  <c r="AGW826" i="1"/>
  <c r="T565" i="1" s="1"/>
  <c r="YO832" i="1"/>
  <c r="X524" i="1" s="1"/>
  <c r="Z850" i="1"/>
  <c r="AJ641" i="1" s="1"/>
  <c r="Q850" i="1"/>
  <c r="AJ616" i="1" s="1"/>
  <c r="LT838" i="1"/>
  <c r="AB569" i="1" s="1"/>
  <c r="TS832" i="1"/>
  <c r="X607" i="1" s="1"/>
  <c r="XW814" i="1"/>
  <c r="L615" i="1" s="1"/>
  <c r="MU832" i="1"/>
  <c r="FN826" i="1"/>
  <c r="T567" i="1" s="1"/>
  <c r="AFU870" i="1"/>
  <c r="AFV802" i="1"/>
  <c r="WV802" i="1"/>
  <c r="D555" i="1" s="1"/>
  <c r="WU870" i="1"/>
  <c r="L474" i="1" s="1"/>
  <c r="YO826" i="1"/>
  <c r="T579" i="1" s="1"/>
  <c r="H844" i="1"/>
  <c r="AF528" i="1" s="1"/>
  <c r="PX844" i="1"/>
  <c r="AF594" i="1" s="1"/>
  <c r="VU844" i="1"/>
  <c r="AF568" i="1" s="1"/>
  <c r="LB844" i="1"/>
  <c r="AF593" i="1" s="1"/>
  <c r="AFD826" i="1"/>
  <c r="PO850" i="1"/>
  <c r="AJ552" i="1" s="1"/>
  <c r="DL850" i="1"/>
  <c r="AJ531" i="1" s="1"/>
  <c r="YO820" i="1"/>
  <c r="P537" i="1" s="1"/>
  <c r="CB832" i="1"/>
  <c r="X591" i="1" s="1"/>
  <c r="TA832" i="1"/>
  <c r="X592" i="1" s="1"/>
  <c r="VU832" i="1"/>
  <c r="X576" i="1" s="1"/>
  <c r="H832" i="1"/>
  <c r="X555" i="1" s="1"/>
  <c r="ML832" i="1"/>
  <c r="X585" i="1" s="1"/>
  <c r="NM826" i="1"/>
  <c r="T564" i="1" s="1"/>
  <c r="SR826" i="1"/>
  <c r="T630" i="1" s="1"/>
  <c r="TA814" i="1"/>
  <c r="L523" i="1" s="1"/>
  <c r="UK850" i="1"/>
  <c r="AJ652" i="1" s="1"/>
  <c r="PF850" i="1"/>
  <c r="AJ526" i="1" s="1"/>
  <c r="AGN838" i="1"/>
  <c r="AB601" i="1" s="1"/>
  <c r="BA838" i="1"/>
  <c r="AB568" i="1" s="1"/>
  <c r="TS844" i="1"/>
  <c r="AF551" i="1" s="1"/>
  <c r="KA832" i="1"/>
  <c r="X583" i="1" s="1"/>
  <c r="CT832" i="1"/>
  <c r="X543" i="1" s="1"/>
  <c r="NM832" i="1"/>
  <c r="X567" i="1" s="1"/>
  <c r="EM844" i="1"/>
  <c r="AF604" i="1" s="1"/>
  <c r="BA814" i="1"/>
  <c r="L559" i="1" s="1"/>
  <c r="AFM814" i="1"/>
  <c r="LK814" i="1"/>
  <c r="JI862" i="1"/>
  <c r="AR619" i="1" s="1"/>
  <c r="AGE862" i="1"/>
  <c r="AR517" i="1" s="1"/>
  <c r="FN856" i="1"/>
  <c r="AN536" i="1" s="1"/>
  <c r="SI808" i="1"/>
  <c r="H570" i="1" s="1"/>
  <c r="VC808" i="1"/>
  <c r="H601" i="1" s="1"/>
  <c r="DL808" i="1"/>
  <c r="H531" i="1" s="1"/>
  <c r="KA844" i="1"/>
  <c r="AF586" i="1" s="1"/>
  <c r="GO808" i="1"/>
  <c r="H568" i="1" s="1"/>
  <c r="DC826" i="1"/>
  <c r="T525" i="1" s="1"/>
  <c r="Z832" i="1"/>
  <c r="X533" i="1" s="1"/>
  <c r="JI814" i="1"/>
  <c r="L553" i="1" s="1"/>
  <c r="SR814" i="1"/>
  <c r="L548" i="1" s="1"/>
  <c r="BS814" i="1"/>
  <c r="L617" i="1" s="1"/>
  <c r="Z814" i="1"/>
  <c r="L573" i="1" s="1"/>
  <c r="AGW844" i="1"/>
  <c r="AF641" i="1" s="1"/>
  <c r="RZ820" i="1"/>
  <c r="AGW820" i="1"/>
  <c r="P600" i="1" s="1"/>
  <c r="BS820" i="1"/>
  <c r="P559" i="1" s="1"/>
  <c r="LT820" i="1"/>
  <c r="P629" i="1" s="1"/>
  <c r="CT826" i="1"/>
  <c r="T620" i="1" s="1"/>
  <c r="CK826" i="1"/>
  <c r="T591" i="1" s="1"/>
  <c r="AFM826" i="1"/>
  <c r="NV820" i="1"/>
  <c r="P573" i="1" s="1"/>
  <c r="WV856" i="1"/>
  <c r="AN598" i="1" s="1"/>
  <c r="QY820" i="1"/>
  <c r="P587" i="1" s="1"/>
  <c r="MK870" i="1"/>
  <c r="L473" i="1" s="1"/>
  <c r="ML802" i="1"/>
  <c r="D545" i="1" s="1"/>
  <c r="CS870" i="1"/>
  <c r="CT802" i="1"/>
  <c r="D610" i="1" s="1"/>
  <c r="VU802" i="1"/>
  <c r="D567" i="1" s="1"/>
  <c r="VT870" i="1"/>
  <c r="T507" i="1" s="1"/>
  <c r="Z838" i="1"/>
  <c r="AB561" i="1" s="1"/>
  <c r="KA802" i="1"/>
  <c r="D559" i="1" s="1"/>
  <c r="JZ870" i="1"/>
  <c r="L479" i="1" s="1"/>
  <c r="AGN802" i="1"/>
  <c r="D587" i="1" s="1"/>
  <c r="AGM870" i="1"/>
  <c r="AH870" i="1"/>
  <c r="D467" i="1" s="1"/>
  <c r="AI802" i="1"/>
  <c r="D576" i="1" s="1"/>
  <c r="AQ870" i="1"/>
  <c r="AR802" i="1"/>
  <c r="D620" i="1" s="1"/>
  <c r="OM870" i="1"/>
  <c r="P504" i="1" s="1"/>
  <c r="ON802" i="1"/>
  <c r="D589" i="1" s="1"/>
  <c r="IY870" i="1"/>
  <c r="H469" i="1" s="1"/>
  <c r="IZ802" i="1"/>
  <c r="D560" i="1" s="1"/>
  <c r="SH870" i="1"/>
  <c r="L477" i="1" s="1"/>
  <c r="SI802" i="1"/>
  <c r="D639" i="1" s="1"/>
  <c r="MT870" i="1"/>
  <c r="MU802" i="1"/>
  <c r="CB820" i="1"/>
  <c r="P542" i="1" s="1"/>
  <c r="PX820" i="1"/>
  <c r="P586" i="1" s="1"/>
  <c r="BA820" i="1"/>
  <c r="P558" i="1" s="1"/>
  <c r="Z820" i="1"/>
  <c r="P544" i="1" s="1"/>
  <c r="IQ820" i="1"/>
  <c r="P523" i="1" s="1"/>
  <c r="ML820" i="1"/>
  <c r="P564" i="1" s="1"/>
  <c r="JR808" i="1"/>
  <c r="H523" i="1" s="1"/>
  <c r="Q838" i="1"/>
  <c r="AB591" i="1" s="1"/>
  <c r="AFV826" i="1"/>
  <c r="LB826" i="1"/>
  <c r="T566" i="1" s="1"/>
  <c r="ON826" i="1"/>
  <c r="T621" i="1" s="1"/>
  <c r="KJ838" i="1"/>
  <c r="ML808" i="1"/>
  <c r="H634" i="1" s="1"/>
  <c r="JR838" i="1"/>
  <c r="AB585" i="1" s="1"/>
  <c r="MU862" i="1"/>
  <c r="LK838" i="1"/>
  <c r="QY832" i="1"/>
  <c r="X611" i="1" s="1"/>
  <c r="SI844" i="1"/>
  <c r="AF581" i="1" s="1"/>
  <c r="SI820" i="1"/>
  <c r="P594" i="1" s="1"/>
  <c r="AGW868" i="1"/>
  <c r="AW595" i="1" s="1"/>
  <c r="BS808" i="1"/>
  <c r="H587" i="1" s="1"/>
  <c r="PO808" i="1"/>
  <c r="H546" i="1" s="1"/>
  <c r="AGN808" i="1"/>
  <c r="H563" i="1" s="1"/>
  <c r="AR808" i="1"/>
  <c r="H589" i="1" s="1"/>
  <c r="ON808" i="1"/>
  <c r="H594" i="1" s="1"/>
  <c r="AFM808" i="1"/>
  <c r="PX808" i="1"/>
  <c r="H625" i="1" s="1"/>
  <c r="IZ808" i="1"/>
  <c r="H571" i="1" s="1"/>
  <c r="ML814" i="1"/>
  <c r="L522" i="1" s="1"/>
  <c r="ON850" i="1"/>
  <c r="AJ544" i="1" s="1"/>
  <c r="KA850" i="1"/>
  <c r="AJ613" i="1" s="1"/>
  <c r="CK856" i="1"/>
  <c r="AN618" i="1" s="1"/>
  <c r="QY856" i="1"/>
  <c r="AN606" i="1" s="1"/>
  <c r="ML856" i="1"/>
  <c r="AN648" i="1" s="1"/>
  <c r="EV856" i="1"/>
  <c r="AN644" i="1" s="1"/>
  <c r="JI856" i="1"/>
  <c r="AN650" i="1" s="1"/>
  <c r="SI856" i="1"/>
  <c r="AN642" i="1" s="1"/>
  <c r="YO814" i="1"/>
  <c r="L598" i="1" s="1"/>
  <c r="IQ844" i="1"/>
  <c r="AF539" i="1" s="1"/>
  <c r="XW820" i="1"/>
  <c r="P525" i="1" s="1"/>
  <c r="LK844" i="1"/>
  <c r="CT814" i="1"/>
  <c r="L603" i="1" s="1"/>
  <c r="PX814" i="1"/>
  <c r="L592" i="1" s="1"/>
  <c r="MC814" i="1"/>
  <c r="L616" i="1" s="1"/>
  <c r="EV850" i="1"/>
  <c r="AJ597" i="1" s="1"/>
  <c r="AGW832" i="1"/>
  <c r="X606" i="1" s="1"/>
  <c r="BA856" i="1"/>
  <c r="AN563" i="1" s="1"/>
  <c r="NV856" i="1"/>
  <c r="AN574" i="1" s="1"/>
  <c r="TA850" i="1"/>
  <c r="AJ596" i="1" s="1"/>
  <c r="ND838" i="1"/>
  <c r="AB551" i="1" s="1"/>
  <c r="KJ814" i="1"/>
  <c r="ADT826" i="1"/>
  <c r="MC802" i="1"/>
  <c r="D520" i="1" s="1"/>
  <c r="MB870" i="1"/>
  <c r="DC838" i="1"/>
  <c r="AB603" i="1" s="1"/>
  <c r="KJ856" i="1"/>
  <c r="IZ856" i="1"/>
  <c r="AN613" i="1" s="1"/>
  <c r="DC850" i="1"/>
  <c r="AJ576" i="1" s="1"/>
  <c r="PO844" i="1"/>
  <c r="AF613" i="1" s="1"/>
  <c r="ADT844" i="1"/>
  <c r="LT844" i="1"/>
  <c r="AF576" i="1" s="1"/>
  <c r="MU814" i="1"/>
  <c r="QG850" i="1"/>
  <c r="AJ575" i="1" s="1"/>
  <c r="PX850" i="1"/>
  <c r="AJ578" i="1" s="1"/>
  <c r="PO832" i="1"/>
  <c r="X644" i="1" s="1"/>
  <c r="DC832" i="1"/>
  <c r="X519" i="1" s="1"/>
  <c r="WV832" i="1"/>
  <c r="X601" i="1" s="1"/>
  <c r="IZ814" i="1"/>
  <c r="L557" i="1" s="1"/>
  <c r="AR826" i="1"/>
  <c r="T523" i="1" s="1"/>
  <c r="MC820" i="1"/>
  <c r="P579" i="1" s="1"/>
  <c r="JR850" i="1"/>
  <c r="AJ543" i="1" s="1"/>
  <c r="QY850" i="1"/>
  <c r="AJ623" i="1" s="1"/>
  <c r="GO850" i="1"/>
  <c r="AJ638" i="1" s="1"/>
  <c r="TA844" i="1"/>
  <c r="AF570" i="1" s="1"/>
  <c r="VC838" i="1"/>
  <c r="AB626" i="1" s="1"/>
  <c r="BS838" i="1"/>
  <c r="AB573" i="1" s="1"/>
  <c r="Q832" i="1"/>
  <c r="X628" i="1" s="1"/>
  <c r="QG832" i="1"/>
  <c r="X649" i="1" s="1"/>
  <c r="ADT832" i="1"/>
  <c r="SI832" i="1"/>
  <c r="X603" i="1" s="1"/>
  <c r="AGE844" i="1"/>
  <c r="AF610" i="1" s="1"/>
  <c r="JR844" i="1"/>
  <c r="AF571" i="1" s="1"/>
  <c r="AFM844" i="1"/>
  <c r="SI814" i="1"/>
  <c r="L552" i="1" s="1"/>
  <c r="AGN814" i="1"/>
  <c r="L525" i="1" s="1"/>
  <c r="AGE814" i="1"/>
  <c r="L572" i="1" s="1"/>
  <c r="AHF808" i="1"/>
  <c r="H561" i="1" s="1"/>
  <c r="MC808" i="1"/>
  <c r="H550" i="1" s="1"/>
  <c r="AGW862" i="1"/>
  <c r="AR618" i="1" s="1"/>
  <c r="UK808" i="1"/>
  <c r="H652" i="1" s="1"/>
  <c r="SI862" i="1"/>
  <c r="AR548" i="1" s="1"/>
  <c r="CB814" i="1"/>
  <c r="L549" i="1" s="1"/>
  <c r="IQ814" i="1"/>
  <c r="L640" i="1" s="1"/>
  <c r="UK814" i="1"/>
  <c r="L589" i="1" s="1"/>
  <c r="KJ820" i="1"/>
  <c r="ON820" i="1"/>
  <c r="P628" i="1" s="1"/>
  <c r="EM826" i="1"/>
  <c r="T600" i="1" s="1"/>
  <c r="Q826" i="1"/>
  <c r="T552" i="1" s="1"/>
  <c r="DL826" i="1"/>
  <c r="T541" i="1" s="1"/>
  <c r="IQ826" i="1"/>
  <c r="T623" i="1" s="1"/>
  <c r="AGE826" i="1"/>
  <c r="T542" i="1" s="1"/>
  <c r="KA826" i="1"/>
  <c r="T593" i="1" s="1"/>
  <c r="AHF820" i="1"/>
  <c r="P535" i="1" s="1"/>
  <c r="EM802" i="1"/>
  <c r="D554" i="1" s="1"/>
  <c r="EL870" i="1"/>
  <c r="H477" i="1" s="1"/>
  <c r="YO802" i="1"/>
  <c r="D624" i="1" s="1"/>
  <c r="YN870" i="1"/>
  <c r="P478" i="1" s="1"/>
  <c r="IQ838" i="1"/>
  <c r="AB643" i="1" s="1"/>
  <c r="FN838" i="1"/>
  <c r="AB537" i="1" s="1"/>
  <c r="AR838" i="1"/>
  <c r="AB576" i="1" s="1"/>
  <c r="KJ850" i="1"/>
  <c r="XW838" i="1"/>
  <c r="AB579" i="1" s="1"/>
  <c r="BS802" i="1"/>
  <c r="D627" i="1" s="1"/>
  <c r="BR870" i="1"/>
  <c r="D481" i="1" s="1"/>
  <c r="PN870" i="1"/>
  <c r="P484" i="1" s="1"/>
  <c r="PO802" i="1"/>
  <c r="D551" i="1" s="1"/>
  <c r="FV870" i="1"/>
  <c r="FW802" i="1"/>
  <c r="D521" i="1" s="1"/>
  <c r="BJ802" i="1"/>
  <c r="D630" i="1" s="1"/>
  <c r="BI870" i="1"/>
  <c r="D472" i="1" s="1"/>
  <c r="QF870" i="1"/>
  <c r="QG802" i="1"/>
  <c r="D563" i="1" s="1"/>
  <c r="DK870" i="1"/>
  <c r="D477" i="1" s="1"/>
  <c r="DL802" i="1"/>
  <c r="D583" i="1" s="1"/>
  <c r="JR802" i="1"/>
  <c r="D540" i="1" s="1"/>
  <c r="JQ870" i="1"/>
  <c r="H468" i="1" s="1"/>
  <c r="SZ870" i="1"/>
  <c r="L467" i="1" s="1"/>
  <c r="TA802" i="1"/>
  <c r="D577" i="1" s="1"/>
  <c r="IQ802" i="1"/>
  <c r="D641" i="1" s="1"/>
  <c r="IP870" i="1"/>
  <c r="L471" i="1" s="1"/>
  <c r="RZ802" i="1"/>
  <c r="RY870" i="1"/>
  <c r="FW820" i="1"/>
  <c r="P602" i="1" s="1"/>
  <c r="VC820" i="1"/>
  <c r="P609" i="1" s="1"/>
  <c r="DL820" i="1"/>
  <c r="P593" i="1" s="1"/>
  <c r="CK820" i="1"/>
  <c r="P521" i="1" s="1"/>
  <c r="LB820" i="1"/>
  <c r="P555" i="1" s="1"/>
  <c r="AR820" i="1"/>
  <c r="P556" i="1" s="1"/>
  <c r="UK820" i="1"/>
  <c r="P550" i="1" s="1"/>
  <c r="SR808" i="1"/>
  <c r="H569" i="1" s="1"/>
  <c r="AGW838" i="1"/>
  <c r="AB641" i="1" s="1"/>
  <c r="WV838" i="1"/>
  <c r="AB612" i="1" s="1"/>
  <c r="QY826" i="1"/>
  <c r="T555" i="1" s="1"/>
  <c r="TS838" i="1"/>
  <c r="AB583" i="1" s="1"/>
  <c r="FN808" i="1"/>
  <c r="H599" i="1" s="1"/>
  <c r="AFV862" i="1"/>
  <c r="NM820" i="1"/>
  <c r="P608" i="1" s="1"/>
  <c r="MC838" i="1"/>
  <c r="AB539" i="1" s="1"/>
  <c r="WV814" i="1"/>
  <c r="L529" i="1" s="1"/>
  <c r="DC868" i="1"/>
  <c r="AW554" i="1" s="1"/>
  <c r="LB868" i="1"/>
  <c r="AW548" i="1" s="1"/>
  <c r="EV808" i="1"/>
  <c r="H638" i="1" s="1"/>
  <c r="QG808" i="1"/>
  <c r="H618" i="1" s="1"/>
  <c r="DC808" i="1"/>
  <c r="H541" i="1" s="1"/>
  <c r="PF808" i="1"/>
  <c r="H628" i="1" s="1"/>
  <c r="RZ808" i="1"/>
  <c r="Q808" i="1"/>
  <c r="H535" i="1" s="1"/>
  <c r="VU808" i="1"/>
  <c r="H649" i="1" s="1"/>
  <c r="ON814" i="1"/>
  <c r="L634" i="1" s="1"/>
  <c r="NV850" i="1"/>
  <c r="AJ642" i="1" s="1"/>
  <c r="FW850" i="1"/>
  <c r="AJ607" i="1" s="1"/>
  <c r="LK868" i="1"/>
  <c r="AGN856" i="1"/>
  <c r="AN614" i="1" s="1"/>
  <c r="H856" i="1"/>
  <c r="AN591" i="1" s="1"/>
  <c r="PF856" i="1"/>
  <c r="AN652" i="1" s="1"/>
  <c r="GO856" i="1"/>
  <c r="AN651" i="1" s="1"/>
  <c r="AR856" i="1"/>
  <c r="AN617" i="1" s="1"/>
  <c r="LB856" i="1"/>
  <c r="AN607" i="1" s="1"/>
  <c r="VC856" i="1"/>
  <c r="AN518" i="1" s="1"/>
  <c r="SR838" i="1"/>
  <c r="AB565" i="1" s="1"/>
  <c r="ML838" i="1"/>
  <c r="AB619" i="1" s="1"/>
  <c r="AFD814" i="1"/>
  <c r="AFV814" i="1"/>
  <c r="TS826" i="1"/>
  <c r="T642" i="1" s="1"/>
  <c r="EM832" i="1"/>
  <c r="X597" i="1" s="1"/>
  <c r="QG856" i="1"/>
  <c r="AN562" i="1" s="1"/>
  <c r="AGW850" i="1"/>
  <c r="AJ606" i="1" s="1"/>
  <c r="MU826" i="1"/>
  <c r="XW826" i="1"/>
  <c r="T613" i="1" s="1"/>
  <c r="AGW814" i="1"/>
  <c r="L566" i="1" s="1"/>
  <c r="JI832" i="1"/>
  <c r="X577" i="1" s="1"/>
  <c r="TR870" i="1"/>
  <c r="TS802" i="1"/>
  <c r="D535" i="1" s="1"/>
  <c r="IZ838" i="1"/>
  <c r="AB526" i="1" s="1"/>
  <c r="WV826" i="1"/>
  <c r="T575" i="1" s="1"/>
  <c r="CB844" i="1"/>
  <c r="AF534" i="1" s="1"/>
  <c r="H814" i="1"/>
  <c r="L576" i="1" s="1"/>
  <c r="DC814" i="1"/>
  <c r="L537" i="1" s="1"/>
  <c r="AI850" i="1"/>
  <c r="AJ646" i="1" s="1"/>
  <c r="IZ832" i="1"/>
  <c r="X534" i="1" s="1"/>
  <c r="Q844" i="1"/>
  <c r="AF566" i="1" s="1"/>
  <c r="BS844" i="1"/>
  <c r="AF620" i="1" s="1"/>
  <c r="AR844" i="1"/>
  <c r="AF540" i="1" s="1"/>
  <c r="SR844" i="1"/>
  <c r="AF621" i="1" s="1"/>
  <c r="BA844" i="1"/>
  <c r="AF521" i="1" s="1"/>
  <c r="QG844" i="1"/>
  <c r="AF642" i="1" s="1"/>
  <c r="LB814" i="1"/>
  <c r="L578" i="1" s="1"/>
  <c r="MU808" i="1"/>
  <c r="SI850" i="1"/>
  <c r="AJ522" i="1" s="1"/>
  <c r="RZ850" i="1"/>
  <c r="BA832" i="1"/>
  <c r="X539" i="1" s="1"/>
  <c r="LB832" i="1"/>
  <c r="X622" i="1" s="1"/>
  <c r="CK832" i="1"/>
  <c r="X540" i="1" s="1"/>
  <c r="ND832" i="1"/>
  <c r="X588" i="1" s="1"/>
  <c r="TS814" i="1"/>
  <c r="L584" i="1" s="1"/>
  <c r="AFV844" i="1"/>
  <c r="AGN844" i="1"/>
  <c r="AF585" i="1" s="1"/>
  <c r="BJ826" i="1"/>
  <c r="T529" i="1" s="1"/>
  <c r="AI826" i="1"/>
  <c r="T544" i="1" s="1"/>
  <c r="H826" i="1"/>
  <c r="T518" i="1" s="1"/>
  <c r="AHF844" i="1"/>
  <c r="AF562" i="1" s="1"/>
  <c r="AHF832" i="1"/>
  <c r="X563" i="1" s="1"/>
  <c r="AGE850" i="1"/>
  <c r="AJ545" i="1" s="1"/>
  <c r="LK820" i="1"/>
  <c r="EV862" i="1"/>
  <c r="AR571" i="1" s="1"/>
  <c r="VU838" i="1"/>
  <c r="AB597" i="1" s="1"/>
  <c r="JI838" i="1"/>
  <c r="AB547" i="1" s="1"/>
  <c r="AGE832" i="1"/>
  <c r="X595" i="1" s="1"/>
  <c r="EM808" i="1"/>
  <c r="H642" i="1" s="1"/>
  <c r="FW832" i="1"/>
  <c r="X615" i="1" s="1"/>
  <c r="FN844" i="1"/>
  <c r="AF649" i="1" s="1"/>
  <c r="KJ808" i="1"/>
  <c r="CK808" i="1"/>
  <c r="H552" i="1" s="1"/>
  <c r="LK808" i="1"/>
  <c r="AFV808" i="1"/>
  <c r="WV862" i="1"/>
  <c r="AR604" i="1" s="1"/>
  <c r="LK856" i="1"/>
  <c r="AGE808" i="1"/>
  <c r="H551" i="1" s="1"/>
  <c r="QY814" i="1"/>
  <c r="L551" i="1" s="1"/>
  <c r="FN814" i="1"/>
  <c r="L614" i="1" s="1"/>
  <c r="JR814" i="1"/>
  <c r="L545" i="1" s="1"/>
  <c r="EM814" i="1"/>
  <c r="L521" i="1" s="1"/>
  <c r="FW814" i="1"/>
  <c r="L582" i="1" s="1"/>
  <c r="PF814" i="1"/>
  <c r="L604" i="1" s="1"/>
  <c r="AFV820" i="1"/>
  <c r="ML868" i="1"/>
  <c r="AW600" i="1" s="1"/>
  <c r="CT820" i="1"/>
  <c r="P517" i="1" s="1"/>
  <c r="MU820" i="1"/>
  <c r="TS820" i="1"/>
  <c r="P636" i="1" s="1"/>
  <c r="CB826" i="1"/>
  <c r="T540" i="1" s="1"/>
  <c r="KJ826" i="1"/>
  <c r="ML826" i="1"/>
  <c r="T607" i="1" s="1"/>
  <c r="TS808" i="1"/>
  <c r="H614" i="1" s="1"/>
  <c r="NC870" i="1"/>
  <c r="P467" i="1" s="1"/>
  <c r="ND802" i="1"/>
  <c r="D581" i="1" s="1"/>
  <c r="LJ870" i="1"/>
  <c r="H484" i="1" s="1"/>
  <c r="LK802" i="1"/>
  <c r="MU856" i="1"/>
  <c r="NV838" i="1"/>
  <c r="AB593" i="1" s="1"/>
  <c r="H838" i="1"/>
  <c r="AB572" i="1" s="1"/>
  <c r="NM844" i="1"/>
  <c r="AF520" i="1" s="1"/>
  <c r="TS856" i="1"/>
  <c r="AN538" i="1" s="1"/>
  <c r="AZ870" i="1"/>
  <c r="D475" i="1" s="1"/>
  <c r="BA802" i="1"/>
  <c r="D642" i="1" s="1"/>
  <c r="EU870" i="1"/>
  <c r="H478" i="1" s="1"/>
  <c r="EV802" i="1"/>
  <c r="D552" i="1" s="1"/>
  <c r="SQ870" i="1"/>
  <c r="L472" i="1" s="1"/>
  <c r="SR802" i="1"/>
  <c r="D573" i="1" s="1"/>
  <c r="Z802" i="1"/>
  <c r="D564" i="1" s="1"/>
  <c r="DC802" i="1"/>
  <c r="D579" i="1" s="1"/>
  <c r="DB870" i="1"/>
  <c r="H467" i="1" s="1"/>
  <c r="P870" i="1"/>
  <c r="D473" i="1" s="1"/>
  <c r="Q802" i="1"/>
  <c r="D598" i="1" s="1"/>
  <c r="PF802" i="1"/>
  <c r="D643" i="1" s="1"/>
  <c r="PE870" i="1"/>
  <c r="H480" i="1" s="1"/>
  <c r="AFL870" i="1"/>
  <c r="AFM802" i="1"/>
  <c r="KI870" i="1"/>
  <c r="L484" i="1" s="1"/>
  <c r="KJ802" i="1"/>
  <c r="VB870" i="1"/>
  <c r="T505" i="1" s="1"/>
  <c r="VC802" i="1"/>
  <c r="D651" i="1" s="1"/>
  <c r="ND820" i="1"/>
  <c r="P580" i="1" s="1"/>
  <c r="VU820" i="1"/>
  <c r="P651" i="1" s="1"/>
  <c r="GO820" i="1"/>
  <c r="P548" i="1" s="1"/>
  <c r="DC820" i="1"/>
  <c r="P528" i="1" s="1"/>
  <c r="PO820" i="1"/>
  <c r="P624" i="1" s="1"/>
  <c r="BJ820" i="1"/>
  <c r="P526" i="1" s="1"/>
  <c r="YO808" i="1"/>
  <c r="H537" i="1" s="1"/>
  <c r="DL838" i="1"/>
  <c r="AB540" i="1" s="1"/>
  <c r="LK826" i="1"/>
  <c r="IZ820" i="1"/>
  <c r="P563" i="1" s="1"/>
  <c r="ON838" i="1"/>
  <c r="AB617" i="1" s="1"/>
  <c r="LT814" i="1"/>
  <c r="L555" i="1" s="1"/>
  <c r="CK814" i="1"/>
  <c r="L544" i="1" s="1"/>
  <c r="FW838" i="1"/>
  <c r="AB646" i="1" s="1"/>
  <c r="Q820" i="1"/>
  <c r="P568" i="1" s="1"/>
  <c r="RZ868" i="1"/>
  <c r="H808" i="1"/>
  <c r="H557" i="1" s="1"/>
  <c r="LB808" i="1"/>
  <c r="H549" i="1" s="1"/>
  <c r="WV808" i="1"/>
  <c r="H611" i="1" s="1"/>
  <c r="IQ808" i="1"/>
  <c r="H536" i="1" s="1"/>
  <c r="QY808" i="1"/>
  <c r="H621" i="1" s="1"/>
  <c r="BJ808" i="1"/>
  <c r="H520" i="1" s="1"/>
  <c r="AI808" i="1"/>
  <c r="H532" i="1" s="1"/>
  <c r="SR850" i="1"/>
  <c r="AJ622" i="1" s="1"/>
  <c r="BS868" i="1"/>
  <c r="AW585" i="1" s="1"/>
  <c r="AI856" i="1"/>
  <c r="AN584" i="1" s="1"/>
  <c r="PX856" i="1"/>
  <c r="AN542" i="1" s="1"/>
  <c r="DL856" i="1"/>
  <c r="AN540" i="1" s="1"/>
  <c r="ADT856" i="1"/>
  <c r="AGW808" i="1"/>
  <c r="H597" i="1" s="1"/>
  <c r="AFM862" i="1"/>
  <c r="NM802" i="1"/>
  <c r="D570" i="1" s="1"/>
  <c r="NL870" i="1"/>
  <c r="L482" i="1" s="1"/>
  <c r="GO826" i="1"/>
  <c r="T527" i="1" s="1"/>
  <c r="XW844" i="1"/>
  <c r="AF622" i="1" s="1"/>
  <c r="TA856" i="1"/>
  <c r="AN554" i="1" s="1"/>
  <c r="AFD856" i="1"/>
  <c r="JI850" i="1"/>
  <c r="AJ573" i="1" s="1"/>
  <c r="MC826" i="1"/>
  <c r="T603" i="1" s="1"/>
  <c r="NM814" i="1"/>
  <c r="L623" i="1" s="1"/>
  <c r="ML862" i="1"/>
  <c r="AR547" i="1" s="1"/>
  <c r="LT802" i="1"/>
  <c r="D575" i="1" s="1"/>
  <c r="LS870" i="1"/>
  <c r="L469" i="1" s="1"/>
  <c r="QY802" i="1"/>
  <c r="D615" i="1" s="1"/>
  <c r="QX870" i="1"/>
  <c r="AGD870" i="1"/>
  <c r="P475" i="1" s="1"/>
  <c r="AGE802" i="1"/>
  <c r="D584" i="1" s="1"/>
  <c r="NM838" i="1"/>
  <c r="AB639" i="1" s="1"/>
  <c r="FN820" i="1"/>
  <c r="P538" i="1" s="1"/>
  <c r="NV826" i="1"/>
  <c r="T589" i="1" s="1"/>
  <c r="BS856" i="1"/>
  <c r="AN619" i="1" s="1"/>
  <c r="P488" i="1" l="1"/>
  <c r="N335" i="1"/>
  <c r="H474" i="1"/>
  <c r="N323" i="1"/>
  <c r="P485" i="1"/>
  <c r="N328" i="1"/>
  <c r="T506" i="1"/>
  <c r="N338" i="1"/>
  <c r="L470" i="1"/>
  <c r="N334" i="1"/>
  <c r="D470" i="1"/>
  <c r="N324" i="1"/>
  <c r="L478" i="1"/>
  <c r="N337" i="1"/>
  <c r="P501" i="1"/>
  <c r="N336" i="1"/>
  <c r="P476" i="1"/>
  <c r="N329" i="1"/>
  <c r="D482" i="1"/>
  <c r="N331" i="1"/>
  <c r="H472" i="1"/>
  <c r="N326" i="1"/>
  <c r="T493" i="1"/>
  <c r="N327" i="1"/>
  <c r="H479" i="1"/>
  <c r="T504" i="1"/>
  <c r="N332" i="1"/>
  <c r="G20" i="1"/>
  <c r="G68" i="1"/>
  <c r="G65" i="1"/>
  <c r="G49" i="1"/>
  <c r="G30" i="1"/>
  <c r="G90" i="1"/>
  <c r="G59" i="1"/>
  <c r="AEB870" i="1"/>
  <c r="D471" i="1"/>
  <c r="D476" i="1"/>
  <c r="H483" i="1"/>
  <c r="G66" i="1"/>
  <c r="G102" i="1"/>
  <c r="G64" i="1"/>
  <c r="AET870" i="1"/>
  <c r="AEU844" i="1"/>
  <c r="AEK870" i="1"/>
  <c r="AEL814" i="1"/>
  <c r="TI870" i="1"/>
  <c r="G22" i="1"/>
  <c r="G132" i="1"/>
  <c r="G63" i="1"/>
  <c r="G23" i="1"/>
  <c r="G107" i="1"/>
  <c r="G134" i="1"/>
  <c r="G73" i="1"/>
  <c r="G87" i="1"/>
  <c r="G112" i="1"/>
  <c r="G5" i="1"/>
  <c r="G50" i="1"/>
  <c r="G88" i="1"/>
  <c r="G16" i="1"/>
  <c r="G41" i="1"/>
  <c r="G37" i="1"/>
  <c r="G110" i="1"/>
  <c r="G76" i="1"/>
  <c r="G135" i="1"/>
  <c r="G25" i="1"/>
  <c r="G36" i="1"/>
  <c r="G106" i="1"/>
  <c r="G27" i="1"/>
  <c r="G105" i="1"/>
  <c r="G4" i="1"/>
  <c r="G94" i="1"/>
  <c r="G32" i="1"/>
  <c r="G133" i="1"/>
  <c r="G56" i="1"/>
  <c r="G8" i="1"/>
  <c r="G120" i="1"/>
  <c r="G43" i="1"/>
  <c r="G46" i="1"/>
  <c r="G101" i="1"/>
  <c r="G89" i="1"/>
  <c r="G51" i="1"/>
  <c r="G60" i="1"/>
  <c r="G81" i="1"/>
  <c r="G870" i="1"/>
  <c r="H802" i="1"/>
  <c r="D621" i="1" s="1"/>
  <c r="D469" i="1" l="1"/>
  <c r="N330" i="1"/>
  <c r="P509" i="1"/>
  <c r="N339" i="1"/>
  <c r="G137" i="1"/>
  <c r="D3" i="6" l="1"/>
  <c r="P194" i="1" l="1"/>
  <c r="N366" i="1"/>
  <c r="G31" i="1"/>
  <c r="G3" i="1"/>
  <c r="G71" i="1"/>
  <c r="G35" i="1"/>
  <c r="G12" i="1"/>
  <c r="G15" i="1"/>
  <c r="G24" i="1"/>
  <c r="G9" i="1"/>
  <c r="G13" i="1"/>
  <c r="G70" i="1"/>
  <c r="G11" i="1"/>
  <c r="G28" i="1"/>
  <c r="G10" i="1"/>
  <c r="G293" i="1" l="1"/>
  <c r="Y821" i="1" l="1"/>
  <c r="E1682" i="1" l="1"/>
  <c r="E1907" i="1"/>
  <c r="Z826" i="1"/>
  <c r="T604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0" i="1"/>
  <c r="G54" i="1"/>
  <c r="E2121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<sst xmlns="http://schemas.openxmlformats.org/spreadsheetml/2006/main" count="124501" uniqueCount="5186">
  <si>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</si>
  <si>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</si>
  <si>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</si>
  <si>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</si>
  <si>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</si>
  <si>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</si>
  <si>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</si>
  <si>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</si>
  <si>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</si>
  <si>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</si>
  <si>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</si>
  <si>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</si>
  <si>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</si>
  <si>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</si>
  <si>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</si>
  <si>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</si>
  <si>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</si>
  <si>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</si>
  <si>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</si>
  <si>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</si>
  <si>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</si>
  <si>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</si>
  <si>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</si>
  <si>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</si>
  <si>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</si>
  <si>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</si>
  <si>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</si>
  <si>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</si>
  <si>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</si>
  <si>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</si>
  <si>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</si>
  <si>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</si>
  <si>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</si>
  <si>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</si>
  <si>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</si>
  <si>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</si>
  <si>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</si>
  <si>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</si>
  <si>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</si>
  <si>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</si>
  <si>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</si>
  <si>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</si>
  <si>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</si>
  <si>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</si>
  <si>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</si>
  <si>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</si>
  <si>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</si>
  <si>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</si>
  <si>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</si>
  <si>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</si>
  <si>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</si>
  <si>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</si>
  <si>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</si>
  <si>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</si>
  <si>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</si>
  <si>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</si>
  <si>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</si>
  <si>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</si>
  <si>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</si>
  <si>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</si>
  <si>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</si>
  <si>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</si>
  <si>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</si>
  <si>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</si>
  <si>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</si>
  <si>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</si>
  <si>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</si>
  <si>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</si>
  <si>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</si>
  <si>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</si>
  <si>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</si>
  <si>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</si>
  <si>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</si>
  <si>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</si>
  <si>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</si>
  <si>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</si>
  <si>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</si>
  <si>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</si>
  <si>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</si>
  <si>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</si>
  <si>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</si>
  <si>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</si>
  <si>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</si>
  <si>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</si>
  <si>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</si>
  <si>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</si>
  <si>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</si>
  <si>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</si>
  <si>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</si>
  <si>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</si>
  <si>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</si>
  <si>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</si>
  <si>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</si>
  <si>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</si>
  <si>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</si>
  <si>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</si>
  <si>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</si>
  <si>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</si>
  <si>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</si>
  <si>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</si>
  <si>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</si>
  <si>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</si>
  <si>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</si>
  <si>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</si>
  <si>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</si>
  <si>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</si>
  <si>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</si>
  <si>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</si>
  <si>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</si>
  <si>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</si>
  <si>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</si>
  <si>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</si>
  <si>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</si>
  <si>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</si>
  <si>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</si>
  <si>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</si>
  <si>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</si>
  <si>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</si>
  <si>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</si>
  <si>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</si>
  <si>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</si>
  <si>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</si>
  <si>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</si>
  <si>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</si>
  <si>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</si>
  <si>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</si>
  <si>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</si>
  <si>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</si>
  <si>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</si>
  <si>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</si>
  <si>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</si>
  <si>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</si>
  <si>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</si>
  <si>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</si>
  <si>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</si>
  <si>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</si>
  <si>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</si>
  <si>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</si>
  <si>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</si>
  <si>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</si>
  <si>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</si>
  <si>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</si>
  <si>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</si>
  <si>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</si>
  <si>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</si>
  <si>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</si>
  <si>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</si>
  <si>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</si>
  <si>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</si>
  <si>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</si>
  <si>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</si>
  <si>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</si>
  <si>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</si>
  <si>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</si>
  <si>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</si>
  <si>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</si>
  <si>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</si>
  <si>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</si>
  <si>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</si>
  <si>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</si>
  <si>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</si>
  <si>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</si>
  <si>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</si>
  <si>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</si>
  <si>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</si>
  <si>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</si>
  <si>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</si>
  <si>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</si>
  <si>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</si>
  <si>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</si>
  <si>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</si>
  <si>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</si>
  <si>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</si>
  <si>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</si>
  <si>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</si>
  <si>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</si>
  <si>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</si>
  <si>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</si>
  <si>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</si>
  <si>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</si>
  <si>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</si>
  <si>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</si>
  <si>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</si>
  <si>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</si>
  <si>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</si>
  <si>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</si>
  <si>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</si>
  <si>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</si>
  <si>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</si>
  <si>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</si>
  <si>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</si>
  <si>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</si>
  <si>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</si>
  <si>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</si>
  <si>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</si>
  <si>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</si>
  <si>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</si>
  <si>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</si>
  <si>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</si>
  <si>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</si>
  <si>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</si>
  <si>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</si>
  <si>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</si>
  <si>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</si>
  <si>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</si>
  <si>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</si>
  <si>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</si>
  <si>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</si>
  <si>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</si>
  <si>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</si>
  <si>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</si>
  <si>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</si>
  <si>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</si>
  <si>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</si>
  <si>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</si>
  <si>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</si>
  <si>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</si>
  <si>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</si>
  <si>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</si>
  <si>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</si>
  <si>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</si>
  <si>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</si>
  <si>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</si>
  <si>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</si>
  <si>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</si>
  <si>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</si>
  <si>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</si>
  <si>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</si>
  <si>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</si>
  <si>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</si>
  <si>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</si>
  <si>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</si>
  <si>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</si>
  <si>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</si>
  <si>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</si>
  <si>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</si>
  <si>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</si>
  <si>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</si>
  <si>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</si>
  <si>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</si>
  <si>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</si>
  <si>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</si>
  <si>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</si>
  <si>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</si>
  <si>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</si>
  <si>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</si>
  <si>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</si>
  <si>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</si>
  <si>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</si>
  <si>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</si>
  <si>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</si>
  <si>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</si>
  <si>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</si>
  <si>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</si>
  <si>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</si>
  <si>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</si>
  <si>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</si>
  <si>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</si>
  <si>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</si>
  <si>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</si>
  <si>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</si>
  <si>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</si>
  <si>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</si>
  <si>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</si>
  <si>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</si>
  <si>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</si>
  <si>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</si>
  <si>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</si>
  <si>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</si>
  <si>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</si>
  <si>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</si>
  <si>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</si>
  <si>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</si>
  <si>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</si>
  <si>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</si>
  <si>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</si>
  <si>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</si>
  <si>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</si>
  <si>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</si>
  <si>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</si>
  <si>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</si>
  <si>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</si>
  <si>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</si>
  <si>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</si>
  <si>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</si>
  <si>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</si>
  <si>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</si>
  <si>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</si>
  <si>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</si>
  <si>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</si>
  <si>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</si>
  <si>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</si>
  <si>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</si>
  <si>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</si>
  <si>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</si>
  <si>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</si>
  <si>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</si>
  <si>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</si>
  <si>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</si>
  <si>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</si>
  <si>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</si>
  <si>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</si>
  <si>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</si>
  <si>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</si>
  <si>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</si>
  <si>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</si>
  <si>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</si>
  <si>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</si>
  <si>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</si>
  <si>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</si>
  <si>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</si>
  <si>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</si>
  <si>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</si>
  <si>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</si>
  <si>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</si>
  <si>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</si>
  <si>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</si>
  <si>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</si>
  <si>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</si>
  <si>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</si>
  <si>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</si>
  <si>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</si>
  <si>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</si>
  <si>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</si>
  <si>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</si>
  <si>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</si>
  <si>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</si>
  <si>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</si>
  <si>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</si>
  <si>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</si>
  <si>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</si>
  <si>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</si>
  <si>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</si>
  <si>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</si>
  <si>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</si>
  <si>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</si>
  <si>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</si>
  <si>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</si>
  <si>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</si>
  <si>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</si>
  <si>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</si>
  <si>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</si>
  <si>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</si>
  <si>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</si>
  <si>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</si>
  <si>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</si>
  <si>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</si>
  <si>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</si>
  <si>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</si>
  <si>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</si>
  <si>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</si>
  <si>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</si>
  <si>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</si>
  <si>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</si>
  <si>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</si>
  <si>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</si>
  <si>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</si>
  <si>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</si>
  <si>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</si>
  <si>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</si>
  <si>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</si>
  <si>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</si>
  <si>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</si>
  <si>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</si>
  <si>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</si>
  <si>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</si>
  <si>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</si>
  <si>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</si>
  <si>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</si>
  <si>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</si>
  <si>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</si>
  <si>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</si>
  <si>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</si>
  <si>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</si>
  <si>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</si>
  <si>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</si>
  <si>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</si>
  <si>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</si>
  <si>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</si>
  <si>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</si>
  <si>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</si>
  <si>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</si>
  <si>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</si>
  <si>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</si>
  <si>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</si>
  <si>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</si>
  <si>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</si>
  <si>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</si>
  <si>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</si>
  <si>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</si>
  <si>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</si>
  <si>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</si>
  <si>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</si>
  <si>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</si>
  <si>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</si>
  <si>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</si>
  <si>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</si>
  <si>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</si>
  <si>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</si>
  <si>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</si>
  <si>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</si>
  <si>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</si>
  <si>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</si>
  <si>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</si>
  <si>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</si>
  <si>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</si>
  <si>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</si>
  <si>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</si>
  <si>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</si>
  <si>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</si>
  <si>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</si>
  <si>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</si>
  <si>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</si>
  <si>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</si>
  <si>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</si>
  <si>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</si>
  <si>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</si>
  <si>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</si>
  <si>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</si>
  <si>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</si>
  <si>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</si>
  <si>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</si>
  <si>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</si>
  <si>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</si>
  <si>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</si>
  <si>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</si>
  <si>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</si>
  <si>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</si>
  <si>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</si>
  <si>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</si>
  <si>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</si>
  <si>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</si>
  <si>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</si>
  <si>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</si>
  <si>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</si>
  <si>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</si>
  <si>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</si>
  <si>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</si>
  <si>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</si>
  <si>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</si>
  <si>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</si>
  <si>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</si>
  <si>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</si>
  <si>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</si>
  <si>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</si>
  <si>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</si>
  <si>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</si>
  <si>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</si>
  <si>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</si>
  <si>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</si>
  <si>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</si>
  <si>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</si>
  <si>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</si>
  <si>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</si>
  <si>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</si>
  <si>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</si>
  <si>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</si>
  <si>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</si>
  <si>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</si>
  <si>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</si>
  <si>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</si>
  <si>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</si>
  <si>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</si>
  <si>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</si>
  <si>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</si>
  <si>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</si>
  <si>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</si>
  <si>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</si>
  <si>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</si>
  <si>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</si>
  <si>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</si>
  <si>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</si>
  <si>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</si>
  <si>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</si>
  <si>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</si>
  <si>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</si>
  <si>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</si>
  <si>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</si>
  <si>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</si>
  <si>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</si>
  <si>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</si>
  <si>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</si>
  <si>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</si>
  <si>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</si>
  <si>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</si>
  <si>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</si>
  <si>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</si>
  <si>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</si>
  <si>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</si>
  <si>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</si>
  <si>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</si>
  <si>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</si>
  <si>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</si>
  <si>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</si>
  <si>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</si>
  <si>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</si>
  <si>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</si>
  <si>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</si>
  <si>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</si>
  <si>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</si>
  <si>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</si>
  <si>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</si>
  <si>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</si>
  <si>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</si>
  <si>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</si>
  <si>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</si>
  <si>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</si>
  <si>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</si>
  <si>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</si>
  <si>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</si>
  <si>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</si>
  <si>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</si>
  <si>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</si>
  <si>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</si>
  <si>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</si>
  <si>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</si>
  <si>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</si>
  <si>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</si>
  <si>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</si>
  <si>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</si>
  <si>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</si>
  <si>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</si>
  <si>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</si>
  <si>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</si>
  <si>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</si>
  <si>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</si>
  <si>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</si>
  <si>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</si>
  <si>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</si>
  <si>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</si>
  <si>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</si>
  <si>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</si>
  <si>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</si>
  <si>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</si>
  <si>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</si>
  <si>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</si>
  <si>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</si>
  <si>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</si>
  <si>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</si>
  <si>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</si>
  <si>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</si>
  <si>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</si>
  <si>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</si>
  <si>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</si>
  <si>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</si>
  <si>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</si>
  <si>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</si>
  <si>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</si>
  <si>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</si>
  <si>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</si>
  <si>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</si>
  <si>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</si>
  <si>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</si>
  <si>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</si>
  <si>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</si>
  <si>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</si>
  <si>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</si>
  <si>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</si>
  <si>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</si>
  <si>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</si>
  <si>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</si>
  <si>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</si>
  <si>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</si>
  <si>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</si>
  <si>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</si>
  <si>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</si>
  <si>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</si>
  <si>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</si>
  <si>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</si>
  <si>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</si>
  <si>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</si>
  <si>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</si>
  <si>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</si>
  <si>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</si>
  <si>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</si>
  <si>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</si>
  <si>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</si>
  <si>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</si>
  <si>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</si>
  <si>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</si>
  <si>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</si>
  <si>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</si>
  <si>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</si>
  <si>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</si>
  <si>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</si>
  <si>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</si>
  <si>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</si>
  <si>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</si>
  <si>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</si>
  <si>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</si>
  <si>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</si>
  <si>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</si>
  <si>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</si>
  <si>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</si>
  <si>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</si>
  <si>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</si>
  <si>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</si>
  <si>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</si>
  <si>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</si>
  <si>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</si>
  <si>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</si>
  <si>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</si>
  <si>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</si>
  <si>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</si>
  <si>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</si>
  <si>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</si>
  <si>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</si>
  <si>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</si>
  <si>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</si>
  <si>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</si>
  <si>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</si>
  <si>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</si>
  <si>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</si>
  <si>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</si>
  <si>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</si>
  <si>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</si>
  <si>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</si>
  <si>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</si>
  <si>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</si>
  <si>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</si>
  <si>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</si>
  <si>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</si>
  <si>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</si>
  <si>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</si>
  <si>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</si>
  <si>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</si>
  <si>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</si>
  <si>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</si>
  <si>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</si>
  <si>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</si>
  <si>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</si>
  <si>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</si>
  <si>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</si>
  <si>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</si>
  <si>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</si>
  <si>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</si>
  <si>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</si>
  <si>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</si>
  <si>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</si>
  <si>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</si>
  <si>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</si>
  <si>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</si>
  <si>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</si>
  <si>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</si>
  <si>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</si>
  <si>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</si>
  <si>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</si>
  <si>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</si>
  <si>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</si>
  <si>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</si>
  <si>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</si>
  <si>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</si>
  <si>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</si>
  <si>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</si>
  <si>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</si>
  <si>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</si>
  <si>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</si>
  <si>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</si>
  <si>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</si>
  <si>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</si>
  <si>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</si>
  <si>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</si>
  <si>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</si>
  <si>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</si>
  <si>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</si>
  <si>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</si>
  <si>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</si>
  <si>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</si>
  <si>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</si>
  <si>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</si>
  <si>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</si>
  <si>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</si>
  <si>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</si>
  <si>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</si>
  <si>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</si>
  <si>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</si>
  <si>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</si>
  <si>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</si>
  <si>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</si>
  <si>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</si>
  <si>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</si>
  <si>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</si>
  <si>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</si>
  <si>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</si>
  <si>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</si>
  <si>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</si>
  <si>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</si>
  <si>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</si>
  <si>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</si>
  <si>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</si>
  <si>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</si>
  <si>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</si>
  <si>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</si>
  <si>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</si>
  <si>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</si>
  <si>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</si>
  <si>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</si>
  <si>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</si>
  <si>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</si>
  <si>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</si>
  <si>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</si>
  <si>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</si>
  <si>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</si>
  <si>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</si>
  <si>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</si>
  <si>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</si>
  <si>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</si>
  <si>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</si>
  <si>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</si>
  <si>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</si>
  <si>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</si>
  <si>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</si>
  <si>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</si>
  <si>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</si>
  <si>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</si>
  <si>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</si>
  <si>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</si>
  <si>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</si>
  <si>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</si>
  <si>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</si>
  <si>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</si>
  <si>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</si>
  <si>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</si>
  <si>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</si>
  <si>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</si>
  <si>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</si>
  <si>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</si>
  <si>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</si>
  <si>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</si>
  <si>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</si>
  <si>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</si>
  <si>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</si>
  <si>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</si>
  <si>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</si>
  <si>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</si>
  <si>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</si>
  <si>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</si>
  <si>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</si>
  <si>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</si>
  <si>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</si>
  <si>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</si>
  <si>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</si>
  <si>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</si>
  <si>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</si>
  <si>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</si>
  <si>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</si>
  <si>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</si>
  <si>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</si>
  <si>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</si>
  <si>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</si>
  <si>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</si>
  <si>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</si>
  <si>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</si>
  <si>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</si>
  <si>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</si>
  <si>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</si>
  <si>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</si>
  <si>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</si>
  <si>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</si>
  <si>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</si>
  <si>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</si>
  <si>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</si>
  <si>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</si>
  <si>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</si>
  <si>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</si>
  <si>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</si>
  <si>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</si>
  <si>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</si>
  <si>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</si>
  <si>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</si>
  <si>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</si>
  <si>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</si>
  <si>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</si>
  <si>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</si>
  <si>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</si>
  <si>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</si>
  <si>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</si>
  <si>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</si>
  <si>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</si>
  <si>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</si>
  <si>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</si>
  <si>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</si>
  <si>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</si>
  <si>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</si>
  <si>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</si>
  <si>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</si>
  <si>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</si>
  <si>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</si>
  <si>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</si>
  <si>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</si>
  <si>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</si>
  <si>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</si>
  <si>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</si>
  <si>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</si>
  <si>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</si>
  <si>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</si>
  <si>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</si>
  <si>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</si>
  <si>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</si>
  <si>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</si>
  <si>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</si>
  <si>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</si>
  <si>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</si>
  <si>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</si>
  <si>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</si>
  <si>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</si>
  <si>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</si>
  <si>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</si>
  <si>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</si>
  <si>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</si>
  <si>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</si>
  <si>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</si>
  <si>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</si>
  <si>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</si>
  <si>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</si>
  <si>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</si>
  <si>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</si>
  <si>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</si>
  <si>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</si>
  <si>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</si>
  <si>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</si>
  <si>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</si>
  <si>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</si>
  <si>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</si>
  <si>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</si>
  <si>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</si>
  <si>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</si>
  <si>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</si>
  <si>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</si>
  <si>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</si>
  <si>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</si>
  <si>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</si>
  <si>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</si>
  <si>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</si>
  <si>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</si>
  <si>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</si>
  <si>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</si>
  <si>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</si>
  <si>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</si>
  <si>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</si>
  <si>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</si>
  <si>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</si>
  <si>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</si>
  <si>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</si>
  <si>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</si>
  <si>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</si>
  <si>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</si>
  <si>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</si>
  <si>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</si>
  <si>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</si>
  <si>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</si>
  <si>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</si>
  <si>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</si>
  <si>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</si>
  <si>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</si>
  <si>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</si>
  <si>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</si>
  <si>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</si>
  <si>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</si>
  <si>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</si>
  <si>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</si>
  <si>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</si>
  <si>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</si>
  <si>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</si>
  <si>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</si>
  <si>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</si>
  <si>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</si>
  <si>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</si>
  <si>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</si>
  <si>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</si>
  <si>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</si>
  <si>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</si>
  <si>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</si>
  <si>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</si>
  <si>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</si>
  <si>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</si>
  <si>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</si>
  <si>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</si>
  <si>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</si>
  <si>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</si>
  <si>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</si>
  <si>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</si>
  <si>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</si>
  <si>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</si>
  <si>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</si>
  <si>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</si>
  <si>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</si>
  <si>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</si>
  <si>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</si>
  <si>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</si>
  <si>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</si>
  <si>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</si>
  <si>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</si>
  <si>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</si>
  <si>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</si>
  <si>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</si>
  <si>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</si>
  <si>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</si>
  <si>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</si>
  <si>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</si>
  <si>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</si>
  <si>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</si>
  <si>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</si>
  <si>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</si>
  <si>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</si>
  <si>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</si>
  <si>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</si>
  <si>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</si>
  <si>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</si>
  <si>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</si>
  <si>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</si>
  <si>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</si>
  <si>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</si>
  <si>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</si>
  <si>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</si>
  <si>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</si>
  <si>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</si>
  <si>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</si>
  <si>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</si>
  <si>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</si>
  <si>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</si>
  <si>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</si>
  <si>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</si>
  <si>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</si>
  <si>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</si>
  <si>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</si>
  <si>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</si>
  <si>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</si>
  <si>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</si>
  <si>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</si>
  <si>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</si>
  <si>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</si>
  <si>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</si>
  <si>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</si>
  <si>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</si>
  <si>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</si>
  <si>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</si>
  <si>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</si>
  <si>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</si>
  <si>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</si>
  <si>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</si>
  <si>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</si>
  <si>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</si>
  <si>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</si>
  <si>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</si>
  <si>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</si>
  <si>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</si>
  <si>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</si>
  <si>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</si>
  <si>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</si>
  <si>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</si>
  <si>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</si>
  <si>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</si>
  <si>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</si>
  <si>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</si>
  <si>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</si>
  <si>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</si>
  <si>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</si>
  <si>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</si>
  <si>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</si>
  <si>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</si>
  <si>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</si>
  <si>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</si>
  <si>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</si>
  <si>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</si>
  <si>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</si>
  <si>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</si>
  <si>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</si>
  <si>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</si>
  <si>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</si>
  <si>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</si>
  <si>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</si>
  <si>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</si>
  <si>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</si>
  <si>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</si>
  <si>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</si>
  <si>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</si>
  <si>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</si>
  <si>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</si>
  <si>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</si>
  <si>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</si>
  <si>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</si>
  <si>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</si>
  <si>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</si>
  <si>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</si>
  <si>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</si>
  <si>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</si>
  <si>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</si>
  <si>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</si>
  <si>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</si>
  <si>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</si>
  <si>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</si>
  <si>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</si>
  <si>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</si>
  <si>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</si>
  <si>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</si>
  <si>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</si>
  <si>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</si>
  <si>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</si>
  <si>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</si>
  <si>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</si>
  <si>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</si>
  <si>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</si>
  <si>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</si>
  <si>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</si>
  <si>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</si>
  <si>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</si>
  <si>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</si>
  <si>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</si>
  <si>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</si>
  <si>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</si>
  <si>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</si>
  <si>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</si>
  <si>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</si>
  <si>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</si>
  <si>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</si>
  <si>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</si>
  <si>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</si>
  <si>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</si>
  <si>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</si>
  <si>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</si>
  <si>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</si>
  <si>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</si>
  <si>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</si>
  <si>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</si>
  <si>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</si>
  <si>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</si>
  <si>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</si>
  <si>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</si>
  <si>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</si>
  <si>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</si>
  <si>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</si>
  <si>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</si>
  <si>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</si>
  <si>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</si>
  <si>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</si>
  <si>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</si>
  <si>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</si>
  <si>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</si>
  <si>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</si>
  <si>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</si>
  <si>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</si>
  <si>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</si>
  <si>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</si>
  <si>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</si>
  <si>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</si>
  <si>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</si>
  <si>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</si>
  <si>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</si>
  <si>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</si>
  <si>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</si>
  <si>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</si>
  <si>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</si>
  <si>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</si>
  <si>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</si>
  <si>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</si>
  <si>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</si>
  <si>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</si>
  <si>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</si>
  <si>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</si>
  <si>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</si>
  <si>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</si>
  <si>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</si>
  <si>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</si>
  <si>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</si>
  <si>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</si>
  <si>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</si>
  <si>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</si>
  <si>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</si>
  <si>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</si>
  <si>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</si>
  <si>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</si>
  <si>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</si>
  <si>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</si>
  <si>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</si>
  <si>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</si>
  <si>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</si>
  <si>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</si>
  <si>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</si>
  <si>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</si>
  <si>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</si>
  <si>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</si>
  <si>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</si>
  <si>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</si>
  <si>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</si>
  <si>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</si>
  <si>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</si>
  <si>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</si>
  <si>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</si>
  <si>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</si>
  <si>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</si>
  <si>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</si>
  <si>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</si>
  <si>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</si>
  <si>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</si>
  <si>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</si>
  <si>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</si>
  <si>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</si>
  <si>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</si>
  <si>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</si>
  <si>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</si>
  <si>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</si>
  <si>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</si>
  <si>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</si>
  <si>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</si>
  <si>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</si>
  <si>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</si>
  <si>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</si>
  <si>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</si>
  <si>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</si>
  <si>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</si>
  <si>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</si>
  <si>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</si>
  <si>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</si>
  <si>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</si>
  <si>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</si>
  <si>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</si>
  <si>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</si>
  <si>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</si>
  <si>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</si>
  <si>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</si>
  <si>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</si>
  <si>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</si>
  <si>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</si>
  <si>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</si>
  <si>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</si>
  <si>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</si>
  <si>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</si>
  <si>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</si>
  <si>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</si>
  <si>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</si>
  <si>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</si>
  <si>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</si>
  <si>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</si>
  <si>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</si>
  <si>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</si>
  <si>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</si>
  <si>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</si>
  <si>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</si>
  <si>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</si>
  <si>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</si>
  <si>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</si>
  <si>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</si>
  <si>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</si>
  <si>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</si>
  <si>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</si>
  <si>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</si>
  <si>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</si>
  <si>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</si>
  <si>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</si>
  <si>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</si>
  <si>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</si>
  <si>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</si>
  <si>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</si>
  <si>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</si>
  <si>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</si>
  <si>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</si>
  <si>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</si>
  <si>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</si>
  <si>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</si>
  <si>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</si>
  <si>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</si>
  <si>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</si>
  <si>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</si>
  <si>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</si>
  <si>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</si>
  <si>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</si>
  <si>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</si>
  <si>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</si>
  <si>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</si>
  <si>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</si>
  <si>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</si>
  <si>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</si>
  <si>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</si>
  <si>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</si>
  <si>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</si>
  <si>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</si>
  <si>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</si>
  <si>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</si>
  <si>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</si>
  <si>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</si>
  <si>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</si>
  <si>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</si>
  <si>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</si>
  <si>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</si>
  <si>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</si>
  <si>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</si>
  <si>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</si>
  <si>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</si>
  <si>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</si>
  <si>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</si>
  <si>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</si>
  <si>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</si>
  <si>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</si>
  <si>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</si>
  <si>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</si>
  <si>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</si>
  <si>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</si>
  <si>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</si>
  <si>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</si>
  <si>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</si>
  <si>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</si>
  <si>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</si>
  <si>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</si>
  <si>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</si>
  <si>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</si>
  <si>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</si>
  <si>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</si>
  <si>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</si>
  <si>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</si>
  <si>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</si>
  <si>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</si>
  <si>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</si>
  <si>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</si>
  <si>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</si>
  <si>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</si>
  <si>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</si>
  <si>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</si>
  <si>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</si>
  <si>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</si>
  <si>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</si>
  <si>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</si>
  <si>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</si>
  <si>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</si>
  <si>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</si>
  <si>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</si>
  <si>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</si>
  <si>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</si>
  <si>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</si>
  <si>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</si>
  <si>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</si>
  <si>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</si>
  <si>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</si>
  <si>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</si>
  <si>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</si>
  <si>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</si>
  <si>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</si>
  <si>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</si>
  <si>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</si>
  <si>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</si>
  <si>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</si>
  <si>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</si>
  <si>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</si>
  <si>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</si>
  <si>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</si>
  <si>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</si>
  <si>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</si>
  <si>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</si>
  <si>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</si>
  <si>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</si>
  <si>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</si>
  <si>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</si>
  <si>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</si>
  <si>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</si>
  <si>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</si>
  <si>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</si>
  <si>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</si>
  <si>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</si>
  <si>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</si>
  <si>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</si>
  <si>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</si>
  <si>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</si>
  <si>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</si>
  <si>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</si>
  <si>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</si>
  <si>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</si>
  <si>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</si>
  <si>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</si>
  <si>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</si>
  <si>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</si>
  <si>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</si>
  <si>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</si>
  <si>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</si>
  <si>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</si>
  <si>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</si>
  <si>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</si>
  <si>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</si>
  <si>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</si>
  <si>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</si>
  <si>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</si>
  <si>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</si>
  <si>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</si>
  <si>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</si>
  <si>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</si>
  <si>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</si>
  <si>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</si>
  <si>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</si>
  <si>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</si>
  <si>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</si>
  <si>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</si>
  <si>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</si>
  <si>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</si>
  <si>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</si>
  <si>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</si>
  <si>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</si>
  <si>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</si>
  <si>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</si>
  <si>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</si>
  <si>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</si>
  <si>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</si>
  <si>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</si>
  <si>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</si>
  <si>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</si>
  <si>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</si>
  <si>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</si>
  <si>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</si>
  <si>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</si>
  <si>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</si>
  <si>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</si>
  <si>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</si>
  <si>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</si>
  <si>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</si>
  <si>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</si>
  <si>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</si>
  <si>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</si>
  <si>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</si>
  <si>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</si>
  <si>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</si>
  <si>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</si>
  <si>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</si>
  <si>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</si>
  <si>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</si>
  <si>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</si>
  <si>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</si>
  <si>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</si>
  <si>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</si>
  <si>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</si>
  <si>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</si>
  <si>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</si>
  <si>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</si>
  <si>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</si>
  <si>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</si>
  <si>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</si>
  <si>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</si>
  <si>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</si>
  <si>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</si>
  <si>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</si>
  <si>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</si>
  <si>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</si>
  <si>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</si>
  <si>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</si>
  <si>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</si>
  <si>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</si>
  <si>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</si>
  <si>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</si>
  <si>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</si>
  <si>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</si>
  <si>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</si>
  <si>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</si>
  <si>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</si>
  <si>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</si>
  <si>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</si>
  <si>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</si>
  <si>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</si>
  <si>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</si>
  <si>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</si>
  <si>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</si>
  <si>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</si>
  <si>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</si>
  <si>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</si>
  <si>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</si>
  <si>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</si>
  <si>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</si>
  <si>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</si>
  <si>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</si>
  <si>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</si>
  <si>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</si>
  <si>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</si>
  <si>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</si>
  <si>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</si>
  <si>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</si>
  <si>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</si>
  <si>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</si>
  <si>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</si>
  <si>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</si>
  <si>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</si>
  <si>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</si>
  <si>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</si>
  <si>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</si>
  <si>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</si>
  <si>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</si>
  <si>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</si>
  <si>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</si>
  <si>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</si>
  <si>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</si>
  <si>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</si>
  <si>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</si>
  <si>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</si>
  <si>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</si>
  <si>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</si>
  <si>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</si>
  <si>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</si>
  <si>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</si>
  <si>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</si>
  <si>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</si>
  <si>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</si>
  <si>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</si>
  <si>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</si>
  <si>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</si>
  <si>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</si>
  <si>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</si>
  <si>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</si>
  <si>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</si>
  <si>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</si>
  <si>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</si>
  <si>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</si>
  <si>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</si>
  <si>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</si>
  <si>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</si>
  <si>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</si>
  <si>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</si>
  <si>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</si>
  <si>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</si>
  <si>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</si>
  <si>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</si>
  <si>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</si>
  <si>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</si>
  <si>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</si>
  <si>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</si>
  <si>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</si>
  <si>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</si>
  <si>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</si>
  <si>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</si>
  <si>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</si>
  <si>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</si>
  <si>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</si>
  <si>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</si>
  <si>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</si>
  <si>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</si>
  <si>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</si>
  <si>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</si>
  <si>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</si>
  <si>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</si>
  <si>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</si>
  <si>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</si>
  <si>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</si>
  <si>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</si>
  <si>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</si>
  <si>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</si>
  <si>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</si>
  <si>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</si>
  <si>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</si>
  <si>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</si>
  <si>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</si>
  <si>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</si>
  <si>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</si>
  <si>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</si>
  <si>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</si>
  <si>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</si>
  <si>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</si>
  <si>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</si>
  <si>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</si>
  <si>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</si>
  <si>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</si>
  <si>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</si>
  <si>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</si>
  <si>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</si>
  <si>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</si>
  <si>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</si>
  <si>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</si>
  <si>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</si>
  <si>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</si>
  <si>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</si>
  <si>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</si>
  <si>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</si>
  <si>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</si>
  <si>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</si>
  <si>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</si>
  <si>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</si>
  <si>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</si>
  <si>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</si>
  <si>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</si>
  <si>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</si>
  <si>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</si>
  <si>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</si>
  <si>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</si>
  <si>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</si>
  <si>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</si>
  <si>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</si>
  <si>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</si>
  <si>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</si>
  <si>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</si>
  <si>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</si>
  <si>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</si>
  <si>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</si>
  <si>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</si>
  <si>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</si>
  <si>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</si>
  <si>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</si>
  <si>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</si>
  <si>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</si>
  <si>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</si>
  <si>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</si>
  <si>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</si>
  <si>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</si>
  <si>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</si>
  <si>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</si>
  <si>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</si>
  <si>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</si>
  <si>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</si>
  <si>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</si>
  <si>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</si>
  <si>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</si>
  <si>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</si>
  <si>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</si>
  <si>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</si>
  <si>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</si>
  <si>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</si>
  <si>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</si>
  <si>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</si>
  <si>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</si>
  <si>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</si>
  <si>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</si>
  <si>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</si>
  <si>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</si>
  <si>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</si>
  <si>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</si>
  <si>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</si>
  <si>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</si>
  <si>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</si>
  <si>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</si>
  <si>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</si>
  <si>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</si>
  <si>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</si>
  <si>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</si>
  <si>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</si>
  <si>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</si>
  <si>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</si>
  <si>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</si>
  <si>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</si>
  <si>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</si>
  <si>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</si>
  <si>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</si>
  <si>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</si>
  <si>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</si>
  <si>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</si>
  <si>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</si>
  <si>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</si>
  <si>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</si>
  <si>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</si>
  <si>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</si>
  <si>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</si>
  <si>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</si>
  <si>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</si>
  <si>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</si>
  <si>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</si>
  <si>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</si>
  <si>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</si>
  <si>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</si>
  <si>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</si>
  <si>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</si>
  <si>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</si>
  <si>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</si>
  <si>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</si>
  <si>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</si>
  <si>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</si>
  <si>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</si>
  <si>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</si>
  <si>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</si>
  <si>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</si>
  <si>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</si>
  <si>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</si>
  <si>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</si>
  <si>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</si>
  <si>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</si>
  <si>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</si>
  <si>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</si>
  <si>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</si>
  <si>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</si>
  <si>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</si>
  <si>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</si>
  <si>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</si>
  <si>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</si>
  <si>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</si>
  <si>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</si>
  <si>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</si>
  <si>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</si>
  <si>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</si>
  <si>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</si>
  <si>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</si>
  <si>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</si>
  <si>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</si>
  <si>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</si>
  <si>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</si>
  <si>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</si>
  <si>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</si>
  <si>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</si>
  <si>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</si>
  <si>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</si>
  <si>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</si>
  <si>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</si>
  <si>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</si>
  <si>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</si>
  <si>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</si>
  <si>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</si>
  <si>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</si>
  <si>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</si>
  <si>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</si>
  <si>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</si>
  <si>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</si>
  <si>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</si>
  <si>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</si>
  <si>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</si>
  <si>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</si>
  <si>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</si>
  <si>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</si>
  <si>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</si>
  <si>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</si>
  <si>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</si>
  <si>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</si>
  <si>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</si>
  <si>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</si>
  <si>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</si>
  <si>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</si>
  <si>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</si>
  <si>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</si>
  <si>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</si>
  <si>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</si>
  <si>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</si>
  <si>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</si>
  <si>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</si>
  <si>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</si>
  <si>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</si>
  <si>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</si>
  <si>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</si>
  <si>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</si>
  <si>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</si>
  <si>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</si>
  <si>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</si>
  <si>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</si>
  <si>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</si>
  <si>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</si>
  <si>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</si>
  <si>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</si>
  <si>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</si>
  <si>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</si>
  <si>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</si>
  <si>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</si>
  <si>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</si>
  <si>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</si>
  <si>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</si>
  <si>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</si>
  <si>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</si>
  <si>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</si>
  <si>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</si>
  <si>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</si>
  <si>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</si>
  <si>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</si>
  <si>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</si>
  <si>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</si>
  <si>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</si>
  <si>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</si>
  <si>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</si>
  <si>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</si>
  <si>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</si>
  <si>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</si>
  <si>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</si>
  <si>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</si>
  <si>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</si>
  <si>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</si>
  <si>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</si>
  <si>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</si>
  <si>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</si>
  <si>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</si>
  <si>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</si>
  <si>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</si>
  <si>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</si>
  <si>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</si>
  <si>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</si>
  <si>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</si>
  <si>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</si>
  <si>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</si>
  <si>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</si>
  <si>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</si>
  <si>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</si>
  <si>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</si>
  <si>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</si>
  <si>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</si>
  <si>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</si>
  <si>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</si>
  <si>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</si>
  <si>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</si>
  <si>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</si>
  <si>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</si>
  <si>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</si>
  <si>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</si>
  <si>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</si>
  <si>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</si>
  <si>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</si>
  <si>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</si>
  <si>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</si>
  <si>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</si>
  <si>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</si>
  <si>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</si>
  <si>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</si>
  <si>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</si>
  <si>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</si>
  <si>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</si>
  <si>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</si>
  <si>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</si>
  <si>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</si>
  <si>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</si>
  <si>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</si>
  <si>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</si>
  <si>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</si>
  <si>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</si>
  <si>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</si>
  <si>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</si>
  <si>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</si>
  <si>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</si>
  <si>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</si>
  <si>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</si>
  <si>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</si>
  <si>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</si>
  <si>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</si>
  <si>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</si>
  <si>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</si>
  <si>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</si>
  <si>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</si>
  <si>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</si>
  <si>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</si>
  <si>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</si>
  <si>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</si>
  <si>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</si>
  <si>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</si>
  <si>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</si>
  <si>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</si>
  <si>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</si>
  <si>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</si>
  <si>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</si>
  <si>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</si>
  <si>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</si>
  <si>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</si>
  <si>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</si>
  <si>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</si>
  <si>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</si>
  <si>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</si>
  <si>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</si>
  <si>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</si>
  <si>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</si>
  <si>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</si>
  <si>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</si>
  <si>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</si>
  <si>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</si>
  <si>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</si>
  <si>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</si>
  <si>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</si>
  <si>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</si>
  <si>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</si>
  <si>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</si>
  <si>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</si>
  <si>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</si>
  <si>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</si>
  <si>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</si>
  <si>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</si>
  <si>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</si>
  <si>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</si>
  <si>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</si>
  <si>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</si>
  <si>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</si>
  <si>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</si>
  <si>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</si>
  <si>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</si>
  <si>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</si>
  <si>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</si>
  <si>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</si>
  <si>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</si>
  <si>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</si>
  <si>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</si>
  <si>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</si>
  <si>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</si>
  <si>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</si>
  <si>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</si>
  <si>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</si>
  <si>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</si>
  <si>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</si>
  <si>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</si>
  <si>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</si>
  <si>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</si>
  <si>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</si>
  <si>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</si>
  <si>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</si>
  <si>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</si>
  <si>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</si>
  <si>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</si>
  <si>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</si>
  <si>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</si>
  <si>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</si>
  <si>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</si>
  <si>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</si>
  <si>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</si>
  <si>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</si>
  <si>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</si>
  <si>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</si>
  <si>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</si>
  <si>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</si>
  <si>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</si>
  <si>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</si>
  <si>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</si>
  <si>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</si>
  <si>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</si>
  <si>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</si>
  <si>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</si>
  <si>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</si>
  <si>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</si>
  <si>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</si>
  <si>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</si>
  <si>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</si>
  <si>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</si>
  <si>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</si>
  <si>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</si>
  <si>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</si>
  <si>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</si>
  <si>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</si>
  <si>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</si>
  <si>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</si>
  <si>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</si>
  <si>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</si>
  <si>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</si>
  <si>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</si>
  <si>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</si>
  <si>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</si>
  <si>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</si>
  <si>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</si>
  <si>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</si>
  <si>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</si>
  <si>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</si>
  <si>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</si>
  <si>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</si>
  <si>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</si>
  <si>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</si>
  <si>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</si>
  <si>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</si>
  <si>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</si>
  <si>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</si>
  <si>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</si>
  <si>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</si>
  <si>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</si>
  <si>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</si>
  <si>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</si>
  <si>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</si>
  <si>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</si>
  <si>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</si>
  <si>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</si>
  <si>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</si>
  <si>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</si>
  <si>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</si>
  <si>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</si>
  <si>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</si>
  <si>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</si>
  <si>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</si>
  <si>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</si>
  <si>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</si>
  <si>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</si>
  <si>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</si>
  <si>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</si>
  <si>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</si>
  <si>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</si>
  <si>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</si>
  <si>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</si>
  <si>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</si>
  <si>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</si>
  <si>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</si>
  <si>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</si>
  <si>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</si>
  <si>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</si>
  <si>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</si>
  <si>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</si>
  <si>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</si>
  <si>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</si>
  <si>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</si>
  <si>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</si>
  <si>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</si>
  <si>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</si>
  <si>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</si>
  <si>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</si>
  <si>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</si>
  <si>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</si>
  <si>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</si>
  <si>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</si>
  <si>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</si>
  <si>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</si>
  <si>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</si>
  <si>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</si>
  <si>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</si>
  <si>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</si>
  <si>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</si>
  <si>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</si>
  <si>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</si>
  <si>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</si>
  <si>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</si>
  <si>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</si>
  <si>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</si>
  <si>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</si>
  <si>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</si>
  <si>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</si>
  <si>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</si>
  <si>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</si>
  <si>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</si>
  <si>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</si>
  <si>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</si>
  <si>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</si>
  <si>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</si>
  <si>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</si>
  <si>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</si>
  <si>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</si>
  <si>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</si>
  <si>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</si>
  <si>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</si>
  <si>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</si>
  <si>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</si>
  <si>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</si>
  <si>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</si>
  <si>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</si>
  <si>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</si>
  <si>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</si>
  <si>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</si>
  <si>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</si>
  <si>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</si>
  <si>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</si>
  <si>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</si>
  <si>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</si>
  <si>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</si>
  <si>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</si>
  <si>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</si>
  <si>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</si>
  <si>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</si>
  <si>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</si>
  <si>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</si>
  <si>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</si>
  <si>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</si>
  <si>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</si>
  <si>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</si>
  <si>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</si>
  <si>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</si>
  <si>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</si>
  <si>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</si>
  <si>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</si>
  <si>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</si>
  <si>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</si>
  <si>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</si>
  <si>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</si>
  <si>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</si>
  <si>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</si>
  <si>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</si>
  <si>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</si>
  <si>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</si>
  <si>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</si>
  <si>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</si>
  <si>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</si>
  <si>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</si>
  <si>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</si>
  <si>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</si>
  <si>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</si>
  <si>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</si>
  <si>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</si>
  <si>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</si>
  <si>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</si>
  <si>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</si>
  <si>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</si>
  <si>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</si>
  <si>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</si>
  <si>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</si>
  <si>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</si>
  <si>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</si>
  <si>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</si>
  <si>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</si>
  <si>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</si>
  <si>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</si>
  <si>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</si>
  <si>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</si>
  <si>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</si>
  <si>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</si>
  <si>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</si>
  <si>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</si>
  <si>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</si>
  <si>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</si>
  <si>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</si>
  <si>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</si>
  <si>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</si>
  <si>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</si>
  <si>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</si>
  <si>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</si>
  <si>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</si>
  <si>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</si>
  <si>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</si>
  <si>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</si>
  <si>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</si>
  <si>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</si>
  <si>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</si>
  <si>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</si>
  <si>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</si>
  <si>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</si>
  <si>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</si>
  <si>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</si>
  <si>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</si>
  <si>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</si>
  <si>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</si>
  <si>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</si>
  <si>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</si>
  <si>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</si>
  <si>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</si>
  <si>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</si>
  <si>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</si>
  <si>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</si>
  <si>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</si>
  <si>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</si>
  <si>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</si>
  <si>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</si>
  <si>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</si>
  <si>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</si>
  <si>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</si>
  <si>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</si>
  <si>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</si>
  <si>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</si>
  <si>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</si>
  <si>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</si>
  <si>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</si>
  <si>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</si>
  <si>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</si>
  <si>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</si>
  <si>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</si>
  <si>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</si>
  <si>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</si>
  <si>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</si>
  <si>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</si>
  <si>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</si>
  <si>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</si>
  <si>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</si>
  <si>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</si>
  <si>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</si>
  <si>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</si>
  <si>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</si>
  <si>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</si>
  <si>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</si>
  <si>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</si>
  <si>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</si>
  <si>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</si>
  <si>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</si>
  <si>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</si>
  <si>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</si>
  <si>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</si>
  <si>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</si>
  <si>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</si>
  <si>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</si>
  <si>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</si>
  <si>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</si>
  <si>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</si>
  <si>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</si>
  <si>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</si>
  <si>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</si>
  <si>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</si>
  <si>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</si>
  <si>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</si>
  <si>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</si>
  <si>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</si>
  <si>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</si>
  <si>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</si>
  <si>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</si>
  <si>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</si>
  <si>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</si>
  <si>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</si>
  <si>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</si>
  <si>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</si>
  <si>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</si>
  <si>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</si>
  <si>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</si>
  <si>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</si>
  <si>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</si>
  <si>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</si>
  <si>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</si>
  <si>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</si>
  <si>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</si>
  <si>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</si>
  <si>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</si>
  <si>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</si>
  <si>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</si>
  <si>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</si>
  <si>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</si>
  <si>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</si>
  <si>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</si>
  <si>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</si>
  <si>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</si>
  <si>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</si>
  <si>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</si>
  <si>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</si>
  <si>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</si>
  <si>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</si>
  <si>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</si>
  <si>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</si>
  <si>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</si>
  <si>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</si>
  <si>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</si>
  <si>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</si>
  <si>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</si>
  <si>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</si>
  <si>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</si>
  <si>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</si>
  <si>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</si>
  <si>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</si>
  <si>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</si>
  <si>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</si>
  <si>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</si>
  <si>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</si>
  <si>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</si>
  <si>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</si>
  <si>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</si>
  <si>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</si>
  <si>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</si>
  <si>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</si>
  <si>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</si>
  <si>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</si>
  <si>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</si>
  <si>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</si>
  <si>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</si>
  <si>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</si>
  <si>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</si>
  <si>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</si>
  <si>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</si>
  <si>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</si>
  <si>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</si>
  <si>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</si>
  <si>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</si>
  <si>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</si>
  <si>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</si>
  <si>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</si>
  <si>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</si>
  <si>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</si>
  <si>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</si>
  <si>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</si>
  <si>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</si>
  <si>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</si>
  <si>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</si>
  <si>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</si>
  <si>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</si>
  <si>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</si>
  <si>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</si>
  <si>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</si>
  <si>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</si>
  <si>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</si>
  <si>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</si>
  <si>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</si>
  <si>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</si>
  <si>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</si>
  <si>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</si>
  <si>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</si>
  <si>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</si>
  <si>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</si>
  <si>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</si>
  <si>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</si>
  <si>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</si>
  <si>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</si>
  <si>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</si>
  <si>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</si>
  <si>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</si>
  <si>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</si>
  <si>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</si>
  <si>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</si>
  <si>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</si>
  <si>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</si>
  <si>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</si>
  <si>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</si>
  <si>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</si>
  <si>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</si>
  <si>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</si>
  <si>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</si>
  <si>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</si>
  <si>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</si>
  <si>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</si>
  <si>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</si>
  <si>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</si>
  <si>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</si>
  <si>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</si>
  <si>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</si>
  <si>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</si>
  <si>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</si>
  <si>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</si>
  <si>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</si>
  <si>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</si>
  <si>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</si>
  <si>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</si>
  <si>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</si>
  <si>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</si>
  <si>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</si>
  <si>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</si>
  <si>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</si>
  <si>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</si>
  <si>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</si>
  <si>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</si>
  <si>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</si>
  <si>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</si>
  <si>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</si>
  <si>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</si>
  <si>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</si>
  <si>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</si>
  <si>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</si>
  <si>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</si>
  <si>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</si>
  <si>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</si>
  <si>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</si>
  <si>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</si>
  <si>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</si>
  <si>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</si>
  <si>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</si>
  <si>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</si>
  <si>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</si>
  <si>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</si>
  <si>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</si>
  <si>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</si>
  <si>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</si>
  <si>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</si>
  <si>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</si>
  <si>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</si>
  <si>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</si>
  <si>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</si>
  <si>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</si>
  <si>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</si>
  <si>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</si>
  <si>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</si>
  <si>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</si>
  <si>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</si>
  <si>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</si>
  <si>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</si>
  <si>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</si>
  <si>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</si>
  <si>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</si>
  <si>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</si>
  <si>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</si>
  <si>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</si>
  <si>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</si>
  <si>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</si>
  <si>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</si>
  <si>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</si>
  <si>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</si>
  <si>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</si>
  <si>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</si>
  <si>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</si>
  <si>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</si>
  <si>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</si>
  <si>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</si>
  <si>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</si>
  <si>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</si>
  <si>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</si>
  <si>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</si>
  <si>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</si>
  <si>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</si>
  <si>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</si>
  <si>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</si>
  <si>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</si>
  <si>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</si>
  <si>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</si>
  <si>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</si>
  <si>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</si>
  <si>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</si>
  <si>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</si>
  <si>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</si>
  <si>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</si>
  <si>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</si>
  <si>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</si>
  <si>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</si>
  <si>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</si>
  <si>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</si>
  <si>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</si>
  <si>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</si>
  <si>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</si>
  <si>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</si>
  <si>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</si>
  <si>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</si>
  <si>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</si>
  <si>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</si>
  <si>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</si>
  <si>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</si>
  <si>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</si>
  <si>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</si>
  <si>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</si>
  <si>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</si>
  <si>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</si>
  <si>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</si>
  <si>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</si>
  <si>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</si>
  <si>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</si>
  <si>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</si>
  <si>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</si>
  <si>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</si>
  <si>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</si>
  <si>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</si>
  <si>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</si>
  <si>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</si>
  <si>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</si>
  <si>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</si>
  <si>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</si>
  <si>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</si>
  <si>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</si>
  <si>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</si>
  <si>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</si>
  <si>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</si>
  <si>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</si>
  <si>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</si>
  <si>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</si>
  <si>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</si>
  <si>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</si>
  <si>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</si>
  <si>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</si>
  <si>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</si>
  <si>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</si>
  <si>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</si>
  <si>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</si>
  <si>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</si>
  <si>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</si>
  <si>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</si>
  <si>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</si>
  <si>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</si>
  <si>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</si>
  <si>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</si>
  <si>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</si>
  <si>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</si>
  <si>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</si>
  <si>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</si>
  <si>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</si>
  <si>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</si>
  <si>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</si>
  <si>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</si>
  <si>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</si>
  <si>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</si>
  <si>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</si>
  <si>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</si>
  <si>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</si>
  <si>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</si>
  <si>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</si>
  <si>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</si>
  <si>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</si>
  <si>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</si>
  <si>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</si>
  <si>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</si>
  <si>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</si>
  <si>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</si>
  <si>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</si>
  <si>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</si>
  <si>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</si>
  <si>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</si>
  <si>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</si>
  <si>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</si>
  <si>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</si>
  <si>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</si>
  <si>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</si>
  <si>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</si>
  <si>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</si>
  <si>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</si>
  <si>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</si>
  <si>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</si>
  <si>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</si>
  <si>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</si>
  <si>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</si>
  <si>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</si>
  <si>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</si>
  <si>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</si>
  <si>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</si>
  <si>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</si>
  <si>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</si>
  <si>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</si>
  <si>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</si>
  <si>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</si>
  <si>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</si>
  <si>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</si>
  <si>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</si>
  <si>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</si>
  <si>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</si>
  <si>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</si>
  <si>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</si>
  <si>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</si>
  <si>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</si>
  <si>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</si>
  <si>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</si>
  <si>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</si>
  <si>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</si>
  <si>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</si>
  <si>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</si>
  <si>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</si>
  <si>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</si>
  <si>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</si>
  <si>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</si>
  <si>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</si>
  <si>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</si>
  <si>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</si>
  <si>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</si>
  <si>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</si>
  <si>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</si>
  <si>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</si>
  <si>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</si>
  <si>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</si>
  <si>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</si>
  <si>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</si>
  <si>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</si>
  <si>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</si>
  <si>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</si>
  <si>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</si>
  <si>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</si>
  <si>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</si>
  <si>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</si>
  <si>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</si>
  <si>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</si>
  <si>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</si>
  <si>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</si>
  <si>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</si>
  <si>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</si>
  <si>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</si>
  <si>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</si>
  <si>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</si>
  <si>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</si>
  <si>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</si>
  <si>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</si>
  <si>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</si>
  <si>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</si>
  <si>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</si>
  <si>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</si>
  <si>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</si>
  <si>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</si>
  <si>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</si>
  <si>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</si>
  <si>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</si>
  <si>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</si>
  <si>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</si>
  <si>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</si>
  <si>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</si>
  <si>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</si>
  <si>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</si>
  <si>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</si>
  <si>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</si>
  <si>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</si>
  <si>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</si>
  <si>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</si>
  <si>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</si>
  <si>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</si>
  <si>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</si>
  <si>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</si>
  <si>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</si>
  <si>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</si>
  <si>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</si>
  <si>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</si>
  <si>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</si>
  <si>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</si>
  <si>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</si>
  <si>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</si>
  <si>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</si>
  <si>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</si>
  <si>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</si>
  <si>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</si>
  <si>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</si>
  <si>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</si>
  <si>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</si>
  <si>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</si>
  <si>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</si>
  <si>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</si>
  <si>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</si>
  <si>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</si>
  <si>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</si>
  <si>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</si>
  <si>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</si>
  <si>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</si>
  <si>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</si>
  <si>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</si>
  <si>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</si>
  <si>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</si>
  <si>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</si>
  <si>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</si>
  <si>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</si>
  <si>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</si>
  <si>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</si>
  <si>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</si>
  <si>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</si>
  <si>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</si>
  <si>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</si>
  <si>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</si>
  <si>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</si>
  <si>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</si>
  <si>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</si>
  <si>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</si>
  <si>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</si>
  <si>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</si>
  <si>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</si>
  <si>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</si>
  <si>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</si>
  <si>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</si>
  <si>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</si>
  <si>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</si>
  <si>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</si>
  <si>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</si>
  <si>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</si>
  <si>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</si>
  <si>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</si>
  <si>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</si>
  <si>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</si>
  <si>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</si>
  <si>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</si>
  <si>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</si>
  <si>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</si>
  <si>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</si>
  <si>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</si>
  <si>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</si>
  <si>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</si>
  <si>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</si>
  <si>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</si>
  <si>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</si>
  <si>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</si>
  <si>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</si>
  <si>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</si>
  <si>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</si>
  <si>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</si>
  <si>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</si>
  <si>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</si>
  <si>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</si>
  <si>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</si>
  <si>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</si>
  <si>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</si>
  <si>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</si>
  <si>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</si>
  <si>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</si>
  <si>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</si>
  <si>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</si>
  <si>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</si>
  <si>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</si>
  <si>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</si>
  <si>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</si>
  <si>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</si>
  <si>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</si>
  <si>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</si>
  <si>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</si>
  <si>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</si>
  <si>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</si>
  <si>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</si>
  <si>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</si>
  <si>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</si>
  <si>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</si>
  <si>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</si>
  <si>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</si>
  <si>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</si>
  <si>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</si>
  <si>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</si>
  <si>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</si>
  <si>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</si>
  <si>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</si>
  <si>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</si>
  <si>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</si>
  <si>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</si>
  <si>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</si>
  <si>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</si>
  <si>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</si>
  <si>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</si>
  <si>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</si>
  <si>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</si>
  <si>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</si>
  <si>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</si>
  <si>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</si>
  <si>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</si>
  <si>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</si>
  <si>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</si>
  <si>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</si>
  <si>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</si>
  <si>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</si>
  <si>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</si>
  <si>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</si>
  <si>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</si>
  <si>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</si>
  <si>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</si>
  <si>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</si>
  <si>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</si>
  <si>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</si>
  <si>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</si>
  <si>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</si>
  <si>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</si>
  <si>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</si>
  <si>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</si>
  <si>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</si>
  <si>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</si>
  <si>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</si>
  <si>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</si>
  <si>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</si>
  <si>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</si>
  <si>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</si>
  <si>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</si>
  <si>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</si>
  <si>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</si>
  <si>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</si>
  <si>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</si>
  <si>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</si>
  <si>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</si>
  <si>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</si>
  <si>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</si>
  <si>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</si>
  <si>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</si>
  <si>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</si>
  <si>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</si>
  <si>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</si>
  <si>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</si>
  <si>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</si>
  <si>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</si>
  <si>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</si>
  <si>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</si>
  <si>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</si>
  <si>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</si>
  <si>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</si>
  <si>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</si>
  <si>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</si>
  <si>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</si>
  <si>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</si>
  <si>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</si>
  <si>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</si>
  <si>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</si>
  <si>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</si>
  <si>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</si>
  <si>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</si>
  <si>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</si>
  <si>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</si>
  <si>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</si>
  <si>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</si>
  <si>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</si>
  <si>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</si>
  <si>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</si>
  <si>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</si>
  <si>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</si>
  <si>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</si>
  <si>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</si>
  <si>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</si>
  <si>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</si>
  <si>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</si>
  <si>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</si>
  <si>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</si>
  <si>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</si>
  <si>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</si>
  <si>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</si>
  <si>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</si>
  <si>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</si>
  <si>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</si>
  <si>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</si>
  <si>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</si>
  <si>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</si>
  <si>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</si>
  <si>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</si>
  <si>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</si>
  <si>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</si>
  <si>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</si>
  <si>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</si>
  <si>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</si>
  <si>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</si>
  <si>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</si>
  <si>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</si>
  <si>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</si>
  <si>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</si>
  <si>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</si>
  <si>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</si>
  <si>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</si>
  <si>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</si>
  <si>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</si>
  <si>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</si>
  <si>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</si>
  <si>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</si>
  <si>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</si>
  <si>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</si>
  <si>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</si>
  <si>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</si>
  <si>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</si>
  <si>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</si>
  <si>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</si>
  <si>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</si>
  <si>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</si>
  <si>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</si>
  <si>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</si>
  <si>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</si>
  <si>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</si>
  <si>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</si>
  <si>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</si>
  <si>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</si>
  <si>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</si>
  <si>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</si>
  <si>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</si>
  <si>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</si>
  <si>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</si>
  <si>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</si>
  <si>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</si>
  <si>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</si>
  <si>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</si>
  <si>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</si>
  <si>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</si>
  <si>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</si>
  <si>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</si>
  <si>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</si>
  <si>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</si>
  <si>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</si>
  <si>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</si>
  <si>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</si>
  <si>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</si>
  <si>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</si>
  <si>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</si>
  <si>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</si>
  <si>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</si>
  <si>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</si>
  <si>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</si>
  <si>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</si>
  <si>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</si>
  <si>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</si>
  <si>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</si>
  <si>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</si>
  <si>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</si>
  <si>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</si>
  <si>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</si>
  <si>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</si>
  <si>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</si>
  <si>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</si>
  <si>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</si>
  <si>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</si>
  <si>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</si>
  <si>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</si>
  <si>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</si>
  <si>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</si>
  <si>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</si>
  <si>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</si>
  <si>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</si>
  <si>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</si>
  <si>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</si>
  <si>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</si>
  <si>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</si>
  <si>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</si>
  <si>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</si>
  <si>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</si>
  <si>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</si>
  <si>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</si>
  <si>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</si>
  <si>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</si>
  <si>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</si>
  <si>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</si>
  <si>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</si>
  <si>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</si>
  <si>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</si>
  <si>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</si>
  <si>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</si>
  <si>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</si>
  <si>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</si>
  <si>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</si>
  <si>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</si>
  <si>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</si>
  <si>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</si>
  <si>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</si>
  <si>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</si>
  <si>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</si>
  <si>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</si>
  <si>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</si>
  <si>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</si>
  <si>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</si>
  <si>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</si>
  <si>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</si>
  <si>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</si>
  <si>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</si>
  <si>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</si>
  <si>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</si>
  <si>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</si>
  <si>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</si>
  <si>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</si>
  <si>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</si>
  <si>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</si>
  <si>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</si>
  <si>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</si>
  <si>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</si>
  <si>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</si>
  <si>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</si>
  <si>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</si>
  <si>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</si>
  <si>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</si>
  <si>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</si>
  <si>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</si>
  <si>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</si>
  <si>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</si>
  <si>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</si>
  <si>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</si>
  <si>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</si>
  <si>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</si>
  <si>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</si>
  <si>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</si>
  <si>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</si>
  <si>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</si>
  <si>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</si>
  <si>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</si>
  <si>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</si>
  <si>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</si>
  <si>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</si>
  <si>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</si>
  <si>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</si>
  <si>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</si>
  <si>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</si>
  <si>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</si>
  <si>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</si>
  <si>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</si>
  <si>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</si>
  <si>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</si>
  <si>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</si>
  <si>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</si>
  <si>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</si>
  <si>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</si>
  <si>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</si>
  <si>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</si>
  <si>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</si>
  <si>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</si>
  <si>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</si>
  <si>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</si>
  <si>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</si>
  <si>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</si>
  <si>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</si>
  <si>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</si>
  <si>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</si>
  <si>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</si>
  <si>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</si>
  <si>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</si>
  <si>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</si>
  <si>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</si>
  <si>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</si>
  <si>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</si>
  <si>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</si>
  <si>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</si>
  <si>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</si>
  <si>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</si>
  <si>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</si>
  <si>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</si>
  <si>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</si>
  <si>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</si>
  <si>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</si>
  <si>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</si>
  <si>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</si>
  <si>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</si>
  <si>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</si>
  <si>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</si>
  <si>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</si>
  <si>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</si>
  <si>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</si>
  <si>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</si>
  <si>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</si>
  <si>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</si>
  <si>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</si>
  <si>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</si>
  <si>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</si>
  <si>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</si>
  <si>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</si>
  <si>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</si>
  <si>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</si>
  <si>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</si>
  <si>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</si>
  <si>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</si>
  <si>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</si>
  <si>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</si>
  <si>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</si>
  <si>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</si>
  <si>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</si>
  <si>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</si>
  <si>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</si>
  <si>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</si>
  <si>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</si>
  <si>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</si>
  <si>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</si>
  <si>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</si>
  <si>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</si>
  <si>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</si>
  <si>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</si>
  <si>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</si>
  <si>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</si>
  <si>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</si>
  <si>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</si>
  <si>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</si>
  <si>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</si>
  <si>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</si>
  <si>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</si>
  <si>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</si>
  <si>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</si>
  <si>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</si>
  <si>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</si>
  <si>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</si>
  <si>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</si>
  <si>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</si>
  <si>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</si>
  <si>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</si>
  <si>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</si>
  <si>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</si>
  <si>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</si>
  <si>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</si>
  <si>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</si>
  <si>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</si>
  <si>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</si>
  <si>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</si>
  <si>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</si>
  <si>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</si>
  <si>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</si>
  <si>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</si>
  <si>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</si>
  <si>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</si>
  <si>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</si>
  <si>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</si>
  <si>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</si>
  <si>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</si>
  <si>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</si>
  <si>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</si>
  <si>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</si>
  <si>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</si>
  <si>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</si>
  <si>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</si>
  <si>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</si>
  <si>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</si>
  <si>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</si>
  <si>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</si>
  <si>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</si>
  <si>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</si>
  <si>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</si>
  <si>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</si>
  <si>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</si>
  <si>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</si>
  <si>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</si>
  <si>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</si>
  <si>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</si>
  <si>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</si>
  <si>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</si>
  <si>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</si>
  <si>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</si>
  <si>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</si>
  <si>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</si>
  <si>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</si>
  <si>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</si>
  <si>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</si>
  <si>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</si>
  <si>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</si>
  <si>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</si>
  <si>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</si>
  <si>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</si>
  <si>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</si>
  <si>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</si>
  <si>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</si>
  <si>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</si>
  <si>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</si>
  <si>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</si>
  <si>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</si>
  <si>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</si>
  <si>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</si>
  <si>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</si>
  <si>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</si>
  <si>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</si>
  <si>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</si>
  <si>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</si>
  <si>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</si>
  <si>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</si>
  <si>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</si>
  <si>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</si>
  <si>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</si>
  <si>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</si>
  <si>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</si>
  <si>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</si>
  <si>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</si>
  <si>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</si>
  <si>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</si>
  <si>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</si>
  <si>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</si>
  <si>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</si>
  <si>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</si>
  <si>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</si>
  <si>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</si>
  <si>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</si>
  <si>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</si>
  <si>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</si>
  <si>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</si>
  <si>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</si>
  <si>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</si>
  <si>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</si>
  <si>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</si>
  <si>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</si>
  <si>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</si>
  <si>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</si>
  <si>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</si>
  <si>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</si>
  <si>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</si>
  <si>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</si>
  <si>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</si>
  <si>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</si>
  <si>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</si>
  <si>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</si>
  <si>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</si>
  <si>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</si>
  <si>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</si>
  <si>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</si>
  <si>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</si>
  <si>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</si>
  <si>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</si>
  <si>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</si>
  <si>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</si>
  <si>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</si>
  <si>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</si>
  <si>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</si>
  <si>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</si>
  <si>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</si>
  <si>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</si>
  <si>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</si>
  <si>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</si>
  <si>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</si>
  <si>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</si>
  <si>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</si>
  <si>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</si>
  <si>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</si>
  <si>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</si>
  <si>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</si>
  <si>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</si>
  <si>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</si>
  <si>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</si>
  <si>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</si>
  <si>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</si>
  <si>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</si>
  <si>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</si>
  <si>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</si>
  <si>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</si>
  <si>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</si>
  <si>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</si>
  <si>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</si>
  <si>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</si>
  <si>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</si>
  <si>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</si>
  <si>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</si>
  <si>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</si>
  <si>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</si>
  <si>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</si>
  <si>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</si>
  <si>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</si>
  <si>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</si>
  <si>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</si>
  <si>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</si>
  <si>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</si>
  <si>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</si>
  <si>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</si>
  <si>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</si>
  <si>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</si>
  <si>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</si>
  <si>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</si>
  <si>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</si>
  <si>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</si>
  <si>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</si>
  <si>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</si>
  <si>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</si>
  <si>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</si>
  <si>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</si>
  <si>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</si>
  <si>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</si>
  <si>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</si>
  <si>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</si>
  <si>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</si>
  <si>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</si>
  <si>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</si>
  <si>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</si>
  <si>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</si>
  <si>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</si>
  <si>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</si>
  <si>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</si>
  <si>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</si>
  <si>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</si>
  <si>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</si>
  <si>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</si>
  <si>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</si>
  <si>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</si>
  <si>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</si>
  <si>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</si>
  <si>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</si>
  <si>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</si>
  <si>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</si>
  <si>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</si>
  <si>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</si>
  <si>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</si>
  <si>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</si>
  <si>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</si>
  <si>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</si>
  <si>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</si>
  <si>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</si>
  <si>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</si>
  <si>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</si>
  <si>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</si>
  <si>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</si>
  <si>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</si>
  <si>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</si>
  <si>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</si>
  <si>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</si>
  <si>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</si>
  <si>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</si>
  <si>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</si>
  <si>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</si>
  <si>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</si>
  <si>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</si>
  <si>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</si>
  <si>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</si>
  <si>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</si>
  <si>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</si>
  <si>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</si>
  <si>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</si>
  <si>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</si>
  <si>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</si>
  <si>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</si>
  <si>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</si>
  <si>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</si>
  <si>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</si>
  <si>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</si>
  <si>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</si>
  <si>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</si>
  <si>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</si>
  <si>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</si>
  <si>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</si>
  <si>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</si>
  <si>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</si>
  <si>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</si>
  <si>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</si>
  <si>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</si>
  <si>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</si>
  <si>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</si>
  <si>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</si>
  <si>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</si>
  <si>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</si>
  <si>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</si>
  <si>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</si>
  <si>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</si>
  <si>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</si>
  <si>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</si>
  <si>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</si>
  <si>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</si>
  <si>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</si>
  <si>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</si>
  <si>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</si>
  <si>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</si>
  <si>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</si>
  <si>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</si>
  <si>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</si>
  <si>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</si>
  <si>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</si>
  <si>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</si>
  <si>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</si>
  <si>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</si>
  <si>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</si>
  <si>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</si>
  <si>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</si>
  <si>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</si>
  <si>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</si>
  <si>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</si>
  <si>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</si>
  <si>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</si>
  <si>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</si>
  <si>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</si>
  <si>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</si>
  <si>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</si>
  <si>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</si>
  <si>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</si>
  <si>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</si>
  <si>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</si>
  <si>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</si>
  <si>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</si>
  <si>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</si>
  <si>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</si>
  <si>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</si>
  <si>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</si>
  <si>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</si>
  <si>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</si>
  <si>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</si>
  <si>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</si>
  <si>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</si>
  <si>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</si>
  <si>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</si>
  <si>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</si>
  <si>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</si>
  <si>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</si>
  <si>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</si>
  <si>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</si>
  <si>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</si>
  <si>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</si>
  <si>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</si>
  <si>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</si>
  <si>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</si>
  <si>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</si>
  <si>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</si>
  <si>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</si>
  <si>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</si>
  <si>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</si>
  <si>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</si>
  <si>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</si>
  <si>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</si>
  <si>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</si>
  <si>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</si>
  <si>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</si>
  <si>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</si>
  <si>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</si>
  <si>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</si>
  <si>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</si>
  <si>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</si>
  <si>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</si>
  <si>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</si>
  <si>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</si>
  <si>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</si>
  <si>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</si>
  <si>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</si>
  <si>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</si>
  <si>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</si>
  <si>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</si>
  <si>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</si>
  <si>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</si>
  <si>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</si>
  <si>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</si>
  <si>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</si>
  <si>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</si>
  <si>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</si>
  <si>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</si>
  <si>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</si>
  <si>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</si>
  <si>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</si>
  <si>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</si>
  <si>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</si>
  <si>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</si>
  <si>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</si>
  <si>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</si>
  <si>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</si>
  <si>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</si>
  <si>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</si>
  <si>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</si>
  <si>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</si>
  <si>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</si>
  <si>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</si>
  <si>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</si>
  <si>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</si>
  <si>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</si>
  <si>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</si>
  <si>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</si>
  <si>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</si>
  <si>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</si>
  <si>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</si>
  <si>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</si>
  <si>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</si>
  <si>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</si>
  <si>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</si>
  <si>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</si>
  <si>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</si>
  <si>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</si>
  <si>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</si>
  <si>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</si>
  <si>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</si>
  <si>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</si>
  <si>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</si>
  <si>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</si>
  <si>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</si>
  <si>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</si>
  <si>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</si>
  <si>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</si>
  <si>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</si>
  <si>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</si>
  <si>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</si>
  <si>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</si>
  <si>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</si>
  <si>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</si>
  <si>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</si>
  <si>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</si>
  <si>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</si>
  <si>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</si>
  <si>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</si>
  <si>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</si>
  <si>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</si>
  <si>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</si>
  <si>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</si>
  <si>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</si>
  <si>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</si>
  <si>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</si>
  <si>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</si>
  <si>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</si>
  <si>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</si>
  <si>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</si>
  <si>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</si>
  <si>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</si>
  <si>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</si>
  <si>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</si>
  <si>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</si>
  <si>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</si>
  <si>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</si>
  <si>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</si>
  <si>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</si>
  <si>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</si>
  <si>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</si>
  <si>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</si>
  <si>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</si>
  <si>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</si>
  <si>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</si>
  <si>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</si>
  <si>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</si>
  <si>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</si>
  <si>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</si>
  <si>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</si>
  <si>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</si>
  <si>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</si>
  <si>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</si>
  <si>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</si>
  <si>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</si>
  <si>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</si>
  <si>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</si>
  <si>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</si>
  <si>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</si>
  <si>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</si>
  <si>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</si>
  <si>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</si>
  <si>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</si>
  <si>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</si>
  <si>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</si>
  <si>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</si>
  <si>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</si>
  <si>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</si>
  <si>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</si>
  <si>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</si>
  <si>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</si>
  <si>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</si>
  <si>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</si>
  <si>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</si>
  <si>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</si>
  <si>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</si>
  <si>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</si>
  <si>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</si>
  <si>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</si>
  <si>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</si>
  <si>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</si>
  <si>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</si>
  <si>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</si>
  <si>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</si>
  <si>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</si>
  <si>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</si>
  <si>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</si>
  <si>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</si>
  <si>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</si>
  <si>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</si>
  <si>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</si>
  <si>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</si>
  <si>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</si>
  <si>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</si>
  <si>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</si>
  <si>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</si>
  <si>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</si>
  <si>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</si>
  <si>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</si>
  <si>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</si>
  <si>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</si>
  <si>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</si>
  <si>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</si>
  <si>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</si>
  <si>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</si>
  <si>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</si>
  <si>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</si>
  <si>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</si>
  <si>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</si>
  <si>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</si>
  <si>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</si>
  <si>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</si>
  <si>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</si>
  <si>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</si>
  <si>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</si>
  <si>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</si>
  <si>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</si>
  <si>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</si>
  <si>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</si>
  <si>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</si>
  <si>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</si>
  <si>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</si>
  <si>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</si>
  <si>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</si>
  <si>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</si>
  <si>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</si>
  <si>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</si>
  <si>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</si>
  <si>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</si>
  <si>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</si>
  <si>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</si>
  <si>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</si>
  <si>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</si>
  <si>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</si>
  <si>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</si>
  <si>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</si>
  <si>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</si>
  <si>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</si>
  <si>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</si>
  <si>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</si>
  <si>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</si>
  <si>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</si>
  <si>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</si>
  <si>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</si>
  <si>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</si>
  <si>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</si>
  <si>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</si>
  <si>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</si>
  <si>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</si>
  <si>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</si>
  <si>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</si>
  <si>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</si>
  <si>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</si>
  <si>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</si>
  <si>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</si>
  <si>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</si>
  <si>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</si>
  <si>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</si>
  <si>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</si>
  <si>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</si>
  <si>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</si>
  <si>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</si>
  <si>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</si>
  <si>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</si>
  <si>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</si>
  <si>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</si>
  <si>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</si>
  <si>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</si>
  <si>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</si>
  <si>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</si>
  <si>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</si>
  <si>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</si>
  <si>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</si>
  <si>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</si>
  <si>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</si>
  <si>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</si>
  <si>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</si>
  <si>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</si>
  <si>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</si>
  <si>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</si>
  <si>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</si>
  <si>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</si>
  <si>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</si>
  <si>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</si>
  <si>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</si>
  <si>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</si>
  <si>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</si>
  <si>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</si>
  <si>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</si>
  <si>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</si>
  <si>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</si>
  <si>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</si>
  <si>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</si>
  <si>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</si>
  <si>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</si>
  <si>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</si>
  <si>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</si>
  <si>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</si>
  <si>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</si>
  <si>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</si>
  <si>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</si>
  <si>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</si>
  <si>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</si>
  <si>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</si>
  <si>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</si>
  <si>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</si>
  <si>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</si>
  <si>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</si>
  <si>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</si>
  <si>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</si>
  <si>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</si>
  <si>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</si>
  <si>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</si>
  <si>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</si>
  <si>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</si>
  <si>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</si>
  <si>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</si>
  <si>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</si>
  <si>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</si>
  <si>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</si>
  <si>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</si>
  <si>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</si>
  <si>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</si>
  <si>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</si>
  <si>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</si>
  <si>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</si>
  <si>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</si>
  <si>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</si>
  <si>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</si>
  <si>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</si>
  <si>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</si>
  <si>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</si>
  <si>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</si>
  <si>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</si>
  <si>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</si>
  <si>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</si>
  <si>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</si>
  <si>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</si>
  <si>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</si>
  <si>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</si>
  <si>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</si>
  <si>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</si>
  <si>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</si>
  <si>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</si>
  <si>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</si>
  <si>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</si>
  <si>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</si>
  <si>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</si>
  <si>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</si>
  <si>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</si>
  <si>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</si>
  <si>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</si>
  <si>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</si>
  <si>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</si>
  <si>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</si>
  <si>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</si>
  <si>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</si>
  <si>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</si>
  <si>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</si>
  <si>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</si>
  <si>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</si>
  <si>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</si>
  <si>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</si>
  <si>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</si>
  <si>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</si>
  <si>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</si>
  <si>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</si>
  <si>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</si>
  <si>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</si>
  <si>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</si>
  <si>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</si>
  <si>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</si>
  <si>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</si>
  <si>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</si>
  <si>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</si>
  <si>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</si>
  <si>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</si>
  <si>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</si>
  <si>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</si>
  <si>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</si>
  <si>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</si>
  <si>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</si>
  <si>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</si>
  <si>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</si>
  <si>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</si>
  <si>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</si>
  <si>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</si>
  <si>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</si>
  <si>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</si>
  <si>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</si>
  <si>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</si>
  <si>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</si>
  <si>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</si>
  <si>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</si>
  <si>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</si>
  <si>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</si>
  <si>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</si>
  <si>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</si>
  <si>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</si>
  <si>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</si>
  <si>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</si>
  <si>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</si>
  <si>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</si>
  <si>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</si>
  <si>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</si>
  <si>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</si>
  <si>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</si>
  <si>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</si>
  <si>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</si>
  <si>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</si>
  <si>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</si>
  <si>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</si>
  <si>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</si>
  <si>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</si>
  <si>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</si>
  <si>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</si>
  <si>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</si>
  <si>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</si>
  <si>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</si>
  <si>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</si>
  <si>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</si>
  <si>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</si>
  <si>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</si>
  <si>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</si>
  <si>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</si>
  <si>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</si>
  <si>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</si>
  <si>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</si>
  <si>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</si>
  <si>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</si>
  <si>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</si>
  <si>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</si>
  <si>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</si>
  <si>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</si>
  <si>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</si>
  <si>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</si>
  <si>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</si>
  <si>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</si>
  <si>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</si>
  <si>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</si>
  <si>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</si>
  <si>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</si>
  <si>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</si>
  <si>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</si>
  <si>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</si>
  <si>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</si>
  <si>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</si>
  <si>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</si>
  <si>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</si>
  <si>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</si>
  <si>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</si>
  <si>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</si>
  <si>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</si>
  <si>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</si>
  <si>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</si>
  <si>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</si>
  <si>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</si>
  <si>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</si>
  <si>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</si>
  <si>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</si>
  <si>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</si>
  <si>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</si>
  <si>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</si>
  <si>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</si>
  <si>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</si>
  <si>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</si>
  <si>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</si>
  <si>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</si>
  <si>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</si>
  <si>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</si>
  <si>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</si>
  <si>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</si>
  <si>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</si>
  <si>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</si>
  <si>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</si>
  <si>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</si>
  <si>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</si>
  <si>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</si>
  <si>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</si>
  <si>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</si>
  <si>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</si>
  <si>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</si>
  <si>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</si>
  <si>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</si>
  <si>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</si>
  <si>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</si>
  <si>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</si>
  <si>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</si>
  <si>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</si>
  <si>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</si>
  <si>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</si>
  <si>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</si>
  <si>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</si>
  <si>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</si>
  <si>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</si>
  <si>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</si>
  <si>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</si>
  <si>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</si>
  <si>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</si>
  <si>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</si>
  <si>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</si>
  <si>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</si>
  <si>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</si>
  <si>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</si>
  <si>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</si>
  <si>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</si>
  <si>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</si>
  <si>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</si>
  <si>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</si>
  <si>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</si>
  <si>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</si>
  <si>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</si>
  <si>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</si>
  <si>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</si>
  <si>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</si>
  <si>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</si>
  <si>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</si>
  <si>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</si>
  <si>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</si>
  <si>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</si>
  <si>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</si>
  <si>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</si>
  <si>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</si>
  <si>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</si>
  <si>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</si>
  <si>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</si>
  <si>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</si>
  <si>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</si>
  <si>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</si>
  <si>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</si>
  <si>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</si>
  <si>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</si>
  <si>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</si>
  <si>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</si>
  <si>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</si>
  <si>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</si>
  <si>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</si>
  <si>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</si>
  <si>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</si>
  <si>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</si>
  <si>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</si>
  <si>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</si>
  <si>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</si>
  <si>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</si>
  <si>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</si>
  <si>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</si>
  <si>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</si>
  <si>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</si>
  <si>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</si>
  <si>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</si>
  <si>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</si>
  <si>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</si>
  <si>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</si>
  <si>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</si>
  <si>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</si>
  <si>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</si>
  <si>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</si>
  <si>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</si>
  <si>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</si>
  <si>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</si>
  <si>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</si>
  <si>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</si>
  <si>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</si>
  <si>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</si>
  <si>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</si>
  <si>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</si>
  <si>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</si>
  <si>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</si>
  <si>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</si>
  <si>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</si>
  <si>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</si>
  <si>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</si>
  <si>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</si>
  <si>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</si>
  <si>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</si>
  <si>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</si>
  <si>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</si>
  <si>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</si>
  <si>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</si>
  <si>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</si>
  <si>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</si>
  <si>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</si>
  <si>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</si>
  <si>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</si>
  <si>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</si>
  <si>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</si>
  <si>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</si>
  <si>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</si>
  <si>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</si>
  <si>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</si>
  <si>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</si>
  <si>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</si>
  <si>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</si>
  <si>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</si>
  <si>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</si>
  <si>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</si>
  <si>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</si>
  <si>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</si>
  <si>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</si>
  <si>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</si>
  <si>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</si>
  <si>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</si>
  <si>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</si>
  <si>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</si>
  <si>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</si>
  <si>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</si>
  <si>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</si>
  <si>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</si>
  <si>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</si>
  <si>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</si>
  <si>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</si>
  <si>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</si>
  <si>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</si>
  <si>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</si>
  <si>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</si>
  <si>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</si>
  <si>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</si>
  <si>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</si>
  <si>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</si>
  <si>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</si>
  <si>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</si>
  <si>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</si>
  <si>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</si>
  <si>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</si>
  <si>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</si>
  <si>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</si>
  <si>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</si>
  <si>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</si>
  <si>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</si>
  <si>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</si>
  <si>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</si>
  <si>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</si>
  <si>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</si>
  <si>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</si>
  <si>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</si>
  <si>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</si>
  <si>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</si>
  <si>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</si>
  <si>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</si>
  <si>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</si>
  <si>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</si>
  <si>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</si>
  <si>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</si>
  <si>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</si>
  <si>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</si>
  <si>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</si>
  <si>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</si>
  <si>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</si>
  <si>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</si>
  <si>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</si>
  <si>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</si>
  <si>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</si>
  <si>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</si>
  <si>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</si>
  <si>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</si>
  <si>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</si>
  <si>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</si>
  <si>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</si>
  <si>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</si>
  <si>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</si>
  <si>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</si>
  <si>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</si>
  <si>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</si>
  <si>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</si>
  <si>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</si>
  <si>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</si>
  <si>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</si>
  <si>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</si>
  <si>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</si>
  <si>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</si>
  <si>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</si>
  <si>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</si>
  <si>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</si>
  <si>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</si>
  <si>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</si>
  <si>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</si>
  <si>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</si>
  <si>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</si>
  <si>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</si>
  <si>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</si>
  <si>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</si>
  <si>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</si>
  <si>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</si>
  <si>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</si>
  <si>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</si>
  <si>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</si>
  <si>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</si>
  <si>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</si>
  <si>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</si>
  <si>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</si>
  <si>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</si>
  <si>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</si>
  <si>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</si>
  <si>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</si>
  <si>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</si>
  <si>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</si>
  <si>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</si>
  <si>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</si>
  <si>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</si>
  <si>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</si>
  <si>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</si>
  <si>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</si>
  <si>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</si>
  <si>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</si>
  <si>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</si>
  <si>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</si>
  <si>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</si>
  <si>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</si>
  <si>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</si>
  <si>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</si>
  <si>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</si>
  <si>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</si>
  <si>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</si>
  <si>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</si>
  <si>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</si>
  <si>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</si>
  <si>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</si>
  <si>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</si>
  <si>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</si>
  <si>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</si>
  <si>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</si>
  <si>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</si>
  <si>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</si>
  <si>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</si>
  <si>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</si>
  <si>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</si>
  <si>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</si>
  <si>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</si>
  <si>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</si>
  <si>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</si>
  <si>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</si>
  <si>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</si>
  <si>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</si>
  <si>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</si>
  <si>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</si>
  <si>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</si>
  <si>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</si>
  <si>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</si>
  <si>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</si>
  <si>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</si>
  <si>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</si>
  <si>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</si>
  <si>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</si>
  <si>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</si>
  <si>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</si>
  <si>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</si>
  <si>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</si>
  <si>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</si>
  <si>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</si>
  <si>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</si>
  <si>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</si>
  <si>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</si>
  <si>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</si>
  <si>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</si>
  <si>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</si>
  <si>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</si>
  <si>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</si>
  <si>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</si>
  <si>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</si>
  <si>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</si>
  <si>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</si>
  <si>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</si>
  <si>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</si>
  <si>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</si>
  <si>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</si>
  <si>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</si>
  <si>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</si>
  <si>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</si>
  <si>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</si>
  <si>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</si>
  <si>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</si>
  <si>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</si>
  <si>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</si>
  <si>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</si>
  <si>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</si>
  <si>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</si>
  <si>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</si>
  <si>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</si>
  <si>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</si>
  <si>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</si>
  <si>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</si>
  <si>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</si>
  <si>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</si>
  <si>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</si>
  <si>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</si>
  <si>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</si>
  <si>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</si>
  <si>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</si>
  <si>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</si>
  <si>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</si>
  <si>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</si>
  <si>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</si>
  <si>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</si>
  <si>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</si>
  <si>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</si>
  <si>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</si>
  <si>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</si>
  <si>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</si>
  <si>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</si>
  <si>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</si>
  <si>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</si>
  <si>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</si>
  <si>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</si>
  <si>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</si>
  <si>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</si>
  <si>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</si>
  <si>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</si>
  <si>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</si>
  <si>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</si>
  <si>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</si>
  <si>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</si>
  <si>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</si>
  <si>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</si>
  <si>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</si>
  <si>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</si>
  <si>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</si>
  <si>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</si>
  <si>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</si>
  <si>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</si>
  <si>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</si>
  <si>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</si>
  <si>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</si>
  <si>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</si>
  <si>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</si>
  <si>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</si>
  <si>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</si>
  <si>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</si>
  <si>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</si>
  <si>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</si>
  <si>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</si>
  <si>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</si>
  <si>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</si>
  <si>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</si>
  <si>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</si>
  <si>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</si>
  <si>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</si>
  <si>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</si>
  <si>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</si>
  <si>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</si>
  <si>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</si>
  <si>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</si>
  <si>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</si>
  <si>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</si>
  <si>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</si>
  <si>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</si>
  <si>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</si>
  <si>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</si>
  <si>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</si>
  <si>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</si>
  <si>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</si>
  <si>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</si>
  <si>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</si>
  <si>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</si>
  <si>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</si>
  <si>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</si>
  <si>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</si>
  <si>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</si>
  <si>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</si>
  <si>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</si>
  <si>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</si>
  <si>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</si>
  <si>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</si>
  <si>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</si>
  <si>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</si>
  <si>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</si>
  <si>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</si>
  <si>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</si>
  <si>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</si>
  <si>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</si>
  <si>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</si>
  <si>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</si>
  <si>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</si>
  <si>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</si>
  <si>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</si>
  <si>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</si>
  <si>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</si>
  <si>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</si>
  <si>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</si>
  <si>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</si>
  <si>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</si>
  <si>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</si>
  <si>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</si>
  <si>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</si>
  <si>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</si>
  <si>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</si>
  <si>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</si>
  <si>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</si>
  <si>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</si>
  <si>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</si>
  <si>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</si>
  <si>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</si>
  <si>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</si>
  <si>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</si>
  <si>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</si>
  <si>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</si>
  <si>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</si>
  <si>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</si>
  <si>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</si>
  <si>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</si>
  <si>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</si>
  <si>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</si>
  <si>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</si>
  <si>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</si>
  <si>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</si>
  <si>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</si>
  <si>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</si>
  <si>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</si>
  <si>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</si>
  <si>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</si>
  <si>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</si>
  <si>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</si>
  <si>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</si>
  <si>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</si>
  <si>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</si>
  <si>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</si>
  <si>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</si>
  <si>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</si>
  <si>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</si>
  <si>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</si>
  <si>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</si>
  <si>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</si>
  <si>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</si>
  <si>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</si>
  <si>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</si>
  <si>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</si>
  <si>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</si>
  <si>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</si>
  <si>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</si>
  <si>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</si>
  <si>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</si>
  <si>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</si>
  <si>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</si>
  <si>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</si>
  <si>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</si>
  <si>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</si>
  <si>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</si>
  <si>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</si>
  <si>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</si>
  <si>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</si>
  <si>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</si>
  <si>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</si>
  <si>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</si>
  <si>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</si>
  <si>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</si>
  <si>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</si>
  <si>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</si>
  <si>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</si>
  <si>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</si>
  <si>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</si>
  <si>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</si>
  <si>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</si>
  <si>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</si>
  <si>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</si>
  <si>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</si>
  <si>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</si>
  <si>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</si>
  <si>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</si>
  <si>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</si>
  <si>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</si>
  <si>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</si>
  <si>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</si>
  <si>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</si>
  <si>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</si>
  <si>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</si>
  <si>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</si>
  <si>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</si>
  <si>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</si>
  <si>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</si>
  <si>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</si>
  <si>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</si>
  <si>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</si>
  <si>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</si>
  <si>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</si>
  <si>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</si>
  <si>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</si>
  <si>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</si>
  <si>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</si>
  <si>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</si>
  <si>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</si>
  <si>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</si>
  <si>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</si>
  <si>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</si>
  <si>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</si>
  <si>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</si>
  <si>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</si>
  <si>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</si>
  <si>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</si>
  <si>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</si>
  <si>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</si>
  <si>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</si>
  <si>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</si>
  <si>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</si>
  <si>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</si>
  <si>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</si>
  <si>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</si>
  <si>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</si>
  <si>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</si>
  <si>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</si>
  <si>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</si>
  <si>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</si>
  <si>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</si>
  <si>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</si>
  <si>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</si>
  <si>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</si>
  <si>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</si>
  <si>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</si>
  <si>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</si>
  <si>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</si>
  <si>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</si>
  <si>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</si>
  <si>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</si>
  <si>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</si>
  <si>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</si>
  <si>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</si>
  <si>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</si>
  <si>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</si>
  <si>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</si>
  <si>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</si>
  <si>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</si>
  <si>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</si>
  <si>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</si>
  <si>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</si>
  <si>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</si>
  <si>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</si>
  <si>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</si>
  <si>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</si>
  <si>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</si>
  <si>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</si>
  <si>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</si>
  <si>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</si>
  <si>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</si>
  <si>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</si>
  <si>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</si>
  <si>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</si>
  <si>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</si>
  <si>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</si>
  <si>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</si>
  <si>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</si>
  <si>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</si>
  <si>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</si>
  <si>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</si>
  <si>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</si>
  <si>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</si>
  <si>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</si>
  <si>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</si>
  <si>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</si>
  <si>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</si>
  <si>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</si>
  <si>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</si>
  <si>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</si>
  <si>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</si>
  <si>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</si>
  <si>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</si>
  <si>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</si>
  <si>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</si>
  <si>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</si>
  <si>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</si>
  <si>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</si>
  <si>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</si>
  <si>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</si>
  <si>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</si>
  <si>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</si>
  <si>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</si>
  <si>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</si>
  <si>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</si>
  <si>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</si>
  <si>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</si>
  <si>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</si>
  <si>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</si>
  <si>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</si>
  <si>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</si>
  <si>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</si>
  <si>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</si>
  <si>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</si>
  <si>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</si>
  <si>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</si>
  <si>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</si>
  <si>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</si>
  <si>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</si>
  <si>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</si>
  <si>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</si>
  <si>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</si>
  <si>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</si>
  <si>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</si>
  <si>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</si>
  <si>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</si>
  <si>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</si>
  <si>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</si>
  <si>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</si>
  <si>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</si>
  <si>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</si>
  <si>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</si>
  <si>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</si>
  <si>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</si>
  <si>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</si>
  <si>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</si>
  <si>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</si>
  <si>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</si>
  <si>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</si>
  <si>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</si>
  <si>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</si>
  <si>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</si>
  <si>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</si>
  <si>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</si>
  <si>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</si>
  <si>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</si>
  <si>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</si>
  <si>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</si>
  <si>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</si>
  <si>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</si>
  <si>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</si>
  <si>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</si>
  <si>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</si>
  <si>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</si>
  <si>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</si>
  <si>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</si>
  <si>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</si>
  <si>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</si>
  <si>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+12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</si>
  <si>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</si>
  <si>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</si>
  <si>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</si>
  <si>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</si>
  <si>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</si>
  <si>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</si>
  <si>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</si>
  <si>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</si>
  <si>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</si>
  <si>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-15</t>
  </si>
  <si>
    <t>+9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</si>
  <si>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</si>
  <si>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</si>
  <si>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</si>
  <si>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</si>
  <si>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</si>
  <si>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</si>
  <si>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</si>
  <si>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</si>
  <si>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</si>
  <si>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</si>
  <si>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</si>
  <si>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</si>
  <si>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</si>
  <si>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</si>
  <si>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</si>
  <si>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</si>
  <si>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</si>
  <si>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</si>
  <si>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</si>
  <si>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</si>
  <si>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</si>
  <si>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</si>
  <si>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</si>
  <si>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</si>
  <si>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</si>
  <si>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</si>
  <si>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</si>
  <si>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</si>
  <si>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</si>
  <si>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</si>
  <si>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</si>
  <si>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</si>
  <si>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</si>
  <si>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</si>
  <si>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</si>
  <si>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</si>
  <si>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</si>
  <si>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</si>
  <si>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</si>
  <si>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</si>
  <si>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</si>
  <si>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</si>
  <si>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</si>
  <si>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</si>
  <si>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</si>
  <si>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</si>
  <si>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</si>
  <si>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</si>
  <si>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</si>
  <si>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</si>
  <si>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</si>
  <si>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</si>
  <si>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</si>
  <si>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</si>
  <si>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</si>
  <si>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</si>
  <si>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</si>
  <si>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</si>
  <si>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</si>
  <si>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</si>
  <si>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</si>
  <si>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</si>
  <si>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</si>
  <si>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</si>
  <si>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</si>
  <si>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</si>
  <si>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</si>
  <si>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</si>
  <si>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</si>
  <si>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</si>
  <si>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</si>
  <si>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</si>
  <si>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</si>
  <si>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</si>
  <si>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</si>
  <si>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</si>
  <si>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</si>
  <si>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</si>
  <si>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</si>
  <si>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</si>
  <si>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</si>
  <si>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</si>
  <si>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</si>
  <si>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</si>
  <si>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</si>
  <si>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</si>
  <si>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</si>
  <si>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</si>
  <si>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</si>
  <si>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</si>
  <si>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</si>
  <si>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</si>
  <si>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</si>
  <si>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</si>
  <si>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</si>
  <si>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</si>
  <si>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</si>
  <si>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</si>
  <si>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</si>
  <si>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</si>
  <si>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</si>
  <si>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</si>
  <si>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</si>
  <si>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</si>
  <si>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</si>
  <si>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</si>
  <si>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</si>
  <si>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</si>
  <si>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</si>
  <si>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</si>
  <si>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</si>
  <si>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</si>
  <si>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</si>
  <si>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</si>
  <si>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</si>
  <si>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</si>
  <si>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</si>
  <si>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</si>
  <si>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</si>
  <si>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</si>
  <si>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</si>
  <si>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</si>
  <si>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</si>
  <si>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</si>
  <si>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</si>
  <si>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</si>
  <si>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</si>
  <si>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</si>
  <si>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</si>
  <si>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</si>
  <si>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</si>
  <si>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</si>
  <si>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</si>
  <si>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</si>
  <si>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</si>
  <si>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</si>
  <si>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</si>
  <si>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</si>
  <si>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</si>
  <si>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</si>
  <si>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</si>
  <si>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</si>
  <si>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</si>
  <si>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</si>
  <si>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</si>
  <si>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</si>
  <si>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</si>
  <si>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</si>
  <si>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</si>
  <si>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</si>
  <si>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</si>
  <si>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</si>
  <si>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</si>
  <si>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</si>
  <si>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</si>
  <si>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</si>
  <si>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</si>
  <si>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</si>
  <si>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</si>
  <si>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</si>
  <si>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</si>
  <si>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</si>
  <si>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</si>
  <si>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</si>
  <si>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</si>
  <si>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</si>
  <si>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</si>
  <si>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</si>
  <si>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</si>
  <si>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</si>
  <si>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</si>
  <si>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</si>
  <si>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</si>
  <si>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</si>
  <si>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</si>
  <si>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</si>
  <si>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</si>
  <si>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</si>
  <si>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</si>
  <si>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</si>
  <si>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</si>
  <si>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</si>
  <si>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</si>
  <si>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</si>
  <si>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</si>
  <si>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</si>
  <si>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</si>
  <si>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</si>
  <si>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</si>
  <si>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</si>
  <si>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</si>
  <si>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</si>
  <si>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</si>
  <si>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</si>
  <si>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</si>
  <si>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</si>
  <si>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</si>
  <si>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</si>
  <si>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</si>
  <si>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</si>
  <si>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</si>
  <si>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</si>
  <si>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</si>
  <si>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</si>
  <si>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</si>
  <si>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</si>
  <si>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</si>
  <si>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</si>
  <si>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</si>
  <si>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</si>
  <si>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</si>
  <si>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</si>
  <si>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</si>
  <si>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</si>
  <si>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</si>
  <si>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</si>
  <si>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</si>
  <si>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</si>
  <si>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</si>
  <si>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</si>
  <si>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</si>
  <si>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</si>
  <si>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</si>
  <si>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</si>
  <si>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</si>
  <si>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</si>
  <si>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</si>
  <si>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</si>
  <si>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</si>
  <si>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</si>
  <si>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</si>
  <si>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</si>
  <si>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</si>
  <si>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</si>
  <si>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</si>
  <si>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</si>
  <si>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</si>
  <si>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</si>
  <si>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</si>
  <si>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</si>
  <si>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</si>
  <si>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</si>
  <si>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</si>
  <si>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</si>
  <si>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</si>
  <si>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</si>
  <si>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</si>
  <si>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</si>
  <si>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</si>
  <si>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</si>
  <si>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</si>
  <si>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</si>
  <si>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</si>
  <si>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</si>
  <si>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</si>
  <si>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</si>
  <si>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</si>
  <si>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</si>
  <si>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</si>
  <si>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</si>
  <si>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</si>
  <si>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</si>
  <si>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</si>
  <si>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</si>
  <si>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</si>
  <si>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</si>
  <si>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</si>
  <si>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</si>
  <si>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</si>
  <si>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</si>
  <si>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</si>
  <si>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</si>
  <si>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</si>
  <si>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</si>
  <si>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</si>
  <si>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</si>
  <si>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</si>
  <si>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</si>
  <si>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</si>
  <si>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</si>
  <si>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</si>
  <si>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</si>
  <si>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</si>
  <si>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</si>
  <si>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</si>
  <si>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</si>
  <si>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</si>
  <si>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</si>
  <si>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</si>
  <si>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</si>
  <si>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</si>
  <si>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</si>
  <si>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</si>
  <si>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</si>
  <si>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</si>
  <si>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</si>
  <si>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</si>
  <si>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</si>
  <si>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</si>
  <si>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</si>
  <si>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</si>
  <si>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</si>
  <si>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</si>
  <si>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</si>
  <si>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</si>
  <si>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</si>
  <si>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</si>
  <si>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</si>
  <si>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</si>
  <si>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</si>
  <si>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</si>
  <si>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</si>
  <si>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</si>
  <si>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</si>
  <si>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</si>
  <si>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</si>
  <si>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</si>
  <si>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</si>
  <si>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</si>
  <si>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</si>
  <si>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</si>
  <si>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</si>
  <si>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</si>
  <si>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</si>
  <si>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</si>
  <si>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</si>
  <si>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</si>
  <si>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</si>
  <si>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</si>
  <si>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</si>
  <si>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</si>
  <si>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</si>
  <si>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</si>
  <si>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</si>
  <si>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</si>
  <si>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</si>
  <si>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</si>
  <si>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</si>
  <si>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</si>
  <si>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</si>
  <si>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</si>
  <si>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</si>
  <si>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</si>
  <si>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</si>
  <si>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</si>
  <si>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</si>
  <si>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</si>
  <si>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</si>
  <si>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</si>
  <si>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</si>
  <si>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</si>
  <si>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</si>
  <si>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</si>
  <si>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</si>
  <si>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</si>
  <si>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</si>
  <si>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</si>
  <si>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</si>
  <si>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</si>
  <si>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</si>
  <si>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</si>
  <si>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</si>
  <si>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</si>
  <si>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</si>
  <si>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</si>
  <si>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</si>
  <si>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</si>
  <si>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</si>
  <si>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</si>
  <si>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</si>
  <si>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</si>
  <si>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</si>
  <si>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</si>
  <si>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</si>
  <si>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</si>
  <si>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</si>
  <si>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</si>
  <si>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</si>
  <si>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</si>
  <si>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</si>
  <si>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</si>
  <si>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</si>
  <si>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</si>
  <si>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</si>
  <si>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</si>
  <si>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</si>
  <si>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</si>
  <si>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</si>
  <si>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</si>
  <si>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</si>
  <si>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</si>
  <si>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</si>
  <si>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</si>
  <si>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</si>
  <si>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</si>
  <si>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</si>
  <si>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</si>
  <si>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</si>
  <si>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</si>
  <si>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</si>
  <si>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</si>
  <si>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</si>
  <si>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</si>
  <si>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</si>
  <si>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</si>
  <si>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</si>
  <si>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</si>
  <si>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</si>
  <si>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</si>
  <si>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</si>
  <si>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</si>
  <si>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</si>
  <si>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</si>
  <si>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</si>
  <si>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</si>
  <si>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</si>
  <si>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</si>
  <si>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</si>
  <si>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</si>
  <si>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</si>
  <si>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</si>
  <si>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</si>
  <si>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</si>
  <si>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</si>
  <si>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</si>
  <si>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</si>
  <si>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</si>
  <si>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</si>
  <si>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</si>
  <si>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</si>
  <si>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</si>
  <si>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</si>
  <si>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</si>
  <si>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</si>
  <si>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</si>
  <si>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</si>
  <si>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</si>
  <si>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</si>
  <si>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</si>
  <si>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</si>
  <si>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</si>
  <si>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</si>
  <si>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</si>
  <si>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</si>
  <si>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</si>
  <si>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</si>
  <si>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</si>
  <si>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</si>
  <si>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</si>
  <si>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</si>
  <si>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</si>
  <si>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</si>
  <si>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</si>
  <si>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</si>
  <si>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</si>
  <si>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</si>
  <si>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</si>
  <si>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</si>
  <si>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</si>
  <si>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</si>
  <si>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</si>
  <si>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</si>
  <si>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</si>
  <si>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</si>
  <si>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</si>
  <si>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</si>
  <si>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</si>
  <si>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</si>
  <si>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</si>
  <si>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</si>
  <si>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</si>
  <si>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</si>
  <si>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</si>
  <si>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</si>
  <si>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</si>
  <si>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</si>
  <si>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</si>
  <si>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</si>
  <si>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</si>
  <si>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</si>
  <si>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-13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</si>
  <si>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</si>
  <si>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</si>
  <si>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</si>
  <si>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</si>
  <si>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</si>
  <si>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</si>
  <si>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</si>
  <si>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</si>
  <si>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</si>
  <si>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</si>
  <si>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</si>
  <si>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</si>
  <si>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</si>
  <si>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</si>
  <si>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</si>
  <si>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</si>
  <si>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</si>
  <si>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</si>
  <si>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</si>
  <si>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</si>
  <si>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</si>
  <si>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</si>
  <si>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</si>
  <si>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</si>
  <si>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</si>
  <si>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</si>
  <si>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</si>
  <si>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</si>
  <si>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</si>
  <si>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</si>
  <si>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</si>
  <si>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</si>
  <si>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</si>
  <si>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</si>
  <si>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</si>
  <si>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</si>
  <si>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</si>
  <si>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</si>
  <si>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</si>
  <si>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</si>
  <si>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</si>
  <si>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</si>
  <si>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</si>
  <si>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</si>
  <si>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</si>
  <si>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</si>
  <si>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</si>
  <si>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</si>
  <si>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</si>
  <si>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</si>
  <si>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</si>
  <si>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</si>
  <si>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</si>
  <si>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</si>
  <si>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</si>
  <si>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</si>
  <si>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</si>
  <si>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</si>
  <si>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</si>
  <si>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</si>
  <si>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</si>
  <si>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</si>
  <si>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</si>
  <si>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</si>
  <si>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</si>
  <si>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</si>
  <si>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</si>
  <si>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</si>
  <si>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</si>
  <si>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</si>
  <si>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</si>
  <si>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</si>
  <si>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</si>
  <si>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</si>
  <si>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</si>
  <si>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</si>
  <si>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</si>
  <si>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</si>
  <si>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</si>
  <si>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</si>
  <si>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</si>
  <si>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</si>
  <si>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</si>
  <si>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</si>
  <si>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</si>
  <si>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</si>
  <si>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</si>
  <si>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</si>
  <si>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</si>
  <si>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</si>
  <si>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</si>
  <si>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</si>
  <si>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</si>
  <si>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</si>
  <si>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</si>
  <si>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+23</t>
  </si>
  <si>
    <t>-12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</si>
  <si>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</si>
  <si>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</si>
  <si>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</si>
  <si>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</si>
  <si>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</si>
  <si>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</si>
  <si>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</si>
  <si>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</si>
  <si>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</si>
  <si>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</si>
  <si>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</si>
  <si>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</si>
  <si>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</si>
  <si>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</si>
  <si>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</si>
  <si>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</si>
  <si>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</si>
  <si>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</si>
  <si>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</si>
  <si>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</si>
  <si>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</si>
  <si>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</si>
  <si>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</si>
  <si>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</si>
  <si>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</si>
  <si>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</si>
  <si>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</si>
  <si>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</si>
  <si>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</si>
  <si>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</si>
  <si>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</si>
  <si>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</si>
  <si>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</si>
  <si>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</si>
  <si>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</si>
  <si>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</si>
  <si>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</si>
  <si>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</si>
  <si>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</si>
  <si>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</si>
  <si>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+19</t>
  </si>
  <si>
    <t>+17</t>
  </si>
  <si>
    <t>-14</t>
  </si>
  <si>
    <t>-10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</si>
  <si>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</si>
  <si>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</si>
  <si>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</si>
  <si>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</si>
  <si>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</si>
  <si>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</si>
  <si>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</si>
  <si>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</si>
  <si>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</si>
  <si>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</si>
  <si>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</si>
  <si>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</si>
  <si>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</si>
  <si>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</si>
  <si>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</si>
  <si>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</si>
  <si>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</si>
  <si>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</si>
  <si>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</si>
  <si>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</si>
  <si>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</si>
  <si>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</si>
  <si>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</si>
  <si>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</si>
  <si>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</si>
  <si>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Grosser Preis des Kantons Aargau (1.1)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</si>
  <si>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</si>
  <si>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</si>
  <si>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</si>
  <si>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</si>
  <si>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</si>
  <si>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Baloise Belgium Tour (2.Pro)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</si>
  <si>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</si>
  <si>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</si>
  <si>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</si>
  <si>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</si>
  <si>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</si>
  <si>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</si>
  <si>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</si>
  <si>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</si>
  <si>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</si>
  <si>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</si>
  <si>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Nummer 4 groep C</t>
  </si>
  <si>
    <t>Nummer 1 groep A</t>
  </si>
  <si>
    <t>Nummer 8 groep D</t>
  </si>
  <si>
    <t>Nummer 2 groep A</t>
  </si>
  <si>
    <t>Nummer 7 groep D</t>
  </si>
  <si>
    <t>Nummer 5 groep B</t>
  </si>
  <si>
    <t>Nummer 3 groep C</t>
  </si>
  <si>
    <t>Nummer 6 groep B</t>
  </si>
  <si>
    <t>Nummer 1 groep B</t>
  </si>
  <si>
    <t>Nummer 8 groep C</t>
  </si>
  <si>
    <t>Nummer 4 groep D</t>
  </si>
  <si>
    <t>Nummer 5 groep A</t>
  </si>
  <si>
    <t>Nummer 2 groep B</t>
  </si>
  <si>
    <t>Nummer 7 groep C</t>
  </si>
  <si>
    <t>Nummer 3 groep D</t>
  </si>
  <si>
    <t>Nummer 6 groep A</t>
  </si>
  <si>
    <t>Nummer 1 groep C</t>
  </si>
  <si>
    <t>Nummer 8 groep B</t>
  </si>
  <si>
    <t>Nummer 4 groep A</t>
  </si>
  <si>
    <t>Nummer 5 groep D</t>
  </si>
  <si>
    <t>Nummer 2 groep C</t>
  </si>
  <si>
    <t>Nummer 7 groep B</t>
  </si>
  <si>
    <t>Nummer 3 groep A</t>
  </si>
  <si>
    <t>Nummer 6 groep D</t>
  </si>
  <si>
    <t>Nummer 1 groep D</t>
  </si>
  <si>
    <t>Nummer 8 groep A</t>
  </si>
  <si>
    <t>Nummer 4 groep B</t>
  </si>
  <si>
    <t>Nummer 5 groep C</t>
  </si>
  <si>
    <t>Nummer 2 groep D</t>
  </si>
  <si>
    <t>Nummer 7 groep A</t>
  </si>
  <si>
    <t>Nummer 3 groep B</t>
  </si>
  <si>
    <t>Nummer 6 groep C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</si>
  <si>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</si>
  <si>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</si>
  <si>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</si>
  <si>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</si>
  <si>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</si>
  <si>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</si>
  <si>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</si>
  <si>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</si>
  <si>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</si>
  <si>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</si>
  <si>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</si>
  <si>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</si>
  <si>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</si>
  <si>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</si>
  <si>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</si>
  <si>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</si>
  <si>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UCI punten per 05/05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</si>
  <si>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</si>
  <si>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</si>
  <si>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</si>
  <si>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</si>
  <si>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</si>
  <si>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</si>
  <si>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</si>
  <si>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</si>
  <si>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</si>
  <si>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</si>
  <si>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</si>
  <si>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</si>
  <si>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</si>
  <si>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</si>
  <si>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</si>
  <si>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</si>
  <si>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</si>
  <si>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</si>
  <si>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</si>
  <si>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</si>
  <si>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</si>
  <si>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</si>
  <si>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</si>
  <si>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</si>
  <si>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</si>
  <si>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</si>
  <si>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</si>
  <si>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</si>
  <si>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</si>
  <si>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</si>
  <si>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</si>
  <si>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</si>
  <si>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</si>
  <si>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</si>
  <si>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</si>
  <si>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</si>
  <si>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</si>
  <si>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</si>
  <si>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</si>
  <si>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</si>
  <si>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</si>
  <si>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</si>
  <si>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</si>
  <si>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</si>
  <si>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</si>
  <si>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</si>
  <si>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</si>
  <si>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</si>
  <si>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</si>
  <si>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</si>
  <si>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</si>
  <si>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</si>
  <si>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</si>
  <si>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</si>
  <si>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</si>
  <si>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</si>
  <si>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-8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</si>
  <si>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</si>
  <si>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</si>
  <si>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</si>
  <si>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</si>
  <si>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</si>
  <si>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</si>
  <si>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</si>
  <si>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</si>
  <si>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</si>
  <si>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</si>
  <si>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</si>
  <si>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</si>
  <si>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</si>
  <si>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Algemeen Klassement na Week 19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</si>
  <si>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</si>
  <si>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</si>
  <si>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</si>
  <si>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</si>
  <si>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</si>
  <si>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</si>
  <si>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</si>
  <si>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 SEYFOLLAHIFARD Hasan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</si>
  <si>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</si>
  <si>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</si>
  <si>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</si>
  <si>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</si>
  <si>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</si>
  <si>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</si>
  <si>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</si>
  <si>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</si>
  <si>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</si>
  <si>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</si>
  <si>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</si>
  <si>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</si>
  <si>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</si>
  <si>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</si>
  <si>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</si>
  <si>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</si>
  <si>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</si>
  <si>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</si>
  <si>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</si>
  <si>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</si>
  <si>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</si>
  <si>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</si>
  <si>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</si>
  <si>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+28</t>
  </si>
  <si>
    <t>+25</t>
  </si>
  <si>
    <t>+20</t>
  </si>
  <si>
    <t>+10</t>
  </si>
  <si>
    <t>+41</t>
  </si>
  <si>
    <t>+44</t>
  </si>
  <si>
    <t>+30</t>
  </si>
  <si>
    <t>-32</t>
  </si>
  <si>
    <t>+52</t>
  </si>
  <si>
    <t>-18</t>
  </si>
  <si>
    <t>+49</t>
  </si>
  <si>
    <t>-28</t>
  </si>
  <si>
    <t>-35</t>
  </si>
  <si>
    <t>+29</t>
  </si>
  <si>
    <t>+26</t>
  </si>
  <si>
    <t>-16</t>
  </si>
  <si>
    <t>-43</t>
  </si>
  <si>
    <t>-30</t>
  </si>
  <si>
    <t>+36</t>
  </si>
  <si>
    <t>-34</t>
  </si>
  <si>
    <t>+42</t>
  </si>
  <si>
    <t>-21</t>
  </si>
  <si>
    <t>+15</t>
  </si>
  <si>
    <t>-44</t>
  </si>
  <si>
    <t>-38</t>
  </si>
  <si>
    <t>-22</t>
  </si>
  <si>
    <t>-31</t>
  </si>
  <si>
    <t>-19</t>
  </si>
  <si>
    <t>Stand na speelronde 30: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</si>
  <si>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</si>
  <si>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</si>
  <si>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</si>
  <si>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</si>
  <si>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</si>
  <si>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</si>
  <si>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</si>
  <si>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</si>
  <si>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</si>
  <si>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</si>
  <si>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</si>
  <si>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</si>
  <si>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</si>
  <si>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</si>
  <si>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Tour of Austria (2.1)</t>
  </si>
  <si>
    <t>Tour of Magnificent Qinghai (2.Pro)</t>
  </si>
  <si>
    <t>61thGiro Ciclistico della Valle d'Aosta (2.Pro)</t>
  </si>
  <si>
    <t>Clàssica Terres de l'Ebre (1.1)</t>
  </si>
  <si>
    <t>Prueba Villafranca - Ordiziako Klasika (1.1)</t>
  </si>
  <si>
    <t>Vuelta a Castilla y Leon (1.1)</t>
  </si>
  <si>
    <t>Tour de France (Grote Ronde)</t>
  </si>
  <si>
    <t>Ethias-Tour de Wallonie</t>
  </si>
  <si>
    <t>Circuito de Getxo - Memorial Hermanos Otxoa (1.1)</t>
  </si>
  <si>
    <t>Donostia San Sebastian Klasikoa (1.WT)</t>
  </si>
  <si>
    <t>Vuelta a Burgos (2.Pro)</t>
  </si>
  <si>
    <t>Tour de l'Ain (2.1)</t>
  </si>
  <si>
    <t>Trans-Himalaya Cycling Race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</si>
  <si>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</si>
  <si>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</si>
  <si>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</si>
  <si>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</si>
  <si>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</si>
  <si>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</si>
  <si>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</si>
  <si>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</si>
  <si>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</si>
  <si>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</si>
  <si>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</si>
  <si>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</si>
  <si>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</si>
  <si>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</si>
  <si>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3e etappe Giro d'Italia (2.WT)</t>
  </si>
  <si>
    <t>4e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</si>
  <si>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</si>
  <si>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</si>
  <si>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</si>
  <si>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</si>
  <si>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</si>
  <si>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</si>
  <si>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</si>
  <si>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</si>
  <si>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</si>
  <si>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</si>
  <si>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</si>
  <si>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</si>
  <si>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10e etappe Giro d'Italia (2.WT)</t>
  </si>
  <si>
    <t>1e etappe Tour of Norway (2.Pro)</t>
  </si>
  <si>
    <t>4e etappe Tour of Norway (2.Pro)</t>
  </si>
  <si>
    <t>11e etappe Giro d'Italia (2.WT)</t>
  </si>
  <si>
    <t>2e etappe Tour of Norway (2.Pro)</t>
  </si>
  <si>
    <t>13e etappe Giro d'Italia (2.WT)</t>
  </si>
  <si>
    <t>21e etappe Giro d'Italia (2.WT)</t>
  </si>
  <si>
    <t>9e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</si>
  <si>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</si>
  <si>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</si>
  <si>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</si>
  <si>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</si>
  <si>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</si>
  <si>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</si>
  <si>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12e etappe Giro d'Italia (2.WT)</t>
  </si>
  <si>
    <t>4e etappe  Tour of Norway (2.Pro)</t>
  </si>
  <si>
    <t>2e etappe Boucles de la Mayenne (2.Pro)</t>
  </si>
  <si>
    <t>Klassementen Giro d'Italia (2.WT)</t>
  </si>
  <si>
    <t>1e etappe Tour of Estonia (2.1)</t>
  </si>
  <si>
    <t>UCI punten per 02/06</t>
  </si>
  <si>
    <t>Simon Yates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</si>
</sst>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D5F4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0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27" fillId="0" borderId="2" xfId="0" applyFont="1" applyBorder="1" applyAlignment="1" applyProtection="1">
      <alignment horizontal="left"/>
      <protection locked="0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70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1" fillId="0" borderId="0" xfId="0" applyFont="1"/>
    <xf numFmtId="0" fontId="172" fillId="0" borderId="4" xfId="0" applyFont="1" applyBorder="1" applyAlignment="1">
      <alignment horizontal="left"/>
    </xf>
    <xf numFmtId="0" fontId="172" fillId="0" borderId="3" xfId="0" applyFont="1" applyBorder="1" applyAlignment="1">
      <alignment horizontal="left"/>
    </xf>
    <xf numFmtId="0" fontId="173" fillId="0" borderId="0" xfId="0" applyFont="1" applyAlignment="1">
      <alignment vertical="center"/>
    </xf>
    <xf numFmtId="0" fontId="174" fillId="0" borderId="0" xfId="0" applyFont="1"/>
    <xf numFmtId="0" fontId="175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2" fillId="0" borderId="0" xfId="0" applyFont="1" applyAlignment="1">
      <alignment horizontal="left"/>
    </xf>
    <xf numFmtId="0" fontId="172" fillId="0" borderId="5" xfId="0" applyFont="1" applyBorder="1" applyAlignment="1">
      <alignment horizontal="left"/>
    </xf>
    <xf numFmtId="0" fontId="172" fillId="0" borderId="1" xfId="0" applyFont="1" applyBorder="1" applyAlignment="1">
      <alignment horizontal="left"/>
    </xf>
    <xf numFmtId="0" fontId="175" fillId="0" borderId="0" xfId="0" applyFont="1" applyAlignment="1">
      <alignment horizontal="left"/>
    </xf>
    <xf numFmtId="0" fontId="176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7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8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7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7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7" fillId="0" borderId="4" xfId="0" applyFont="1" applyBorder="1" applyAlignment="1">
      <alignment horizontal="left"/>
    </xf>
    <xf numFmtId="0" fontId="179" fillId="0" borderId="0" xfId="0" applyFont="1" applyProtection="1">
      <protection locked="0"/>
    </xf>
    <xf numFmtId="0" fontId="179" fillId="0" borderId="0" xfId="0" applyFont="1" applyAlignment="1">
      <alignment horizontal="center"/>
    </xf>
    <xf numFmtId="0" fontId="180" fillId="0" borderId="0" xfId="0" applyFont="1" applyAlignment="1" applyProtection="1">
      <alignment vertical="top"/>
      <protection locked="0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0" fontId="27" fillId="0" borderId="2" xfId="3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108" fillId="0" borderId="0" xfId="3" applyFont="1" applyAlignment="1" applyProtection="1"/>
    <xf numFmtId="0" fontId="28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27" fillId="0" borderId="0" xfId="0" applyNumberFormat="1" applyFont="1" applyAlignment="1" applyProtection="1">
      <alignment horizontal="center"/>
      <protection locked="0"/>
    </xf>
    <xf numFmtId="0" fontId="50" fillId="0" borderId="0" xfId="0" applyNumberFormat="1" applyFont="1" applyAlignment="1">
      <alignment horizontal="center"/>
    </xf>
    <xf numFmtId="0" fontId="49" fillId="0" borderId="0" xfId="0" applyNumberFormat="1" applyFont="1" applyAlignment="1">
      <alignment horizontal="center"/>
    </xf>
    <xf numFmtId="0" fontId="48" fillId="0" borderId="0" xfId="0" applyNumberFormat="1" applyFont="1" applyAlignment="1">
      <alignment horizontal="center"/>
    </xf>
    <xf numFmtId="0" fontId="49" fillId="0" borderId="0" xfId="0" applyNumberFormat="1" applyFont="1" applyAlignment="1" applyProtection="1">
      <alignment horizontal="center"/>
      <protection locked="0"/>
    </xf>
    <xf numFmtId="0" fontId="48" fillId="0" borderId="0" xfId="0" applyNumberFormat="1" applyFont="1" applyAlignment="1" applyProtection="1">
      <alignment horizontal="center"/>
      <protection locked="0"/>
    </xf>
    <xf numFmtId="0" fontId="50" fillId="13" borderId="0" xfId="0" applyNumberFormat="1" applyFont="1" applyFill="1" applyAlignment="1">
      <alignment horizontal="center"/>
    </xf>
    <xf numFmtId="0" fontId="5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/>
    <xf numFmtId="0" fontId="50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horizontal="center"/>
    </xf>
    <xf numFmtId="0" fontId="48" fillId="0" borderId="0" xfId="0" applyNumberFormat="1" applyFont="1" applyFill="1" applyAlignment="1">
      <alignment horizontal="center"/>
    </xf>
    <xf numFmtId="0" fontId="49" fillId="0" borderId="0" xfId="0" applyNumberFormat="1" applyFont="1" applyFill="1" applyAlignment="1">
      <alignment horizontal="center"/>
    </xf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130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95" fillId="0" borderId="0" xfId="0" applyFont="1" applyBorder="1"/>
    <xf numFmtId="0" fontId="181" fillId="0" borderId="0" xfId="0" applyFont="1"/>
    <xf numFmtId="0" fontId="30" fillId="14" borderId="0" xfId="3" applyFont="1" applyFill="1" applyAlignment="1" applyProtection="1"/>
    <xf numFmtId="0" fontId="0" fillId="14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8" fillId="0" borderId="0" xfId="0" applyNumberFormat="1" applyFont="1" applyAlignment="1" applyProtection="1">
      <alignment horizontal="center"/>
      <protection locked="0"/>
    </xf>
    <xf numFmtId="0" fontId="0" fillId="0" borderId="0" xfId="0" applyFont="1" applyFill="1" applyAlignment="1">
      <alignment horizontal="center"/>
    </xf>
    <xf numFmtId="0" fontId="86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33" fillId="0" borderId="0" xfId="0" applyFont="1" applyFill="1"/>
    <xf numFmtId="0" fontId="0" fillId="0" borderId="0" xfId="0" applyFont="1" applyFill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tim-marsm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nico-denz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balazs-rozsa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lennert-van-eetvelt" TargetMode="External"/><Relationship Id="rId1219" Type="http://schemas.openxmlformats.org/officeDocument/2006/relationships/hyperlink" Target="https://www.procyclingstats.com/rider/james-shaw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ville-merlov1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awet-ama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nicolo-garibbo" TargetMode="External"/><Relationship Id="rId1308" Type="http://schemas.openxmlformats.org/officeDocument/2006/relationships/hyperlink" Target="https://www.procyclingstats.com/rider/alexander-edmondson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matthias-schwarzbacher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filippo-forti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edison-alejandro-callejas-santos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marc-cabedo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lucas-boniface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alexander-konijn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rudolf-remkhi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ldo-taillieu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neilson-powless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giulio-pellizzari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michael-storer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enric-ma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artem-shmidt" TargetMode="External"/><Relationship Id="rId1107" Type="http://schemas.openxmlformats.org/officeDocument/2006/relationships/hyperlink" Target="https://www.procyclingstats.com/rider/jonathan-milan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erik-nordsaeter-resell" TargetMode="External"/><Relationship Id="rId1269" Type="http://schemas.openxmlformats.org/officeDocument/2006/relationships/hyperlink" Target="https://www.procyclingstats.com/rider/ibai-azanza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daniel-skerl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danny-van-der-tuuk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harold-martin-lopez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sergio-meris" TargetMode="External"/><Relationship Id="rId1218" Type="http://schemas.openxmlformats.org/officeDocument/2006/relationships/hyperlink" Target="https://www.procyclingstats.com/rider/victor-guernalec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daniel-dias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jasper-philipsen" TargetMode="External"/><Relationship Id="rId1229" Type="http://schemas.openxmlformats.org/officeDocument/2006/relationships/hyperlink" Target="https://www.procyclingstats.com/rider/max-van-der-meulen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szymon-wisniewski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shemu-nsengiyumva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egan-bernal" TargetMode="External"/><Relationship Id="rId1307" Type="http://schemas.openxmlformats.org/officeDocument/2006/relationships/hyperlink" Target="https://www.procyclingstats.com/rider/xabier-mikel-azparren-irurzun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matteo-jorgenso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gnus-sheffield" TargetMode="External"/><Relationship Id="rId1220" Type="http://schemas.openxmlformats.org/officeDocument/2006/relationships/hyperlink" Target="https://www.procyclingstats.com/rider/jonas-geen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giacomo-ballabio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matteo-zurlo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romain-cardis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thibau-nys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alan-hatherly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davide-donati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vlad-van-mechelen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lucas-beneteau" TargetMode="External"/><Relationship Id="rId1197" Type="http://schemas.openxmlformats.org/officeDocument/2006/relationships/hyperlink" Target="https://www.procyclingstats.com/rider/martin-tjotta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cedrik-bakke-christopherse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tim-merlier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even-yemane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viktor-soenens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alberto-monti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dominik-neuman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antoine-berli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ben-carman" TargetMode="External"/><Relationship Id="rId1297" Type="http://schemas.openxmlformats.org/officeDocument/2006/relationships/hyperlink" Target="https://www.procyclingstats.com/rider/brandon-mcnulty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clement-champoussi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luc-wirtgen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william-hefferna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remco-evenepoel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einer-augusto-rubio-reye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wan-abdul-rahman-hamda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abel-balderstone-roumens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honatan-narvaez" TargetMode="External"/><Relationship Id="rId1106" Type="http://schemas.openxmlformats.org/officeDocument/2006/relationships/hyperlink" Target="https://www.procyclingstats.com/rider/oliver-knight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lewis-askey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anders-halland-johannesse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robbe-ghys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keegan-swirbul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dorde-duric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yevgeniy-gidich" TargetMode="External"/><Relationship Id="rId1279" Type="http://schemas.openxmlformats.org/officeDocument/2006/relationships/hyperlink" Target="https://www.procyclingstats.com/rider/ali-labib-shotorba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didier-munyaneza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nicolas-alustiza" TargetMode="External"/><Relationship Id="rId1206" Type="http://schemas.openxmlformats.org/officeDocument/2006/relationships/hyperlink" Target="https://www.procyclingstats.com/rider/stefan-kung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similien-hamon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bruno-kessler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juan-ayuso-pesquera" TargetMode="External"/><Relationship Id="rId1228" Type="http://schemas.openxmlformats.org/officeDocument/2006/relationships/hyperlink" Target="https://www.procyclingstats.com/rider/hugo-de-la-calle-arango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marceli-boguslawski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dria-pericas-capdevila" TargetMode="External"/><Relationship Id="rId1239" Type="http://schemas.openxmlformats.org/officeDocument/2006/relationships/hyperlink" Target="https://www.procyclingstats.com/rider/jason-huertas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kasper-haugland" TargetMode="External"/><Relationship Id="rId1306" Type="http://schemas.openxmlformats.org/officeDocument/2006/relationships/hyperlink" Target="https://www.procyclingstats.com/rider/alessio-martinelli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kevin-vauqueli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cristian-scaro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atthew-brennan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jordi-warlop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andreas-stokbro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leonardo-cobarrubia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thomas-pidcock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kevin-pezzo-rosola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aubin-sparfel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maximilien-juillard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jonathan-vervenne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alex-tolio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giulio-ciccone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hasan-seyfollahifard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samuel-fernandez-garcia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garin-kelley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romet-pajur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ike-uwiduhaye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tthew-kingsto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296" Type="http://schemas.openxmlformats.org/officeDocument/2006/relationships/hyperlink" Target="https://www.procyclingstats.com/rider/kaden-groves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lenny-martinez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attias-skjelmose-jensen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simone-raccani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giovanni-bortoluzzi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nicolas-prodhomm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aleksandr-shakotko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nicolas-vinokurov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axandre-van-petegem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biniyam-ghirmay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luca-de-meester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milan-fretin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gabriele-raccagn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nil-gimeno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nikita-tsvetkov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muradjan-khalmuratov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lorrenzo-manzin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primoz-roglic" TargetMode="External"/><Relationship Id="rId1205" Type="http://schemas.openxmlformats.org/officeDocument/2006/relationships/hyperlink" Target="https://www.procyclingstats.com/rider/tiesj-benoot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lenaic-langella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michiel-coppens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josh-kench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ben-healy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daniil-pronskiy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pavel-sumpik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diego-de-jesus-mendes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simon-yates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brage-aulstad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magnus-cort-nielsen" TargetMode="External"/><Relationship Id="rId1249" Type="http://schemas.openxmlformats.org/officeDocument/2006/relationships/hyperlink" Target="https://www.procyclingstats.com/rider/william-junior-lecerf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joao-almeida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uro-schmi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isaac-del-toro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niklas-larse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cristian-david-pita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paul-seixas" TargetMode="External"/><Relationship Id="rId1184" Type="http://schemas.openxmlformats.org/officeDocument/2006/relationships/hyperlink" Target="https://www.procyclingstats.com/rider/roy-eefting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asbjorn-hellemose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chun-kai-feng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sakarias-koller-loland" TargetMode="External"/><Relationship Id="rId1209" Type="http://schemas.openxmlformats.org/officeDocument/2006/relationships/hyperlink" Target="https://www.procyclingstats.com/rider/lorenzo-finn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balint-feldhoffer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tadej-pogacar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tahir-yigit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santiago-mesa-pietralung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jannis-peter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kacper-mientki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vainqueur-masengesho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ben-granger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damiano-caruso" TargetMode="External"/><Relationship Id="rId1309" Type="http://schemas.openxmlformats.org/officeDocument/2006/relationships/hyperlink" Target="https://www.procyclingstats.com/rider/james-knox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florian-lipowitz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maximilian-schachmann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henri-vandenabeele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daniel-cavia-san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federico-guzzo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tom-sexton" TargetMode="External"/><Relationship Id="rId1300" Type="http://schemas.openxmlformats.org/officeDocument/2006/relationships/hyperlink" Target="https://www.procyclingstats.com/rider/max-poole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max-kanter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aaron-gate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florian-dauphin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tobias-lund-andresen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paul-magnier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mathis-avondts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zeteny-szijarto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milan-lanhove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aidin-aliya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rotem-tene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jan-castellon" TargetMode="External"/><Relationship Id="rId1204" Type="http://schemas.openxmlformats.org/officeDocument/2006/relationships/hyperlink" Target="https://www.procyclingstats.com/rider/wout-van-aert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lauri-tamm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alexys-brunel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timofei-ivanov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davide-piganzoli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filippo-ganna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alex-aranburu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fran-miholjevic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storm-ingebrigtsen" TargetMode="External"/><Relationship Id="rId1304" Type="http://schemas.openxmlformats.org/officeDocument/2006/relationships/hyperlink" Target="https://www.procyclingstats.com/rider/adam-yates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tim-wellens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lorenzo-fortunato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avier-romo" TargetMode="External"/><Relationship Id="rId1108" Type="http://schemas.openxmlformats.org/officeDocument/2006/relationships/hyperlink" Target="https://www.procyclingstats.com/rider/pello-bilbao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mikel-landa" TargetMode="External"/><Relationship Id="rId1259" Type="http://schemas.openxmlformats.org/officeDocument/2006/relationships/hyperlink" Target="https://www.procyclingstats.com/rider/tom-portsmouth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kenny-molly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patompob-phonarjthan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jay-vine" TargetMode="External"/><Relationship Id="rId1110" Type="http://schemas.openxmlformats.org/officeDocument/2006/relationships/hyperlink" Target="https://www.procyclingstats.com/rider/ivan-romeo" TargetMode="External"/><Relationship Id="rId1208" Type="http://schemas.openxmlformats.org/officeDocument/2006/relationships/hyperlink" Target="https://www.procyclingstats.com/rider/julius-van-den-berg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milkias-maekele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olav-kooij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richard-carapaz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ds-pederse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sam-maisonobe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mathieu-van-der-poel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simone-velasco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diego-uriarte-belzunegi" TargetMode="External"/><Relationship Id="rId1310" Type="http://schemas.openxmlformats.org/officeDocument/2006/relationships/printerSettings" Target="../printerSettings/printerSettings1.bin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george-radcliffe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owen-geleijn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leander-van-hautegem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david-larsso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sebastian-kolze-changizi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luis-carlos-chia-bermudez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tali-lane-welsh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michael-matthews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antonio-tiberi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oscar-onle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derek-gee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atys-grisel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romain-gregoire1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mohd-harrif-saleh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dylan-van-baarle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tour-of-austria/2025/overview" TargetMode="External"/><Relationship Id="rId89" Type="http://schemas.openxmlformats.org/officeDocument/2006/relationships/hyperlink" Target="https://www.procyclingstats.com/race/tour-de-wallonie/2025/overview" TargetMode="External"/><Relationship Id="rId16" Type="http://schemas.openxmlformats.org/officeDocument/2006/relationships/hyperlink" Target="https://www.procyclingstats.com/race/milano-torino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circuito-de-getxo/2025/overview" TargetMode="External"/><Relationship Id="rId95" Type="http://schemas.openxmlformats.org/officeDocument/2006/relationships/hyperlink" Target="https://www.procyclingstats.com/race/tour-de-pologne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magnificent-qinghai/2025/overview" TargetMode="External"/><Relationship Id="rId93" Type="http://schemas.openxmlformats.org/officeDocument/2006/relationships/hyperlink" Target="https://www.procyclingstats.com/race/tour-de-l-ain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62" Type="http://schemas.openxmlformats.org/officeDocument/2006/relationships/hyperlink" Target="https://www.procyclingstats.com/race/4-jours-de-dunkerque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83" Type="http://schemas.openxmlformats.org/officeDocument/2006/relationships/hyperlink" Target="https://www.procyclingstats.com/race/sibiu-cycling-tour/2025/overview" TargetMode="External"/><Relationship Id="rId88" Type="http://schemas.openxmlformats.org/officeDocument/2006/relationships/hyperlink" Target="https://www.procyclingstats.com/race/vuelta-a-castilla-y-leon/2025/overview" TargetMode="External"/><Relationship Id="rId91" Type="http://schemas.openxmlformats.org/officeDocument/2006/relationships/hyperlink" Target="https://www.procyclingstats.com/race/san-sebastian/2025/overview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andorra-morabanc-classica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prueba-villafranca/2025/overview" TargetMode="External"/><Relationship Id="rId94" Type="http://schemas.openxmlformats.org/officeDocument/2006/relationships/hyperlink" Target="https://www.procyclingstats.com/race/trans-himalaya-cycling-rac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vuelta-a-burgos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tour-de-france/2024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giro-del-appennino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la-route-d-occitanie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121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5049</v>
      </c>
      <c r="G1" s="114"/>
      <c r="J1"/>
      <c r="K1" s="190"/>
      <c r="L1" s="206" t="s">
        <v>4311</v>
      </c>
      <c r="M1" s="7"/>
      <c r="N1" s="7"/>
      <c r="O1" s="206" t="s">
        <v>4312</v>
      </c>
    </row>
    <row r="2" spans="1:15" s="3" customFormat="1" ht="38.25">
      <c r="A2" s="27"/>
      <c r="B2" s="450" t="s">
        <v>1377</v>
      </c>
      <c r="D2" s="450" t="s">
        <v>1308</v>
      </c>
      <c r="E2" s="27" t="s">
        <v>1647</v>
      </c>
      <c r="F2" s="27"/>
      <c r="G2" s="17" t="s">
        <v>40</v>
      </c>
      <c r="H2" s="450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3" t="s">
        <v>0</v>
      </c>
      <c r="B3" s="107" t="s">
        <v>704</v>
      </c>
      <c r="D3" t="s">
        <v>2744</v>
      </c>
      <c r="E3" s="270" t="s">
        <v>3904</v>
      </c>
      <c r="G3" s="65">
        <f>$DB$870</f>
        <v>15224.499999999998</v>
      </c>
      <c r="H3" s="552" t="s">
        <v>4842</v>
      </c>
      <c r="I3" s="357"/>
      <c r="J3" s="452"/>
      <c r="K3" s="526" t="s">
        <v>2319</v>
      </c>
      <c r="L3" s="95" t="s">
        <v>4338</v>
      </c>
      <c r="N3" s="270"/>
      <c r="O3" s="222" t="s">
        <v>2718</v>
      </c>
    </row>
    <row r="4" spans="1:15" s="61" customFormat="1" ht="15.75" customHeight="1">
      <c r="A4" s="453" t="s">
        <v>2</v>
      </c>
      <c r="B4" s="285" t="s">
        <v>1666</v>
      </c>
      <c r="D4" t="s">
        <v>2764</v>
      </c>
      <c r="E4" s="270" t="s">
        <v>3916</v>
      </c>
      <c r="G4" s="65">
        <f>$NC$870</f>
        <v>15180.650000000001</v>
      </c>
      <c r="H4" s="552" t="s">
        <v>4251</v>
      </c>
      <c r="I4" s="357"/>
      <c r="J4" s="452"/>
      <c r="K4" s="9" t="s">
        <v>2320</v>
      </c>
      <c r="L4" s="95" t="s">
        <v>4339</v>
      </c>
      <c r="N4" s="270"/>
      <c r="O4" s="222" t="s">
        <v>3641</v>
      </c>
    </row>
    <row r="5" spans="1:15" s="61" customFormat="1" ht="15.75" customHeight="1">
      <c r="A5" s="453" t="s">
        <v>3</v>
      </c>
      <c r="B5" s="107" t="s">
        <v>2216</v>
      </c>
      <c r="D5" t="s">
        <v>2790</v>
      </c>
      <c r="E5" s="270" t="s">
        <v>3925</v>
      </c>
      <c r="G5" s="65">
        <f>$SZ$870</f>
        <v>15038.099999999997</v>
      </c>
      <c r="H5" s="552" t="s">
        <v>4261</v>
      </c>
      <c r="I5" s="357"/>
      <c r="J5" s="452"/>
      <c r="K5" s="9" t="s">
        <v>2321</v>
      </c>
      <c r="L5" s="95" t="s">
        <v>4359</v>
      </c>
      <c r="N5" s="270"/>
      <c r="O5" s="222" t="s">
        <v>2193</v>
      </c>
    </row>
    <row r="6" spans="1:15" s="61" customFormat="1" ht="15.75" customHeight="1">
      <c r="A6" s="453" t="s">
        <v>5</v>
      </c>
      <c r="B6" s="107" t="s">
        <v>2718</v>
      </c>
      <c r="D6" t="s">
        <v>2286</v>
      </c>
      <c r="E6" s="270" t="s">
        <v>2827</v>
      </c>
      <c r="G6" s="65">
        <f>$AMA$870</f>
        <v>15038.100000000002</v>
      </c>
      <c r="H6" s="552" t="s">
        <v>5081</v>
      </c>
      <c r="I6" s="357"/>
      <c r="J6" s="452"/>
      <c r="K6" s="526" t="s">
        <v>2322</v>
      </c>
      <c r="L6" s="95" t="s">
        <v>4369</v>
      </c>
      <c r="N6" s="270"/>
      <c r="O6" s="222" t="s">
        <v>1665</v>
      </c>
    </row>
    <row r="7" spans="1:15" s="61" customFormat="1" ht="15.75" customHeight="1">
      <c r="A7" s="453" t="s">
        <v>7</v>
      </c>
      <c r="B7" s="107" t="s">
        <v>2719</v>
      </c>
      <c r="D7" t="s">
        <v>2279</v>
      </c>
      <c r="E7" s="270" t="s">
        <v>2830</v>
      </c>
      <c r="G7" s="65">
        <f>$AJP$870</f>
        <v>15006</v>
      </c>
      <c r="H7" s="552" t="s">
        <v>4251</v>
      </c>
      <c r="I7" s="357"/>
      <c r="J7" s="452"/>
      <c r="K7" s="9" t="s">
        <v>2323</v>
      </c>
      <c r="L7" s="95" t="s">
        <v>4420</v>
      </c>
      <c r="N7" s="270"/>
      <c r="O7" s="222" t="s">
        <v>1661</v>
      </c>
    </row>
    <row r="8" spans="1:15" s="61" customFormat="1" ht="15.75" customHeight="1">
      <c r="A8" s="453" t="s">
        <v>8</v>
      </c>
      <c r="B8" s="107" t="s">
        <v>667</v>
      </c>
      <c r="D8" t="s">
        <v>2785</v>
      </c>
      <c r="E8" s="270" t="s">
        <v>3913</v>
      </c>
      <c r="G8" s="65">
        <f>$JQ$870</f>
        <v>14979.400000000003</v>
      </c>
      <c r="H8" s="552" t="s">
        <v>2654</v>
      </c>
      <c r="I8" s="451"/>
      <c r="J8" s="452"/>
      <c r="K8" s="527" t="s">
        <v>2324</v>
      </c>
      <c r="L8" s="95" t="s">
        <v>4498</v>
      </c>
      <c r="N8" s="270"/>
      <c r="O8" s="222" t="s">
        <v>2730</v>
      </c>
    </row>
    <row r="9" spans="1:15" s="61" customFormat="1" ht="15.75" customHeight="1">
      <c r="A9" s="453" t="s">
        <v>10</v>
      </c>
      <c r="B9" s="106" t="s">
        <v>1351</v>
      </c>
      <c r="D9" t="s">
        <v>2749</v>
      </c>
      <c r="E9" s="270" t="s">
        <v>3900</v>
      </c>
      <c r="G9" s="65">
        <f>$AH$870</f>
        <v>14952.000000000002</v>
      </c>
      <c r="H9" s="552" t="s">
        <v>4252</v>
      </c>
      <c r="I9" s="357"/>
      <c r="J9" s="452"/>
      <c r="K9" s="9" t="s">
        <v>2336</v>
      </c>
      <c r="L9" s="95" t="s">
        <v>4533</v>
      </c>
      <c r="N9" s="270"/>
      <c r="O9" s="222" t="s">
        <v>3642</v>
      </c>
    </row>
    <row r="10" spans="1:15" s="61" customFormat="1" ht="15.75" customHeight="1">
      <c r="A10" s="453" t="s">
        <v>12</v>
      </c>
      <c r="B10" s="285" t="s">
        <v>31</v>
      </c>
      <c r="D10" t="s">
        <v>2759</v>
      </c>
      <c r="E10" s="270" t="s">
        <v>2299</v>
      </c>
      <c r="G10" s="65">
        <f>$CA$870</f>
        <v>14921.449999999997</v>
      </c>
      <c r="H10" s="552" t="s">
        <v>4258</v>
      </c>
      <c r="I10" s="357"/>
      <c r="J10" s="452"/>
      <c r="K10" s="9" t="s">
        <v>2337</v>
      </c>
      <c r="L10" s="95" t="s">
        <v>4540</v>
      </c>
      <c r="N10" s="270"/>
      <c r="O10" s="222" t="s">
        <v>2726</v>
      </c>
    </row>
    <row r="11" spans="1:15" s="61" customFormat="1" ht="15.75" customHeight="1">
      <c r="A11" s="453" t="s">
        <v>14</v>
      </c>
      <c r="B11" s="106" t="s">
        <v>1337</v>
      </c>
      <c r="C11" s="84"/>
      <c r="D11" t="s">
        <v>2750</v>
      </c>
      <c r="E11" s="270" t="s">
        <v>2821</v>
      </c>
      <c r="G11" s="65">
        <f>$G$870</f>
        <v>14749.049999999997</v>
      </c>
      <c r="H11" s="552" t="s">
        <v>4253</v>
      </c>
      <c r="I11" s="357"/>
      <c r="J11" s="452"/>
      <c r="K11" s="527" t="s">
        <v>2338</v>
      </c>
      <c r="L11" s="95" t="s">
        <v>4569</v>
      </c>
      <c r="N11" s="270"/>
      <c r="O11" s="222" t="s">
        <v>2725</v>
      </c>
    </row>
    <row r="12" spans="1:15" s="61" customFormat="1" ht="15.75" customHeight="1">
      <c r="A12" s="453" t="s">
        <v>16</v>
      </c>
      <c r="B12" s="284" t="s">
        <v>142</v>
      </c>
      <c r="D12" t="s">
        <v>2761</v>
      </c>
      <c r="E12" s="270" t="s">
        <v>2298</v>
      </c>
      <c r="G12" s="65">
        <f>$DT$870</f>
        <v>14715.550000000001</v>
      </c>
      <c r="H12" s="552" t="s">
        <v>2654</v>
      </c>
      <c r="I12" s="357"/>
      <c r="J12" s="452"/>
      <c r="K12" s="527" t="s">
        <v>2463</v>
      </c>
      <c r="L12" s="95" t="s">
        <v>4624</v>
      </c>
      <c r="N12" s="270"/>
      <c r="O12" s="222" t="s">
        <v>668</v>
      </c>
    </row>
    <row r="13" spans="1:15" s="61" customFormat="1" ht="15.75" customHeight="1">
      <c r="A13" s="453" t="s">
        <v>18</v>
      </c>
      <c r="B13" s="107" t="s">
        <v>154</v>
      </c>
      <c r="D13" t="s">
        <v>2743</v>
      </c>
      <c r="E13" s="270" t="s">
        <v>3901</v>
      </c>
      <c r="G13" s="65">
        <f>$AQ$870</f>
        <v>14695.149999999996</v>
      </c>
      <c r="H13" s="552" t="s">
        <v>4262</v>
      </c>
      <c r="I13" s="357"/>
      <c r="J13" s="452"/>
      <c r="K13" s="527" t="s">
        <v>2479</v>
      </c>
      <c r="L13" s="95" t="s">
        <v>4706</v>
      </c>
      <c r="N13" s="270"/>
      <c r="O13" s="222" t="s">
        <v>2727</v>
      </c>
    </row>
    <row r="14" spans="1:15" s="61" customFormat="1" ht="15.75" customHeight="1">
      <c r="A14" s="453" t="s">
        <v>20</v>
      </c>
      <c r="B14" s="284" t="s">
        <v>3639</v>
      </c>
      <c r="D14" t="s">
        <v>3887</v>
      </c>
      <c r="E14" s="270" t="s">
        <v>3941</v>
      </c>
      <c r="G14" s="65">
        <f>$BDR$870</f>
        <v>14597.499999999998</v>
      </c>
      <c r="H14" s="552" t="s">
        <v>4844</v>
      </c>
      <c r="I14" s="97"/>
      <c r="J14" s="452"/>
      <c r="K14" s="9" t="s">
        <v>3127</v>
      </c>
      <c r="L14" s="95" t="s">
        <v>4569</v>
      </c>
      <c r="N14" s="270"/>
      <c r="O14" s="222" t="s">
        <v>31</v>
      </c>
    </row>
    <row r="15" spans="1:15" s="61" customFormat="1" ht="15.75" customHeight="1">
      <c r="A15" s="453" t="s">
        <v>22</v>
      </c>
      <c r="B15" s="107" t="s">
        <v>155</v>
      </c>
      <c r="D15" t="s">
        <v>2755</v>
      </c>
      <c r="E15" s="270" t="s">
        <v>2822</v>
      </c>
      <c r="G15" s="65">
        <f>$BI$870</f>
        <v>14583.399999999994</v>
      </c>
      <c r="H15" s="552" t="s">
        <v>2654</v>
      </c>
      <c r="I15" s="357"/>
      <c r="J15" s="452"/>
      <c r="K15" s="9" t="s">
        <v>3128</v>
      </c>
      <c r="L15" s="95" t="s">
        <v>4791</v>
      </c>
      <c r="N15" s="270"/>
      <c r="O15" s="222" t="s">
        <v>2212</v>
      </c>
    </row>
    <row r="16" spans="1:15" s="61" customFormat="1" ht="15.75" customHeight="1">
      <c r="A16" s="453" t="s">
        <v>24</v>
      </c>
      <c r="B16" s="107" t="s">
        <v>2203</v>
      </c>
      <c r="D16" t="s">
        <v>2794</v>
      </c>
      <c r="E16" s="270" t="s">
        <v>3928</v>
      </c>
      <c r="G16" s="65">
        <f>$WL$870</f>
        <v>14556.149999999996</v>
      </c>
      <c r="H16" s="552" t="s">
        <v>4261</v>
      </c>
      <c r="I16" s="357"/>
      <c r="J16" s="452"/>
      <c r="K16" s="9" t="s">
        <v>3148</v>
      </c>
      <c r="L16" s="95" t="s">
        <v>4533</v>
      </c>
      <c r="N16" s="270"/>
      <c r="O16" s="222" t="s">
        <v>2709</v>
      </c>
    </row>
    <row r="17" spans="1:15" s="61" customFormat="1" ht="15.75" customHeight="1">
      <c r="A17" s="453" t="s">
        <v>26</v>
      </c>
      <c r="B17" s="107" t="s">
        <v>2724</v>
      </c>
      <c r="D17" t="s">
        <v>2295</v>
      </c>
      <c r="E17" s="270" t="s">
        <v>2828</v>
      </c>
      <c r="G17" s="65">
        <f>$APD$870</f>
        <v>14537.499999999998</v>
      </c>
      <c r="H17" s="552" t="s">
        <v>4259</v>
      </c>
      <c r="I17" s="357"/>
      <c r="J17" s="452"/>
      <c r="K17" s="527" t="s">
        <v>3149</v>
      </c>
      <c r="L17" s="95" t="s">
        <v>4929</v>
      </c>
      <c r="O17" s="222" t="s">
        <v>1666</v>
      </c>
    </row>
    <row r="18" spans="1:15" s="61" customFormat="1" ht="15.75" customHeight="1">
      <c r="A18" s="453" t="s">
        <v>28</v>
      </c>
      <c r="B18" s="107" t="s">
        <v>2708</v>
      </c>
      <c r="D18" t="s">
        <v>2287</v>
      </c>
      <c r="E18" s="270" t="s">
        <v>3937</v>
      </c>
      <c r="G18" s="65">
        <f>$AMJ$870</f>
        <v>14513.700000000004</v>
      </c>
      <c r="H18" s="552" t="s">
        <v>5082</v>
      </c>
      <c r="I18" s="357"/>
      <c r="J18" s="452"/>
      <c r="K18" s="527" t="s">
        <v>4313</v>
      </c>
      <c r="L18" s="95" t="s">
        <v>4624</v>
      </c>
      <c r="O18" s="222" t="s">
        <v>153</v>
      </c>
    </row>
    <row r="19" spans="1:15" s="61" customFormat="1" ht="15.75" customHeight="1">
      <c r="A19" s="453" t="s">
        <v>30</v>
      </c>
      <c r="B19" s="107" t="s">
        <v>2726</v>
      </c>
      <c r="D19" t="s">
        <v>2281</v>
      </c>
      <c r="E19" s="270" t="s">
        <v>3919</v>
      </c>
      <c r="G19" s="65">
        <f>$AKH$870</f>
        <v>14418.300000000001</v>
      </c>
      <c r="H19" s="552" t="s">
        <v>5083</v>
      </c>
      <c r="I19" s="357"/>
      <c r="J19" s="452"/>
      <c r="K19" s="527" t="s">
        <v>4314</v>
      </c>
      <c r="L19" s="95" t="s">
        <v>5004</v>
      </c>
      <c r="O19" s="222" t="s">
        <v>3630</v>
      </c>
    </row>
    <row r="20" spans="1:15" s="61" customFormat="1" ht="15.75" customHeight="1">
      <c r="A20" s="453" t="s">
        <v>32</v>
      </c>
      <c r="B20" s="107" t="s">
        <v>2712</v>
      </c>
      <c r="D20" t="s">
        <v>3877</v>
      </c>
      <c r="E20" s="270" t="s">
        <v>3935</v>
      </c>
      <c r="G20" s="65">
        <f>$AHE$870</f>
        <v>14368.699999999999</v>
      </c>
      <c r="H20" s="552" t="s">
        <v>5084</v>
      </c>
      <c r="I20" s="357"/>
      <c r="J20" s="452"/>
      <c r="K20" s="527" t="s">
        <v>4315</v>
      </c>
      <c r="L20" s="95" t="s">
        <v>5038</v>
      </c>
      <c r="O20" s="222" t="s">
        <v>2708</v>
      </c>
    </row>
    <row r="21" spans="1:15" s="61" customFormat="1" ht="15.75" customHeight="1">
      <c r="A21" s="453" t="s">
        <v>34</v>
      </c>
      <c r="B21" s="107" t="s">
        <v>2710</v>
      </c>
      <c r="D21" t="s">
        <v>2283</v>
      </c>
      <c r="E21" s="270" t="s">
        <v>3935</v>
      </c>
      <c r="G21" s="65">
        <f>$AKZ$870</f>
        <v>14359.399999999998</v>
      </c>
      <c r="H21" s="552" t="s">
        <v>5035</v>
      </c>
      <c r="I21" s="357"/>
      <c r="J21" s="452"/>
      <c r="K21" s="9" t="s">
        <v>4316</v>
      </c>
      <c r="L21" s="95" t="s">
        <v>5185</v>
      </c>
      <c r="O21" s="222" t="s">
        <v>704</v>
      </c>
    </row>
    <row r="22" spans="1:15" s="61" customFormat="1" ht="15.75" customHeight="1">
      <c r="A22" s="453" t="s">
        <v>36</v>
      </c>
      <c r="B22" s="107" t="s">
        <v>2723</v>
      </c>
      <c r="D22" t="s">
        <v>2805</v>
      </c>
      <c r="E22" s="270" t="s">
        <v>3932</v>
      </c>
      <c r="G22" s="65">
        <f>$AGD$870</f>
        <v>14311.7</v>
      </c>
      <c r="H22" s="552" t="s">
        <v>4258</v>
      </c>
      <c r="I22" s="357"/>
      <c r="J22" s="452"/>
      <c r="K22" s="527" t="s">
        <v>4317</v>
      </c>
      <c r="L22" s="95"/>
    </row>
    <row r="23" spans="1:15" s="61" customFormat="1" ht="15.75" customHeight="1">
      <c r="A23" s="453" t="s">
        <v>38</v>
      </c>
      <c r="B23" s="107" t="s">
        <v>2728</v>
      </c>
      <c r="D23" t="s">
        <v>2806</v>
      </c>
      <c r="E23" s="270" t="s">
        <v>3933</v>
      </c>
      <c r="G23" s="65">
        <f>$AGM$870</f>
        <v>14213.400000000001</v>
      </c>
      <c r="H23" s="552" t="s">
        <v>4255</v>
      </c>
      <c r="I23" s="357"/>
      <c r="J23" s="452"/>
      <c r="K23" s="9" t="s">
        <v>4318</v>
      </c>
      <c r="L23" s="95"/>
    </row>
    <row r="24" spans="1:15" s="61" customFormat="1" ht="15.75" customHeight="1">
      <c r="A24" s="453" t="s">
        <v>145</v>
      </c>
      <c r="B24" s="284" t="s">
        <v>21</v>
      </c>
      <c r="D24" t="s">
        <v>2754</v>
      </c>
      <c r="E24" s="270" t="s">
        <v>3898</v>
      </c>
      <c r="G24" s="65">
        <f>$P$870</f>
        <v>14163.800000000003</v>
      </c>
      <c r="H24" s="552" t="s">
        <v>2654</v>
      </c>
      <c r="I24" s="357"/>
      <c r="J24" s="452"/>
      <c r="K24" s="526" t="s">
        <v>4319</v>
      </c>
      <c r="L24" s="95"/>
    </row>
    <row r="25" spans="1:15" s="61" customFormat="1" ht="15.75" customHeight="1">
      <c r="A25" s="453" t="s">
        <v>146</v>
      </c>
      <c r="B25" s="107" t="s">
        <v>141</v>
      </c>
      <c r="D25" t="s">
        <v>2770</v>
      </c>
      <c r="E25" s="270" t="s">
        <v>2299</v>
      </c>
      <c r="G25" s="65">
        <f>$GN$870</f>
        <v>14151</v>
      </c>
      <c r="H25" s="552" t="s">
        <v>5085</v>
      </c>
      <c r="I25" s="97"/>
      <c r="J25" s="452"/>
      <c r="K25" s="9" t="s">
        <v>4320</v>
      </c>
      <c r="L25" s="95"/>
    </row>
    <row r="26" spans="1:15" s="61" customFormat="1" ht="15.75" customHeight="1">
      <c r="A26" s="453" t="s">
        <v>147</v>
      </c>
      <c r="B26" s="107" t="s">
        <v>2711</v>
      </c>
      <c r="D26" t="s">
        <v>2282</v>
      </c>
      <c r="E26" s="270" t="s">
        <v>3919</v>
      </c>
      <c r="G26" s="65">
        <f>$AKQ$870</f>
        <v>14138.400000000005</v>
      </c>
      <c r="H26" s="552" t="s">
        <v>5084</v>
      </c>
      <c r="I26" s="357"/>
      <c r="J26" s="452"/>
      <c r="K26" s="9" t="s">
        <v>4321</v>
      </c>
      <c r="L26" s="95"/>
    </row>
    <row r="27" spans="1:15" s="61" customFormat="1" ht="15.75" customHeight="1">
      <c r="A27" s="453" t="s">
        <v>151</v>
      </c>
      <c r="B27" s="107" t="s">
        <v>653</v>
      </c>
      <c r="D27" t="s">
        <v>2775</v>
      </c>
      <c r="E27" s="270" t="s">
        <v>3904</v>
      </c>
      <c r="G27" s="65">
        <f>$IY$870</f>
        <v>14049.499999999998</v>
      </c>
      <c r="H27" s="552" t="s">
        <v>4253</v>
      </c>
      <c r="I27" s="357"/>
      <c r="J27" s="452"/>
      <c r="K27" s="9" t="s">
        <v>4322</v>
      </c>
      <c r="L27" s="95"/>
    </row>
    <row r="28" spans="1:15" s="61" customFormat="1" ht="15.75" customHeight="1">
      <c r="A28" s="453" t="s">
        <v>157</v>
      </c>
      <c r="B28" s="285" t="s">
        <v>25</v>
      </c>
      <c r="D28" t="s">
        <v>2768</v>
      </c>
      <c r="E28" s="270" t="s">
        <v>3898</v>
      </c>
      <c r="G28" s="65">
        <f>$AZ$870</f>
        <v>14045.199999999995</v>
      </c>
      <c r="H28" s="552" t="s">
        <v>4885</v>
      </c>
      <c r="J28" s="452"/>
      <c r="K28" s="526" t="s">
        <v>4323</v>
      </c>
      <c r="L28" s="95"/>
    </row>
    <row r="29" spans="1:15" s="61" customFormat="1" ht="15.75" customHeight="1">
      <c r="A29" s="453" t="s">
        <v>159</v>
      </c>
      <c r="B29" s="285" t="s">
        <v>2325</v>
      </c>
      <c r="D29" t="s">
        <v>2796</v>
      </c>
      <c r="E29" s="270" t="s">
        <v>3918</v>
      </c>
      <c r="G29" s="65">
        <f>$OD$870</f>
        <v>14018.199999999995</v>
      </c>
      <c r="H29" s="552" t="s">
        <v>4887</v>
      </c>
      <c r="I29" s="357"/>
      <c r="J29" s="452"/>
      <c r="K29" s="526" t="s">
        <v>4324</v>
      </c>
      <c r="L29" s="95"/>
    </row>
    <row r="30" spans="1:15" s="61" customFormat="1" ht="15.75" customHeight="1">
      <c r="A30" s="453" t="s">
        <v>160</v>
      </c>
      <c r="B30" s="107" t="s">
        <v>2202</v>
      </c>
      <c r="D30" t="s">
        <v>3872</v>
      </c>
      <c r="E30" s="270" t="s">
        <v>3919</v>
      </c>
      <c r="G30" s="65">
        <f>$YN$870</f>
        <v>14001.049999999997</v>
      </c>
      <c r="H30" s="552" t="s">
        <v>5083</v>
      </c>
      <c r="I30" s="357"/>
      <c r="J30" s="452"/>
      <c r="K30" s="9" t="s">
        <v>4325</v>
      </c>
      <c r="L30" s="95"/>
    </row>
    <row r="31" spans="1:15" s="61" customFormat="1" ht="15.75" customHeight="1">
      <c r="A31" s="453" t="s">
        <v>161</v>
      </c>
      <c r="B31" s="285" t="s">
        <v>33</v>
      </c>
      <c r="D31" t="s">
        <v>2745</v>
      </c>
      <c r="E31" s="270" t="s">
        <v>2298</v>
      </c>
      <c r="G31" s="65">
        <f>$CJ$870</f>
        <v>13977.099999999997</v>
      </c>
      <c r="H31" s="552" t="s">
        <v>5086</v>
      </c>
      <c r="I31" s="357"/>
      <c r="J31" s="452"/>
      <c r="K31" s="9" t="s">
        <v>4326</v>
      </c>
      <c r="L31" s="95"/>
    </row>
    <row r="32" spans="1:15" s="61" customFormat="1" ht="15.75" customHeight="1">
      <c r="A32" s="453" t="s">
        <v>163</v>
      </c>
      <c r="B32" s="106" t="s">
        <v>1349</v>
      </c>
      <c r="D32" t="s">
        <v>2751</v>
      </c>
      <c r="E32" s="270" t="s">
        <v>3915</v>
      </c>
      <c r="G32" s="65">
        <f>$LS$870</f>
        <v>13972.900000000003</v>
      </c>
      <c r="H32" s="552" t="s">
        <v>4251</v>
      </c>
      <c r="I32" s="97"/>
      <c r="J32" s="452"/>
      <c r="K32" s="9" t="s">
        <v>4327</v>
      </c>
      <c r="L32" s="95"/>
    </row>
    <row r="33" spans="1:12" s="61" customFormat="1" ht="15.75" customHeight="1">
      <c r="A33" s="453" t="s">
        <v>274</v>
      </c>
      <c r="B33" s="107" t="s">
        <v>180</v>
      </c>
      <c r="D33" t="s">
        <v>3875</v>
      </c>
      <c r="E33" s="270" t="s">
        <v>2830</v>
      </c>
      <c r="G33" s="65">
        <f>$ZO$870</f>
        <v>13960.000000000002</v>
      </c>
      <c r="H33" s="552" t="s">
        <v>4256</v>
      </c>
      <c r="I33" s="357"/>
      <c r="J33" s="452"/>
      <c r="K33" s="9" t="s">
        <v>4328</v>
      </c>
      <c r="L33" s="95"/>
    </row>
    <row r="34" spans="1:12" s="61" customFormat="1" ht="15.75" customHeight="1">
      <c r="A34" s="453" t="s">
        <v>275</v>
      </c>
      <c r="B34" s="284" t="s">
        <v>3629</v>
      </c>
      <c r="D34" t="s">
        <v>2849</v>
      </c>
      <c r="E34" s="270" t="s">
        <v>3944</v>
      </c>
      <c r="G34" s="65">
        <f>$BAF$870</f>
        <v>13947.400000000003</v>
      </c>
      <c r="H34" s="552" t="s">
        <v>5087</v>
      </c>
      <c r="I34" s="357"/>
      <c r="J34" s="452"/>
      <c r="K34" s="527" t="s">
        <v>4329</v>
      </c>
      <c r="L34" s="95"/>
    </row>
    <row r="35" spans="1:12" s="61" customFormat="1" ht="15.75" customHeight="1">
      <c r="A35" s="453" t="s">
        <v>276</v>
      </c>
      <c r="B35" s="107" t="s">
        <v>651</v>
      </c>
      <c r="D35" t="s">
        <v>2756</v>
      </c>
      <c r="E35" s="270" t="s">
        <v>3903</v>
      </c>
      <c r="G35" s="65">
        <f>$DK$870</f>
        <v>13934.499999999998</v>
      </c>
      <c r="H35" s="552" t="s">
        <v>5035</v>
      </c>
      <c r="I35" s="357"/>
      <c r="J35" s="452"/>
      <c r="K35" s="527" t="s">
        <v>4330</v>
      </c>
      <c r="L35" s="95"/>
    </row>
    <row r="36" spans="1:12" s="61" customFormat="1" ht="15.75" customHeight="1">
      <c r="A36" s="453" t="s">
        <v>277</v>
      </c>
      <c r="B36" s="107" t="s">
        <v>654</v>
      </c>
      <c r="D36" t="s">
        <v>2748</v>
      </c>
      <c r="E36" s="270" t="s">
        <v>3909</v>
      </c>
      <c r="G36" s="65">
        <f>$HO$870</f>
        <v>13898.299999999996</v>
      </c>
      <c r="H36" s="552" t="s">
        <v>4251</v>
      </c>
      <c r="I36" s="357"/>
      <c r="J36" s="452"/>
      <c r="K36" s="526" t="s">
        <v>4331</v>
      </c>
      <c r="L36" s="95"/>
    </row>
    <row r="37" spans="1:12" s="61" customFormat="1" ht="15.75" customHeight="1">
      <c r="A37" s="453" t="s">
        <v>640</v>
      </c>
      <c r="B37" s="106" t="s">
        <v>1344</v>
      </c>
      <c r="D37" t="s">
        <v>2760</v>
      </c>
      <c r="E37" s="270" t="s">
        <v>3907</v>
      </c>
      <c r="G37" s="65">
        <f>$GW$870</f>
        <v>13871.099999999999</v>
      </c>
      <c r="H37" s="552" t="s">
        <v>4257</v>
      </c>
      <c r="J37" s="452"/>
      <c r="K37" s="9" t="s">
        <v>4332</v>
      </c>
      <c r="L37" s="95"/>
    </row>
    <row r="38" spans="1:12" s="61" customFormat="1" ht="15.75" customHeight="1">
      <c r="A38" s="453" t="s">
        <v>641</v>
      </c>
      <c r="B38" s="284" t="s">
        <v>3630</v>
      </c>
      <c r="D38" t="s">
        <v>3878</v>
      </c>
      <c r="E38" s="270" t="s">
        <v>3940</v>
      </c>
      <c r="G38" s="65">
        <f>$BAO$870</f>
        <v>13836.1</v>
      </c>
      <c r="H38" s="552" t="s">
        <v>4258</v>
      </c>
      <c r="I38" s="357"/>
      <c r="J38" s="452"/>
      <c r="K38" s="9" t="s">
        <v>4333</v>
      </c>
      <c r="L38" s="95"/>
    </row>
    <row r="39" spans="1:12" s="61" customFormat="1" ht="15.75" customHeight="1">
      <c r="A39" s="453" t="s">
        <v>642</v>
      </c>
      <c r="B39" s="285" t="s">
        <v>1655</v>
      </c>
      <c r="D39" t="s">
        <v>2797</v>
      </c>
      <c r="E39" s="270" t="s">
        <v>3905</v>
      </c>
      <c r="G39" s="65">
        <f>$EC$870</f>
        <v>13773.699999999999</v>
      </c>
      <c r="H39" s="552" t="s">
        <v>5088</v>
      </c>
      <c r="I39" s="357"/>
      <c r="J39" s="452"/>
      <c r="K39" s="527" t="s">
        <v>4334</v>
      </c>
      <c r="L39" s="95"/>
    </row>
    <row r="40" spans="1:12" s="61" customFormat="1" ht="15.75" customHeight="1">
      <c r="A40" s="453" t="s">
        <v>644</v>
      </c>
      <c r="B40" s="285" t="s">
        <v>11</v>
      </c>
      <c r="D40" t="s">
        <v>2773</v>
      </c>
      <c r="E40" s="270" t="s">
        <v>2298</v>
      </c>
      <c r="G40" s="65">
        <f>$FD$870</f>
        <v>13599.699999999999</v>
      </c>
      <c r="H40" s="552" t="s">
        <v>5089</v>
      </c>
      <c r="I40" s="357"/>
      <c r="J40" s="452"/>
      <c r="K40" s="527" t="s">
        <v>4335</v>
      </c>
      <c r="L40" s="95"/>
    </row>
    <row r="41" spans="1:12" s="61" customFormat="1" ht="15.75" customHeight="1">
      <c r="A41" s="453" t="s">
        <v>650</v>
      </c>
      <c r="B41" s="285" t="s">
        <v>1653</v>
      </c>
      <c r="D41" t="s">
        <v>2746</v>
      </c>
      <c r="E41" s="270" t="s">
        <v>3905</v>
      </c>
      <c r="G41" s="65">
        <f>$FV$870</f>
        <v>13594.599999999997</v>
      </c>
      <c r="H41" s="552" t="s">
        <v>5090</v>
      </c>
      <c r="I41" s="357"/>
      <c r="J41" s="452"/>
      <c r="K41" s="9" t="s">
        <v>4336</v>
      </c>
      <c r="L41" s="95"/>
    </row>
    <row r="42" spans="1:12" s="61" customFormat="1" ht="15.75" customHeight="1">
      <c r="A42" s="453" t="s">
        <v>652</v>
      </c>
      <c r="B42" s="107" t="s">
        <v>2715</v>
      </c>
      <c r="D42" t="s">
        <v>2167</v>
      </c>
      <c r="E42" s="270" t="s">
        <v>3935</v>
      </c>
      <c r="G42" s="65">
        <f>$AHN$870</f>
        <v>13569.099999999999</v>
      </c>
      <c r="H42" s="552" t="s">
        <v>5081</v>
      </c>
      <c r="I42" s="357"/>
      <c r="J42" s="452"/>
      <c r="K42" s="527" t="s">
        <v>4337</v>
      </c>
      <c r="L42" s="95"/>
    </row>
    <row r="43" spans="1:12" s="61" customFormat="1" ht="15.75" customHeight="1">
      <c r="A43" s="453" t="s">
        <v>655</v>
      </c>
      <c r="B43" s="285" t="s">
        <v>15</v>
      </c>
      <c r="D43" t="s">
        <v>2772</v>
      </c>
      <c r="E43" s="270" t="s">
        <v>3904</v>
      </c>
      <c r="G43" s="65">
        <f>$LA$870</f>
        <v>13411.7</v>
      </c>
      <c r="H43" s="552" t="s">
        <v>4884</v>
      </c>
      <c r="I43" s="357"/>
      <c r="J43" s="452"/>
      <c r="K43" s="285"/>
    </row>
    <row r="44" spans="1:12" s="61" customFormat="1" ht="15.75" customHeight="1">
      <c r="A44" s="453" t="s">
        <v>656</v>
      </c>
      <c r="B44" s="107" t="s">
        <v>2707</v>
      </c>
      <c r="D44" t="s">
        <v>2284</v>
      </c>
      <c r="E44" s="270" t="s">
        <v>2825</v>
      </c>
      <c r="G44" s="65">
        <f>$ALI$870</f>
        <v>13388.15</v>
      </c>
      <c r="H44" s="552" t="s">
        <v>5091</v>
      </c>
      <c r="I44" s="357"/>
      <c r="J44" s="452"/>
      <c r="K44" s="285"/>
    </row>
    <row r="45" spans="1:12" s="61" customFormat="1" ht="15.75" customHeight="1">
      <c r="A45" s="453" t="s">
        <v>659</v>
      </c>
      <c r="B45" s="107" t="s">
        <v>2721</v>
      </c>
      <c r="D45" t="s">
        <v>2288</v>
      </c>
      <c r="E45" s="270" t="s">
        <v>3933</v>
      </c>
      <c r="G45" s="65">
        <f>$AMS$870</f>
        <v>13375.399999999996</v>
      </c>
      <c r="H45" s="552" t="s">
        <v>5085</v>
      </c>
      <c r="I45" s="357"/>
      <c r="J45" s="452"/>
      <c r="K45" s="285"/>
    </row>
    <row r="46" spans="1:12" s="61" customFormat="1" ht="15.75" customHeight="1">
      <c r="A46" s="453" t="s">
        <v>661</v>
      </c>
      <c r="B46" s="107" t="s">
        <v>638</v>
      </c>
      <c r="D46" t="s">
        <v>2774</v>
      </c>
      <c r="E46" s="270" t="s">
        <v>3912</v>
      </c>
      <c r="G46" s="65">
        <f>$JH$870</f>
        <v>13374.900000000011</v>
      </c>
      <c r="H46" s="552" t="s">
        <v>4253</v>
      </c>
      <c r="J46" s="452"/>
      <c r="K46" s="106"/>
    </row>
    <row r="47" spans="1:12" s="61" customFormat="1" ht="15.75" customHeight="1">
      <c r="A47" s="453" t="s">
        <v>666</v>
      </c>
      <c r="B47" s="284" t="s">
        <v>3631</v>
      </c>
      <c r="D47" t="s">
        <v>3879</v>
      </c>
      <c r="E47" s="270" t="s">
        <v>3941</v>
      </c>
      <c r="G47" s="65">
        <f>$BAX$870</f>
        <v>13331.2</v>
      </c>
      <c r="H47" s="552" t="s">
        <v>5084</v>
      </c>
      <c r="I47" s="97"/>
      <c r="J47" s="452"/>
      <c r="K47" s="107"/>
    </row>
    <row r="48" spans="1:12" s="61" customFormat="1" ht="15.75" customHeight="1">
      <c r="A48" s="453" t="s">
        <v>670</v>
      </c>
      <c r="B48" s="107" t="s">
        <v>2722</v>
      </c>
      <c r="D48" t="s">
        <v>2277</v>
      </c>
      <c r="E48" s="270" t="s">
        <v>3934</v>
      </c>
      <c r="G48" s="65">
        <f>$AIX$870</f>
        <v>13294.599999999995</v>
      </c>
      <c r="H48" s="552" t="s">
        <v>5092</v>
      </c>
      <c r="J48" s="452"/>
      <c r="K48" s="285"/>
    </row>
    <row r="49" spans="1:8" s="61" customFormat="1" ht="15.75" customHeight="1">
      <c r="A49" s="453" t="s">
        <v>671</v>
      </c>
      <c r="B49" s="106" t="s">
        <v>1345</v>
      </c>
      <c r="D49" t="s">
        <v>3869</v>
      </c>
      <c r="E49" s="270" t="s">
        <v>3916</v>
      </c>
      <c r="G49" s="65">
        <f>$PN$870</f>
        <v>13290.599999999997</v>
      </c>
      <c r="H49" s="552" t="s">
        <v>4263</v>
      </c>
    </row>
    <row r="50" spans="1:8" s="61" customFormat="1" ht="15.75" customHeight="1">
      <c r="A50" s="453" t="s">
        <v>672</v>
      </c>
      <c r="B50" s="284" t="s">
        <v>143</v>
      </c>
      <c r="D50" t="s">
        <v>2747</v>
      </c>
      <c r="E50" s="270" t="s">
        <v>3898</v>
      </c>
      <c r="G50" s="65">
        <f>$FM$870</f>
        <v>13283.399999999998</v>
      </c>
      <c r="H50" s="552" t="s">
        <v>5084</v>
      </c>
    </row>
    <row r="51" spans="1:8" s="61" customFormat="1" ht="15.75" customHeight="1">
      <c r="A51" s="453" t="s">
        <v>677</v>
      </c>
      <c r="B51" s="285" t="s">
        <v>17</v>
      </c>
      <c r="D51" t="s">
        <v>2779</v>
      </c>
      <c r="E51" s="270" t="s">
        <v>3906</v>
      </c>
      <c r="G51" s="65">
        <f>$EL$870</f>
        <v>13256.699999999997</v>
      </c>
      <c r="H51" s="552" t="s">
        <v>4746</v>
      </c>
    </row>
    <row r="52" spans="1:8" s="61" customFormat="1" ht="15.75" customHeight="1">
      <c r="A52" s="453" t="s">
        <v>685</v>
      </c>
      <c r="B52" s="107" t="s">
        <v>3633</v>
      </c>
      <c r="D52" t="s">
        <v>3881</v>
      </c>
      <c r="E52" s="270" t="s">
        <v>3938</v>
      </c>
      <c r="G52" s="65">
        <f>$BBP$870</f>
        <v>13116.599999999997</v>
      </c>
      <c r="H52" s="552" t="s">
        <v>5093</v>
      </c>
    </row>
    <row r="53" spans="1:8" s="61" customFormat="1" ht="15.75" customHeight="1">
      <c r="A53" s="453" t="s">
        <v>689</v>
      </c>
      <c r="B53" s="284" t="s">
        <v>3625</v>
      </c>
      <c r="D53" t="s">
        <v>2817</v>
      </c>
      <c r="E53" s="270" t="s">
        <v>2837</v>
      </c>
      <c r="G53" s="65">
        <f>$AYM$870</f>
        <v>13079.500000000004</v>
      </c>
      <c r="H53" s="552" t="s">
        <v>5094</v>
      </c>
    </row>
    <row r="54" spans="1:8" s="61" customFormat="1" ht="15.75" customHeight="1">
      <c r="A54" s="453" t="s">
        <v>690</v>
      </c>
      <c r="B54" s="107" t="s">
        <v>683</v>
      </c>
      <c r="D54" t="s">
        <v>2741</v>
      </c>
      <c r="E54" s="270" t="s">
        <v>3899</v>
      </c>
      <c r="G54" s="65">
        <f>$Y$870</f>
        <v>13026.599999999997</v>
      </c>
      <c r="H54" s="552" t="s">
        <v>5095</v>
      </c>
    </row>
    <row r="55" spans="1:8" s="61" customFormat="1" ht="15.75" customHeight="1">
      <c r="A55" s="453" t="s">
        <v>691</v>
      </c>
      <c r="B55" s="284" t="s">
        <v>3648</v>
      </c>
      <c r="D55" t="s">
        <v>3897</v>
      </c>
      <c r="E55" s="270" t="s">
        <v>3926</v>
      </c>
      <c r="G55" s="65">
        <f>$BHD$870</f>
        <v>13022.899999999996</v>
      </c>
      <c r="H55" s="552" t="s">
        <v>4844</v>
      </c>
    </row>
    <row r="56" spans="1:8" s="61" customFormat="1" ht="15.75" customHeight="1">
      <c r="A56" s="453" t="s">
        <v>697</v>
      </c>
      <c r="B56" s="285" t="s">
        <v>37</v>
      </c>
      <c r="D56" t="s">
        <v>2758</v>
      </c>
      <c r="E56" s="270" t="s">
        <v>3904</v>
      </c>
      <c r="G56" s="65">
        <f>$EU$870</f>
        <v>13000.250000000005</v>
      </c>
      <c r="H56" s="552" t="s">
        <v>5081</v>
      </c>
    </row>
    <row r="57" spans="1:8" s="61" customFormat="1" ht="15.75" customHeight="1">
      <c r="A57" s="453" t="s">
        <v>698</v>
      </c>
      <c r="B57" s="284" t="s">
        <v>3644</v>
      </c>
      <c r="D57" t="s">
        <v>3892</v>
      </c>
      <c r="E57" s="270" t="s">
        <v>3943</v>
      </c>
      <c r="G57" s="65">
        <f>$BFK$870</f>
        <v>12974.100000000002</v>
      </c>
      <c r="H57" s="552" t="s">
        <v>4844</v>
      </c>
    </row>
    <row r="58" spans="1:8" s="61" customFormat="1" ht="15.75" customHeight="1">
      <c r="A58" s="453" t="s">
        <v>699</v>
      </c>
      <c r="B58" s="284" t="s">
        <v>3624</v>
      </c>
      <c r="D58" t="s">
        <v>2816</v>
      </c>
      <c r="E58" s="270" t="s">
        <v>3931</v>
      </c>
      <c r="G58" s="65">
        <f>$AYD$870</f>
        <v>12964.800000000001</v>
      </c>
      <c r="H58" s="552" t="s">
        <v>5096</v>
      </c>
    </row>
    <row r="59" spans="1:8" s="61" customFormat="1" ht="15.75" customHeight="1">
      <c r="A59" s="453" t="s">
        <v>701</v>
      </c>
      <c r="B59" s="106" t="s">
        <v>1342</v>
      </c>
      <c r="D59" t="s">
        <v>3867</v>
      </c>
      <c r="E59" s="270" t="s">
        <v>3910</v>
      </c>
      <c r="G59" s="65">
        <f>$IG$870</f>
        <v>12956.100000000002</v>
      </c>
      <c r="H59" s="552" t="s">
        <v>4251</v>
      </c>
    </row>
    <row r="60" spans="1:8" s="61" customFormat="1" ht="15.75" customHeight="1">
      <c r="A60" s="453" t="s">
        <v>702</v>
      </c>
      <c r="B60" s="107" t="s">
        <v>2212</v>
      </c>
      <c r="D60" t="s">
        <v>2771</v>
      </c>
      <c r="E60" s="270" t="s">
        <v>2826</v>
      </c>
      <c r="G60" s="65">
        <f>$XV$870</f>
        <v>12899.699999999999</v>
      </c>
      <c r="H60" s="552" t="s">
        <v>4844</v>
      </c>
    </row>
    <row r="61" spans="1:8" s="61" customFormat="1" ht="15.75" customHeight="1">
      <c r="A61" s="453" t="s">
        <v>703</v>
      </c>
      <c r="B61" s="107" t="s">
        <v>2720</v>
      </c>
      <c r="D61" t="s">
        <v>2274</v>
      </c>
      <c r="E61" s="270" t="s">
        <v>3935</v>
      </c>
      <c r="G61" s="65">
        <f>$AHW$870</f>
        <v>12876.5</v>
      </c>
      <c r="H61" s="552" t="s">
        <v>5097</v>
      </c>
    </row>
    <row r="62" spans="1:8" s="61" customFormat="1" ht="15.75" customHeight="1">
      <c r="A62" s="453" t="s">
        <v>706</v>
      </c>
      <c r="B62" s="285" t="s">
        <v>1671</v>
      </c>
      <c r="D62" t="s">
        <v>2799</v>
      </c>
      <c r="E62" s="270" t="s">
        <v>3919</v>
      </c>
      <c r="G62" s="65">
        <f>$RP$870</f>
        <v>12839.599999999997</v>
      </c>
      <c r="H62" s="552" t="s">
        <v>4263</v>
      </c>
    </row>
    <row r="63" spans="1:8" s="61" customFormat="1" ht="15.75" customHeight="1">
      <c r="A63" s="453" t="s">
        <v>775</v>
      </c>
      <c r="B63" s="107" t="s">
        <v>2210</v>
      </c>
      <c r="D63" t="s">
        <v>2802</v>
      </c>
      <c r="E63" s="270" t="s">
        <v>3929</v>
      </c>
      <c r="G63" s="65">
        <f>$XD$870</f>
        <v>12817.449999999999</v>
      </c>
      <c r="H63" s="552" t="s">
        <v>5098</v>
      </c>
    </row>
    <row r="64" spans="1:8" s="61" customFormat="1" ht="15.75" customHeight="1">
      <c r="A64" s="453" t="s">
        <v>776</v>
      </c>
      <c r="B64" s="106" t="s">
        <v>1343</v>
      </c>
      <c r="D64" t="s">
        <v>2753</v>
      </c>
      <c r="E64" s="270" t="s">
        <v>3911</v>
      </c>
      <c r="G64" s="65">
        <f>$IP$870</f>
        <v>12764.099999999999</v>
      </c>
      <c r="H64" s="552" t="s">
        <v>4265</v>
      </c>
    </row>
    <row r="65" spans="1:8" s="61" customFormat="1" ht="15.75" customHeight="1">
      <c r="A65" s="453" t="s">
        <v>777</v>
      </c>
      <c r="B65" s="107" t="s">
        <v>153</v>
      </c>
      <c r="D65" t="s">
        <v>3871</v>
      </c>
      <c r="E65" s="270" t="s">
        <v>3923</v>
      </c>
      <c r="G65" s="65">
        <f>$SQ$870</f>
        <v>12744.300000000001</v>
      </c>
      <c r="H65" s="552" t="s">
        <v>4256</v>
      </c>
    </row>
    <row r="66" spans="1:8" s="61" customFormat="1" ht="15.75" customHeight="1">
      <c r="A66" s="453" t="s">
        <v>778</v>
      </c>
      <c r="B66" s="107" t="s">
        <v>669</v>
      </c>
      <c r="D66" t="s">
        <v>2766</v>
      </c>
      <c r="E66" s="270" t="s">
        <v>2300</v>
      </c>
      <c r="G66" s="65">
        <f>$MK$870</f>
        <v>12688.500000000004</v>
      </c>
      <c r="H66" s="552" t="s">
        <v>5099</v>
      </c>
    </row>
    <row r="67" spans="1:8" s="61" customFormat="1" ht="15.75" customHeight="1">
      <c r="A67" s="453" t="s">
        <v>779</v>
      </c>
      <c r="B67" s="284" t="s">
        <v>3620</v>
      </c>
      <c r="D67" t="s">
        <v>2812</v>
      </c>
      <c r="E67" s="270" t="s">
        <v>3941</v>
      </c>
      <c r="G67" s="65">
        <f>$AWT$870</f>
        <v>12642.600000000002</v>
      </c>
      <c r="H67" s="552" t="s">
        <v>5090</v>
      </c>
    </row>
    <row r="68" spans="1:8" s="61" customFormat="1" ht="15.75" customHeight="1">
      <c r="A68" s="453" t="s">
        <v>780</v>
      </c>
      <c r="B68" s="285" t="s">
        <v>1664</v>
      </c>
      <c r="D68" t="s">
        <v>3870</v>
      </c>
      <c r="E68" s="270" t="s">
        <v>3921</v>
      </c>
      <c r="G68" s="65">
        <f>$QF$870</f>
        <v>12621.699999999997</v>
      </c>
      <c r="H68" s="552" t="s">
        <v>4885</v>
      </c>
    </row>
    <row r="69" spans="1:8" s="61" customFormat="1" ht="15.75" customHeight="1">
      <c r="A69" s="453" t="s">
        <v>781</v>
      </c>
      <c r="B69" s="284" t="s">
        <v>3655</v>
      </c>
      <c r="D69" t="s">
        <v>2819</v>
      </c>
      <c r="E69" s="270" t="s">
        <v>3941</v>
      </c>
      <c r="G69" s="65">
        <f>$AZE$870</f>
        <v>12621.399999999996</v>
      </c>
      <c r="H69" s="552" t="s">
        <v>4886</v>
      </c>
    </row>
    <row r="70" spans="1:8" s="61" customFormat="1" ht="15.75" customHeight="1">
      <c r="A70" s="453" t="s">
        <v>782</v>
      </c>
      <c r="B70" s="107" t="s">
        <v>687</v>
      </c>
      <c r="D70" t="s">
        <v>2742</v>
      </c>
      <c r="E70" s="270" t="s">
        <v>3902</v>
      </c>
      <c r="G70" s="65">
        <f>$BR$870</f>
        <v>12618.000000000002</v>
      </c>
      <c r="H70" s="552" t="s">
        <v>5090</v>
      </c>
    </row>
    <row r="71" spans="1:8" s="61" customFormat="1" ht="15.75" customHeight="1">
      <c r="A71" s="453" t="s">
        <v>783</v>
      </c>
      <c r="B71" s="285" t="s">
        <v>1661</v>
      </c>
      <c r="D71" t="s">
        <v>2757</v>
      </c>
      <c r="E71" s="270" t="s">
        <v>2822</v>
      </c>
      <c r="G71" s="65">
        <f>$CS$870</f>
        <v>12580.199999999997</v>
      </c>
      <c r="H71" s="552" t="s">
        <v>5100</v>
      </c>
    </row>
    <row r="72" spans="1:8" s="61" customFormat="1" ht="15.75" customHeight="1">
      <c r="A72" s="453" t="s">
        <v>784</v>
      </c>
      <c r="B72" s="107" t="s">
        <v>2725</v>
      </c>
      <c r="D72" t="s">
        <v>2276</v>
      </c>
      <c r="E72" s="270" t="s">
        <v>2827</v>
      </c>
      <c r="G72" s="65">
        <f>$AIO$870</f>
        <v>12556.199999999997</v>
      </c>
      <c r="H72" s="552" t="s">
        <v>4844</v>
      </c>
    </row>
    <row r="73" spans="1:8" s="61" customFormat="1" ht="15.75" customHeight="1">
      <c r="A73" s="453" t="s">
        <v>785</v>
      </c>
      <c r="B73" s="107" t="s">
        <v>2196</v>
      </c>
      <c r="D73" t="s">
        <v>2801</v>
      </c>
      <c r="E73" s="270" t="s">
        <v>3924</v>
      </c>
      <c r="G73" s="65">
        <f>$WU$870</f>
        <v>12513.150000000001</v>
      </c>
      <c r="H73" s="552" t="s">
        <v>5101</v>
      </c>
    </row>
    <row r="74" spans="1:8" s="61" customFormat="1" ht="15.75" customHeight="1">
      <c r="A74" s="453" t="s">
        <v>786</v>
      </c>
      <c r="B74" s="107" t="s">
        <v>2713</v>
      </c>
      <c r="D74" t="s">
        <v>2280</v>
      </c>
      <c r="E74" s="270" t="s">
        <v>2825</v>
      </c>
      <c r="G74" s="65">
        <f>$AJY$870</f>
        <v>12439.5</v>
      </c>
      <c r="H74" s="552" t="s">
        <v>5102</v>
      </c>
    </row>
    <row r="75" spans="1:8" s="61" customFormat="1" ht="15.75" customHeight="1">
      <c r="A75" s="453" t="s">
        <v>787</v>
      </c>
      <c r="B75" s="284" t="s">
        <v>3638</v>
      </c>
      <c r="D75" t="s">
        <v>3886</v>
      </c>
      <c r="E75" s="270" t="s">
        <v>2836</v>
      </c>
      <c r="G75" s="65">
        <f>$BDI$870</f>
        <v>12432.600000000002</v>
      </c>
      <c r="H75" s="552" t="s">
        <v>5096</v>
      </c>
    </row>
    <row r="76" spans="1:8" s="61" customFormat="1" ht="15.75" customHeight="1">
      <c r="A76" s="453" t="s">
        <v>788</v>
      </c>
      <c r="B76" s="107" t="s">
        <v>682</v>
      </c>
      <c r="D76" t="s">
        <v>2769</v>
      </c>
      <c r="E76" s="270" t="s">
        <v>2822</v>
      </c>
      <c r="G76" s="65">
        <f>$HX$870</f>
        <v>12358.200000000003</v>
      </c>
      <c r="H76" s="552" t="s">
        <v>5087</v>
      </c>
    </row>
    <row r="77" spans="1:8" s="61" customFormat="1" ht="15.75" customHeight="1">
      <c r="A77" s="453" t="s">
        <v>789</v>
      </c>
      <c r="B77" s="107" t="s">
        <v>2709</v>
      </c>
      <c r="D77" t="s">
        <v>2290</v>
      </c>
      <c r="E77" s="270" t="s">
        <v>3933</v>
      </c>
      <c r="G77" s="65">
        <f>$ANK$870</f>
        <v>12323.999999999998</v>
      </c>
      <c r="H77" s="552" t="s">
        <v>4843</v>
      </c>
    </row>
    <row r="78" spans="1:8" s="61" customFormat="1" ht="15.75" customHeight="1">
      <c r="A78" s="453" t="s">
        <v>790</v>
      </c>
      <c r="B78" s="284" t="s">
        <v>3632</v>
      </c>
      <c r="D78" t="s">
        <v>3880</v>
      </c>
      <c r="E78" s="270" t="s">
        <v>2837</v>
      </c>
      <c r="G78" s="65">
        <f>$BBG$870</f>
        <v>12285.8</v>
      </c>
      <c r="H78" s="552" t="s">
        <v>4887</v>
      </c>
    </row>
    <row r="79" spans="1:8" s="61" customFormat="1" ht="15.75" customHeight="1">
      <c r="A79" s="453" t="s">
        <v>791</v>
      </c>
      <c r="B79" s="107" t="s">
        <v>2734</v>
      </c>
      <c r="D79" t="s">
        <v>2285</v>
      </c>
      <c r="E79" s="270" t="s">
        <v>2827</v>
      </c>
      <c r="G79" s="65">
        <f>$ALR$870</f>
        <v>12245.599999999997</v>
      </c>
      <c r="H79" s="552" t="s">
        <v>4843</v>
      </c>
    </row>
    <row r="80" spans="1:8" s="61" customFormat="1" ht="15.75" customHeight="1">
      <c r="A80" s="453" t="s">
        <v>792</v>
      </c>
      <c r="B80" s="107" t="s">
        <v>2733</v>
      </c>
      <c r="D80" t="s">
        <v>2291</v>
      </c>
      <c r="E80" s="270" t="s">
        <v>2828</v>
      </c>
      <c r="G80" s="65">
        <f>$ANT$870</f>
        <v>12205.799999999997</v>
      </c>
      <c r="H80" s="552" t="s">
        <v>4265</v>
      </c>
    </row>
    <row r="81" spans="1:8" s="61" customFormat="1" ht="15.75" customHeight="1">
      <c r="A81" s="453" t="s">
        <v>793</v>
      </c>
      <c r="B81" s="285" t="s">
        <v>23</v>
      </c>
      <c r="D81" t="s">
        <v>2792</v>
      </c>
      <c r="E81" s="270" t="s">
        <v>3920</v>
      </c>
      <c r="G81" s="65">
        <f>$OV$870</f>
        <v>12176.800000000001</v>
      </c>
      <c r="H81" s="552" t="s">
        <v>4256</v>
      </c>
    </row>
    <row r="82" spans="1:8" s="61" customFormat="1" ht="15.75" customHeight="1">
      <c r="A82" s="453" t="s">
        <v>794</v>
      </c>
      <c r="B82" s="284" t="s">
        <v>3634</v>
      </c>
      <c r="D82" t="s">
        <v>3882</v>
      </c>
      <c r="E82" s="270" t="s">
        <v>3938</v>
      </c>
      <c r="G82" s="65">
        <f>$BBY$870</f>
        <v>12116.9</v>
      </c>
      <c r="H82" s="552" t="s">
        <v>5035</v>
      </c>
    </row>
    <row r="83" spans="1:8" s="61" customFormat="1" ht="15.75" customHeight="1">
      <c r="A83" s="453" t="s">
        <v>795</v>
      </c>
      <c r="B83" s="107" t="s">
        <v>2195</v>
      </c>
      <c r="D83" t="s">
        <v>2783</v>
      </c>
      <c r="E83" s="270" t="s">
        <v>2825</v>
      </c>
      <c r="G83" s="65">
        <f>$XM$870</f>
        <v>12084.699999999997</v>
      </c>
      <c r="H83" s="552" t="s">
        <v>5103</v>
      </c>
    </row>
    <row r="84" spans="1:8" s="61" customFormat="1" ht="15.75" customHeight="1">
      <c r="A84" s="453" t="s">
        <v>796</v>
      </c>
      <c r="B84" s="107" t="s">
        <v>3637</v>
      </c>
      <c r="D84" t="s">
        <v>3885</v>
      </c>
      <c r="E84" s="270" t="s">
        <v>3943</v>
      </c>
      <c r="G84" s="65">
        <f>$BCZ$870</f>
        <v>12083.400000000001</v>
      </c>
      <c r="H84" s="552" t="s">
        <v>5104</v>
      </c>
    </row>
    <row r="85" spans="1:8" s="61" customFormat="1" ht="15.75" customHeight="1">
      <c r="A85" s="453" t="s">
        <v>797</v>
      </c>
      <c r="B85" s="284" t="s">
        <v>3645</v>
      </c>
      <c r="D85" t="s">
        <v>3893</v>
      </c>
      <c r="E85" s="270" t="s">
        <v>2837</v>
      </c>
      <c r="G85" s="65">
        <f>$BFT$870</f>
        <v>12077.500000000004</v>
      </c>
      <c r="H85" s="552" t="s">
        <v>5105</v>
      </c>
    </row>
    <row r="86" spans="1:8" s="61" customFormat="1" ht="15.75" customHeight="1">
      <c r="A86" s="453" t="s">
        <v>798</v>
      </c>
      <c r="B86" s="107" t="s">
        <v>2717</v>
      </c>
      <c r="D86" t="s">
        <v>2289</v>
      </c>
      <c r="E86" s="270" t="s">
        <v>3934</v>
      </c>
      <c r="G86" s="65">
        <f>$ANB$870</f>
        <v>12074.1</v>
      </c>
      <c r="H86" s="552" t="s">
        <v>5088</v>
      </c>
    </row>
    <row r="87" spans="1:8" s="61" customFormat="1" ht="15.75" customHeight="1">
      <c r="A87" s="453" t="s">
        <v>799</v>
      </c>
      <c r="B87" s="107" t="s">
        <v>686</v>
      </c>
      <c r="D87" t="s">
        <v>2798</v>
      </c>
      <c r="E87" s="270" t="s">
        <v>3911</v>
      </c>
      <c r="G87" s="65">
        <f>$PW$870</f>
        <v>12003.200000000003</v>
      </c>
      <c r="H87" s="552" t="s">
        <v>4842</v>
      </c>
    </row>
    <row r="88" spans="1:8" s="61" customFormat="1" ht="15.75" customHeight="1">
      <c r="A88" s="453" t="s">
        <v>800</v>
      </c>
      <c r="B88" s="107" t="s">
        <v>668</v>
      </c>
      <c r="D88" t="s">
        <v>2762</v>
      </c>
      <c r="E88" s="270" t="s">
        <v>2300</v>
      </c>
      <c r="G88" s="65">
        <f>$SH$870</f>
        <v>11985.4</v>
      </c>
      <c r="H88" s="552" t="s">
        <v>4254</v>
      </c>
    </row>
    <row r="89" spans="1:8" s="61" customFormat="1" ht="15.75" customHeight="1">
      <c r="A89" s="453" t="s">
        <v>801</v>
      </c>
      <c r="B89" s="285" t="s">
        <v>1668</v>
      </c>
      <c r="D89" t="s">
        <v>2765</v>
      </c>
      <c r="E89" s="270" t="s">
        <v>3909</v>
      </c>
      <c r="G89" s="65">
        <f>$PE$870</f>
        <v>11957.549999999997</v>
      </c>
      <c r="H89" s="552" t="s">
        <v>5035</v>
      </c>
    </row>
    <row r="90" spans="1:8" s="61" customFormat="1" ht="15.75" customHeight="1">
      <c r="A90" s="453" t="s">
        <v>802</v>
      </c>
      <c r="B90" s="107" t="s">
        <v>675</v>
      </c>
      <c r="D90" t="s">
        <v>3868</v>
      </c>
      <c r="E90" s="270" t="s">
        <v>3924</v>
      </c>
      <c r="G90" s="65">
        <f>$MB$870</f>
        <v>11955.55</v>
      </c>
      <c r="H90" s="552" t="s">
        <v>4252</v>
      </c>
    </row>
    <row r="91" spans="1:8" s="61" customFormat="1" ht="15.75" customHeight="1">
      <c r="A91" s="453" t="s">
        <v>803</v>
      </c>
      <c r="B91" s="107" t="s">
        <v>2730</v>
      </c>
      <c r="D91" t="s">
        <v>2292</v>
      </c>
      <c r="E91" s="270" t="s">
        <v>2828</v>
      </c>
      <c r="G91" s="65">
        <f>$AOC$870</f>
        <v>11954.699999999997</v>
      </c>
      <c r="H91" s="552" t="s">
        <v>4264</v>
      </c>
    </row>
    <row r="92" spans="1:8" s="61" customFormat="1" ht="15.75" customHeight="1">
      <c r="A92" s="453" t="s">
        <v>804</v>
      </c>
      <c r="B92" s="107" t="s">
        <v>3685</v>
      </c>
      <c r="D92" t="s">
        <v>3894</v>
      </c>
      <c r="E92" s="270" t="s">
        <v>3943</v>
      </c>
      <c r="G92" s="65">
        <f>$BGC$870</f>
        <v>11924.399999999996</v>
      </c>
      <c r="H92" s="552" t="s">
        <v>4886</v>
      </c>
    </row>
    <row r="93" spans="1:8" s="61" customFormat="1" ht="15.75" customHeight="1">
      <c r="A93" s="453" t="s">
        <v>805</v>
      </c>
      <c r="B93" s="284" t="s">
        <v>3636</v>
      </c>
      <c r="D93" t="s">
        <v>3884</v>
      </c>
      <c r="E93" s="270" t="s">
        <v>3945</v>
      </c>
      <c r="G93" s="65">
        <f>$BCQ$870</f>
        <v>11917.800000000003</v>
      </c>
      <c r="H93" s="552" t="s">
        <v>5106</v>
      </c>
    </row>
    <row r="94" spans="1:8" s="61" customFormat="1" ht="15.75" customHeight="1">
      <c r="A94" s="453" t="s">
        <v>806</v>
      </c>
      <c r="B94" s="107" t="s">
        <v>658</v>
      </c>
      <c r="D94" t="s">
        <v>2781</v>
      </c>
      <c r="E94" s="270" t="s">
        <v>3914</v>
      </c>
      <c r="G94" s="65">
        <f>$JZ$870</f>
        <v>11903.3</v>
      </c>
      <c r="H94" s="552" t="s">
        <v>4264</v>
      </c>
    </row>
    <row r="95" spans="1:8" s="61" customFormat="1" ht="15.75" customHeight="1">
      <c r="A95" s="453" t="s">
        <v>807</v>
      </c>
      <c r="B95" s="107" t="s">
        <v>3622</v>
      </c>
      <c r="D95" t="s">
        <v>2814</v>
      </c>
      <c r="E95" s="270" t="s">
        <v>3943</v>
      </c>
      <c r="G95" s="65">
        <f>$AXL$870</f>
        <v>11898.299999999997</v>
      </c>
      <c r="H95" s="552" t="s">
        <v>4843</v>
      </c>
    </row>
    <row r="96" spans="1:8" s="61" customFormat="1" ht="15.75" customHeight="1">
      <c r="A96" s="453" t="s">
        <v>808</v>
      </c>
      <c r="B96" s="284" t="s">
        <v>3627</v>
      </c>
      <c r="D96" t="s">
        <v>2820</v>
      </c>
      <c r="E96" s="270" t="s">
        <v>3943</v>
      </c>
      <c r="G96" s="65">
        <f>$AZN$870</f>
        <v>11819.300000000003</v>
      </c>
      <c r="H96" s="552" t="s">
        <v>4841</v>
      </c>
    </row>
    <row r="97" spans="1:8" s="61" customFormat="1" ht="15.75" customHeight="1">
      <c r="A97" s="453" t="s">
        <v>809</v>
      </c>
      <c r="B97" s="285" t="s">
        <v>1654</v>
      </c>
      <c r="D97" t="s">
        <v>3873</v>
      </c>
      <c r="E97" s="270" t="s">
        <v>3930</v>
      </c>
      <c r="G97" s="65">
        <f>$YW$870</f>
        <v>11679.800000000005</v>
      </c>
      <c r="H97" s="552" t="s">
        <v>4842</v>
      </c>
    </row>
    <row r="98" spans="1:8" s="61" customFormat="1" ht="15.75" customHeight="1">
      <c r="A98" s="453" t="s">
        <v>810</v>
      </c>
      <c r="B98" s="285" t="s">
        <v>1656</v>
      </c>
      <c r="D98" t="s">
        <v>2810</v>
      </c>
      <c r="E98" s="270" t="s">
        <v>2836</v>
      </c>
      <c r="G98" s="65">
        <f>$ASG$870</f>
        <v>11557.199999999999</v>
      </c>
      <c r="H98" s="552" t="s">
        <v>5087</v>
      </c>
    </row>
    <row r="99" spans="1:8" s="61" customFormat="1" ht="15.75" customHeight="1">
      <c r="A99" s="453" t="s">
        <v>811</v>
      </c>
      <c r="B99" s="107" t="s">
        <v>2727</v>
      </c>
      <c r="D99" t="s">
        <v>2296</v>
      </c>
      <c r="E99" s="270" t="s">
        <v>2836</v>
      </c>
      <c r="G99" s="65">
        <f>$APM$870</f>
        <v>11485.100000000004</v>
      </c>
      <c r="H99" s="552" t="s">
        <v>4260</v>
      </c>
    </row>
    <row r="100" spans="1:8" s="61" customFormat="1" ht="15.75" customHeight="1">
      <c r="A100" s="453" t="s">
        <v>812</v>
      </c>
      <c r="B100" s="107" t="s">
        <v>2732</v>
      </c>
      <c r="D100" t="s">
        <v>2809</v>
      </c>
      <c r="E100" s="270" t="s">
        <v>3939</v>
      </c>
      <c r="G100" s="65">
        <f>$AQN$870</f>
        <v>11478.600000000002</v>
      </c>
      <c r="H100" s="552" t="s">
        <v>4257</v>
      </c>
    </row>
    <row r="101" spans="1:8" s="61" customFormat="1" ht="15.75" customHeight="1">
      <c r="A101" s="453" t="s">
        <v>813</v>
      </c>
      <c r="B101" s="285" t="s">
        <v>1649</v>
      </c>
      <c r="D101" t="s">
        <v>2778</v>
      </c>
      <c r="E101" s="270" t="s">
        <v>2824</v>
      </c>
      <c r="G101" s="65">
        <f>$KR$870</f>
        <v>11437.899999999998</v>
      </c>
      <c r="H101" s="552" t="s">
        <v>4886</v>
      </c>
    </row>
    <row r="102" spans="1:8" s="61" customFormat="1" ht="15.75" customHeight="1">
      <c r="A102" s="453" t="s">
        <v>814</v>
      </c>
      <c r="B102" s="107" t="s">
        <v>2220</v>
      </c>
      <c r="D102" t="s">
        <v>2776</v>
      </c>
      <c r="E102" s="270" t="s">
        <v>2823</v>
      </c>
      <c r="G102" s="65">
        <f>$YE$870</f>
        <v>11428.800000000003</v>
      </c>
      <c r="H102" s="552" t="s">
        <v>4266</v>
      </c>
    </row>
    <row r="103" spans="1:8" s="61" customFormat="1" ht="15.75" customHeight="1">
      <c r="A103" s="453" t="s">
        <v>1950</v>
      </c>
      <c r="B103" s="107" t="s">
        <v>2200</v>
      </c>
      <c r="D103" t="s">
        <v>2780</v>
      </c>
      <c r="E103" s="270" t="s">
        <v>2828</v>
      </c>
      <c r="G103" s="65">
        <f>$ZX$870</f>
        <v>11409.599999999999</v>
      </c>
      <c r="H103" s="552" t="s">
        <v>5107</v>
      </c>
    </row>
    <row r="104" spans="1:8" s="61" customFormat="1" ht="15.75" customHeight="1">
      <c r="A104" s="453" t="s">
        <v>2169</v>
      </c>
      <c r="B104" s="284" t="s">
        <v>3621</v>
      </c>
      <c r="D104" t="s">
        <v>2813</v>
      </c>
      <c r="E104" s="270" t="s">
        <v>3942</v>
      </c>
      <c r="G104" s="65">
        <f>$AXC$870</f>
        <v>11405.500000000004</v>
      </c>
      <c r="H104" s="552" t="s">
        <v>4886</v>
      </c>
    </row>
    <row r="105" spans="1:8" s="61" customFormat="1" ht="15.75" customHeight="1">
      <c r="A105" s="453" t="s">
        <v>2170</v>
      </c>
      <c r="B105" s="107" t="s">
        <v>700</v>
      </c>
      <c r="D105" t="s">
        <v>2786</v>
      </c>
      <c r="E105" s="270" t="s">
        <v>3909</v>
      </c>
      <c r="G105" s="65">
        <f>$NU$870</f>
        <v>11374.100000000002</v>
      </c>
      <c r="H105" s="552" t="s">
        <v>2654</v>
      </c>
    </row>
    <row r="106" spans="1:8" s="61" customFormat="1" ht="15.75" customHeight="1">
      <c r="A106" s="453" t="s">
        <v>2171</v>
      </c>
      <c r="B106" s="285" t="s">
        <v>1753</v>
      </c>
      <c r="D106" t="s">
        <v>2787</v>
      </c>
      <c r="E106" s="270" t="s">
        <v>3917</v>
      </c>
      <c r="G106" s="65">
        <f>$NL$870</f>
        <v>11354.099999999999</v>
      </c>
      <c r="H106" s="552" t="s">
        <v>4260</v>
      </c>
    </row>
    <row r="107" spans="1:8" s="61" customFormat="1" ht="15.75" customHeight="1">
      <c r="A107" s="453" t="s">
        <v>2172</v>
      </c>
      <c r="B107" s="107" t="s">
        <v>2832</v>
      </c>
      <c r="D107" t="s">
        <v>2807</v>
      </c>
      <c r="E107" s="270" t="s">
        <v>3934</v>
      </c>
      <c r="G107" s="65">
        <f>$AGV$870</f>
        <v>11350.199999999999</v>
      </c>
      <c r="H107" s="552" t="s">
        <v>4257</v>
      </c>
    </row>
    <row r="108" spans="1:8" s="61" customFormat="1" ht="15.75" customHeight="1">
      <c r="A108" s="453" t="s">
        <v>2173</v>
      </c>
      <c r="B108" s="284" t="s">
        <v>3623</v>
      </c>
      <c r="D108" t="s">
        <v>2815</v>
      </c>
      <c r="E108" s="270" t="s">
        <v>2301</v>
      </c>
      <c r="G108" s="65">
        <f>$AXU$870</f>
        <v>11335.800000000007</v>
      </c>
      <c r="H108" s="552" t="s">
        <v>4266</v>
      </c>
    </row>
    <row r="109" spans="1:8" s="61" customFormat="1" ht="15.75" customHeight="1">
      <c r="A109" s="453" t="s">
        <v>2174</v>
      </c>
      <c r="B109" s="107" t="s">
        <v>633</v>
      </c>
      <c r="D109" t="s">
        <v>2777</v>
      </c>
      <c r="E109" s="270" t="s">
        <v>3921</v>
      </c>
      <c r="G109" s="65">
        <f>$UA$870</f>
        <v>11325.349999999999</v>
      </c>
      <c r="H109" s="552" t="s">
        <v>4255</v>
      </c>
    </row>
    <row r="110" spans="1:8" s="61" customFormat="1" ht="15.75" customHeight="1">
      <c r="A110" s="453" t="s">
        <v>2175</v>
      </c>
      <c r="B110" s="285" t="s">
        <v>1657</v>
      </c>
      <c r="D110" t="s">
        <v>2788</v>
      </c>
      <c r="E110" s="270" t="s">
        <v>3926</v>
      </c>
      <c r="G110" s="65">
        <f>$TR$870</f>
        <v>11305.75</v>
      </c>
      <c r="H110" s="552" t="s">
        <v>4261</v>
      </c>
    </row>
    <row r="111" spans="1:8" s="61" customFormat="1" ht="15.75" customHeight="1">
      <c r="A111" s="453" t="s">
        <v>2176</v>
      </c>
      <c r="B111" s="107" t="s">
        <v>2201</v>
      </c>
      <c r="D111" t="s">
        <v>2803</v>
      </c>
      <c r="E111" s="270" t="s">
        <v>3932</v>
      </c>
      <c r="G111" s="65">
        <f>$ABH$870</f>
        <v>11281.7</v>
      </c>
      <c r="H111" s="552" t="s">
        <v>4253</v>
      </c>
    </row>
    <row r="112" spans="1:8" s="61" customFormat="1" ht="15.75" customHeight="1">
      <c r="A112" s="453" t="s">
        <v>2177</v>
      </c>
      <c r="B112" s="106" t="s">
        <v>1346</v>
      </c>
      <c r="D112" t="s">
        <v>2767</v>
      </c>
      <c r="E112" s="270" t="s">
        <v>3922</v>
      </c>
      <c r="G112" s="65">
        <f>$QX$870</f>
        <v>11175.899999999994</v>
      </c>
      <c r="H112" s="552" t="s">
        <v>5084</v>
      </c>
    </row>
    <row r="113" spans="1:8" s="61" customFormat="1" ht="15.75" customHeight="1">
      <c r="A113" s="453" t="s">
        <v>2178</v>
      </c>
      <c r="B113" s="107" t="s">
        <v>2716</v>
      </c>
      <c r="D113" t="s">
        <v>2294</v>
      </c>
      <c r="E113" s="270" t="s">
        <v>3938</v>
      </c>
      <c r="G113" s="65">
        <f>$AOU$870</f>
        <v>11009.000000000002</v>
      </c>
      <c r="H113" s="552" t="s">
        <v>5108</v>
      </c>
    </row>
    <row r="114" spans="1:8" s="61" customFormat="1" ht="15.75" customHeight="1">
      <c r="A114" s="453" t="s">
        <v>2179</v>
      </c>
      <c r="B114" s="284" t="s">
        <v>3635</v>
      </c>
      <c r="D114" t="s">
        <v>3883</v>
      </c>
      <c r="E114" s="270" t="s">
        <v>2835</v>
      </c>
      <c r="G114" s="65">
        <f>$BCH$870</f>
        <v>10973.499999999998</v>
      </c>
      <c r="H114" s="552" t="s">
        <v>5090</v>
      </c>
    </row>
    <row r="115" spans="1:8" s="61" customFormat="1" ht="15.75" customHeight="1">
      <c r="A115" s="453" t="s">
        <v>2180</v>
      </c>
      <c r="B115" s="107" t="s">
        <v>2848</v>
      </c>
      <c r="D115" t="s">
        <v>2278</v>
      </c>
      <c r="E115" s="270" t="s">
        <v>3936</v>
      </c>
      <c r="G115" s="65">
        <f>$AJG$870</f>
        <v>10959.099999999997</v>
      </c>
      <c r="H115" s="552" t="s">
        <v>5096</v>
      </c>
    </row>
    <row r="116" spans="1:8" s="61" customFormat="1" ht="15.75" customHeight="1">
      <c r="A116" s="453" t="s">
        <v>2181</v>
      </c>
      <c r="B116" s="107" t="s">
        <v>2209</v>
      </c>
      <c r="D116" t="s">
        <v>2789</v>
      </c>
      <c r="E116" s="270" t="s">
        <v>3932</v>
      </c>
      <c r="G116" s="65">
        <f>$AAY$870</f>
        <v>10956.150000000001</v>
      </c>
      <c r="H116" s="552" t="s">
        <v>5102</v>
      </c>
    </row>
    <row r="117" spans="1:8" s="61" customFormat="1" ht="15.75" customHeight="1">
      <c r="A117" s="453" t="s">
        <v>2182</v>
      </c>
      <c r="B117" s="284" t="s">
        <v>3646</v>
      </c>
      <c r="D117" t="s">
        <v>3895</v>
      </c>
      <c r="E117" s="270" t="s">
        <v>3938</v>
      </c>
      <c r="G117" s="65">
        <f>$BGL$870</f>
        <v>10923</v>
      </c>
      <c r="H117" s="552" t="s">
        <v>4266</v>
      </c>
    </row>
    <row r="118" spans="1:8" s="61" customFormat="1" ht="15.75" customHeight="1">
      <c r="A118" s="453" t="s">
        <v>2183</v>
      </c>
      <c r="B118" s="284" t="s">
        <v>3647</v>
      </c>
      <c r="D118" t="s">
        <v>3896</v>
      </c>
      <c r="E118" s="270" t="s">
        <v>3945</v>
      </c>
      <c r="G118" s="65">
        <f>$BGU$870</f>
        <v>10916.599999999997</v>
      </c>
      <c r="H118" s="552" t="s">
        <v>2654</v>
      </c>
    </row>
    <row r="119" spans="1:8" s="61" customFormat="1" ht="15.75" customHeight="1">
      <c r="A119" s="453" t="s">
        <v>2184</v>
      </c>
      <c r="B119" s="284" t="s">
        <v>3641</v>
      </c>
      <c r="D119" t="s">
        <v>3889</v>
      </c>
      <c r="E119" s="270" t="s">
        <v>2835</v>
      </c>
      <c r="G119" s="65">
        <f>$BEJ$870</f>
        <v>10860.75</v>
      </c>
      <c r="H119" s="552" t="s">
        <v>5107</v>
      </c>
    </row>
    <row r="120" spans="1:8" s="61" customFormat="1" ht="15.75" customHeight="1">
      <c r="A120" s="453" t="s">
        <v>2185</v>
      </c>
      <c r="B120" s="285" t="s">
        <v>1658</v>
      </c>
      <c r="D120" t="s">
        <v>2763</v>
      </c>
      <c r="E120" s="270" t="s">
        <v>3919</v>
      </c>
      <c r="G120" s="65">
        <f>$OM$870</f>
        <v>10824.099999999997</v>
      </c>
      <c r="H120" s="552" t="s">
        <v>4261</v>
      </c>
    </row>
    <row r="121" spans="1:8" s="61" customFormat="1" ht="15.75" customHeight="1">
      <c r="A121" s="453" t="s">
        <v>2186</v>
      </c>
      <c r="B121" s="107" t="s">
        <v>2729</v>
      </c>
      <c r="D121" t="s">
        <v>2275</v>
      </c>
      <c r="E121" s="270" t="s">
        <v>2829</v>
      </c>
      <c r="G121" s="65">
        <f>$AIF$870</f>
        <v>10765.9</v>
      </c>
      <c r="H121" s="552" t="s">
        <v>5035</v>
      </c>
    </row>
    <row r="122" spans="1:8" s="61" customFormat="1" ht="15.75" customHeight="1">
      <c r="A122" s="453" t="s">
        <v>2187</v>
      </c>
      <c r="B122" s="107" t="s">
        <v>2217</v>
      </c>
      <c r="D122" t="s">
        <v>2791</v>
      </c>
      <c r="E122" s="270" t="s">
        <v>2830</v>
      </c>
      <c r="G122" s="65">
        <f>$AAG$870</f>
        <v>10722.499999999998</v>
      </c>
      <c r="H122" s="552" t="s">
        <v>4252</v>
      </c>
    </row>
    <row r="123" spans="1:8" s="61" customFormat="1" ht="15.75" customHeight="1">
      <c r="A123" s="453" t="s">
        <v>2188</v>
      </c>
      <c r="B123" s="284" t="s">
        <v>3643</v>
      </c>
      <c r="D123" t="s">
        <v>3891</v>
      </c>
      <c r="E123" s="270" t="s">
        <v>3938</v>
      </c>
      <c r="G123" s="65">
        <f>$BFB$870</f>
        <v>10552.899999999998</v>
      </c>
      <c r="H123" s="552" t="s">
        <v>4258</v>
      </c>
    </row>
    <row r="124" spans="1:8" s="61" customFormat="1" ht="15.75" customHeight="1">
      <c r="A124" s="453" t="s">
        <v>2189</v>
      </c>
      <c r="B124" s="107" t="s">
        <v>694</v>
      </c>
      <c r="D124" t="s">
        <v>2784</v>
      </c>
      <c r="E124" s="270" t="s">
        <v>3911</v>
      </c>
      <c r="G124" s="65">
        <f>$RG$870</f>
        <v>10522.599999999997</v>
      </c>
      <c r="H124" s="552" t="s">
        <v>4252</v>
      </c>
    </row>
    <row r="125" spans="1:8" s="61" customFormat="1" ht="15.75" customHeight="1">
      <c r="A125" s="453" t="s">
        <v>2190</v>
      </c>
      <c r="B125" s="284" t="s">
        <v>3640</v>
      </c>
      <c r="D125" t="s">
        <v>3888</v>
      </c>
      <c r="E125" s="270" t="s">
        <v>3939</v>
      </c>
      <c r="G125" s="65">
        <f>$BEA$870</f>
        <v>10426.400000000001</v>
      </c>
      <c r="H125" s="552" t="s">
        <v>4260</v>
      </c>
    </row>
    <row r="126" spans="1:8" s="61" customFormat="1" ht="15.75" customHeight="1">
      <c r="A126" s="453" t="s">
        <v>2191</v>
      </c>
      <c r="B126" s="107" t="s">
        <v>2198</v>
      </c>
      <c r="D126" t="s">
        <v>2793</v>
      </c>
      <c r="E126" s="270" t="s">
        <v>3933</v>
      </c>
      <c r="G126" s="65">
        <f>$ABQ$870</f>
        <v>10327.9</v>
      </c>
      <c r="H126" s="552" t="s">
        <v>4255</v>
      </c>
    </row>
    <row r="127" spans="1:8" s="61" customFormat="1" ht="15.75" customHeight="1">
      <c r="A127" s="453" t="s">
        <v>2192</v>
      </c>
      <c r="B127" s="107" t="s">
        <v>162</v>
      </c>
      <c r="D127" t="s">
        <v>2752</v>
      </c>
      <c r="E127" s="270" t="s">
        <v>3908</v>
      </c>
      <c r="G127" s="65">
        <f>$HF$870</f>
        <v>10239.500000000005</v>
      </c>
      <c r="H127" s="552" t="s">
        <v>4250</v>
      </c>
    </row>
    <row r="128" spans="1:8" s="61" customFormat="1" ht="15.75" customHeight="1">
      <c r="A128" s="453" t="s">
        <v>2303</v>
      </c>
      <c r="B128" s="284" t="s">
        <v>3626</v>
      </c>
      <c r="D128" t="s">
        <v>2818</v>
      </c>
      <c r="E128" s="270" t="s">
        <v>3930</v>
      </c>
      <c r="G128" s="65">
        <f>$AYV$870</f>
        <v>10184.299999999997</v>
      </c>
      <c r="H128" s="552" t="s">
        <v>4255</v>
      </c>
    </row>
    <row r="129" spans="1:8" s="61" customFormat="1" ht="15.75" customHeight="1">
      <c r="A129" s="453" t="s">
        <v>2304</v>
      </c>
      <c r="B129" s="107" t="s">
        <v>2714</v>
      </c>
      <c r="D129" t="s">
        <v>2297</v>
      </c>
      <c r="E129" s="270" t="s">
        <v>2827</v>
      </c>
      <c r="G129" s="65">
        <f>$AQE$870</f>
        <v>10168.800000000001</v>
      </c>
      <c r="H129" s="552" t="s">
        <v>5035</v>
      </c>
    </row>
    <row r="130" spans="1:8" s="61" customFormat="1" ht="15.75" customHeight="1">
      <c r="A130" s="453" t="s">
        <v>2305</v>
      </c>
      <c r="B130" s="284" t="s">
        <v>3628</v>
      </c>
      <c r="D130" t="s">
        <v>2834</v>
      </c>
      <c r="E130" s="270" t="s">
        <v>3926</v>
      </c>
      <c r="G130" s="65">
        <f>$AZW$870</f>
        <v>10093.099999999999</v>
      </c>
      <c r="H130" s="552" t="s">
        <v>4258</v>
      </c>
    </row>
    <row r="131" spans="1:8" s="61" customFormat="1" ht="15.75" customHeight="1">
      <c r="A131" s="453" t="s">
        <v>2684</v>
      </c>
      <c r="B131" s="284" t="s">
        <v>3642</v>
      </c>
      <c r="D131" t="s">
        <v>3890</v>
      </c>
      <c r="E131" s="270" t="s">
        <v>2837</v>
      </c>
      <c r="G131" s="65">
        <f>$BES$870</f>
        <v>10038.900000000003</v>
      </c>
      <c r="H131" s="552" t="s">
        <v>4843</v>
      </c>
    </row>
    <row r="132" spans="1:8" s="61" customFormat="1" ht="15.75" customHeight="1">
      <c r="A132" s="453" t="s">
        <v>2685</v>
      </c>
      <c r="B132" s="107" t="s">
        <v>2197</v>
      </c>
      <c r="D132" t="s">
        <v>2804</v>
      </c>
      <c r="E132" s="270" t="s">
        <v>3931</v>
      </c>
      <c r="G132" s="65">
        <f>$ADJ$870</f>
        <v>9863.5000000000036</v>
      </c>
      <c r="H132" s="552" t="s">
        <v>2654</v>
      </c>
    </row>
    <row r="133" spans="1:8" s="61" customFormat="1" ht="15.75" customHeight="1">
      <c r="A133" s="453" t="s">
        <v>2686</v>
      </c>
      <c r="B133" s="285" t="s">
        <v>1667</v>
      </c>
      <c r="D133" t="s">
        <v>2782</v>
      </c>
      <c r="E133" s="270" t="s">
        <v>3927</v>
      </c>
      <c r="G133" s="65">
        <f>$VB$870</f>
        <v>9767.9000000000015</v>
      </c>
      <c r="H133" s="552" t="s">
        <v>4256</v>
      </c>
    </row>
    <row r="134" spans="1:8" s="61" customFormat="1" ht="15.75" customHeight="1">
      <c r="A134" s="453" t="s">
        <v>2687</v>
      </c>
      <c r="B134" s="285" t="s">
        <v>1</v>
      </c>
      <c r="D134" t="s">
        <v>2800</v>
      </c>
      <c r="E134" s="270" t="s">
        <v>3927</v>
      </c>
      <c r="G134" s="65">
        <f>$UJ$870</f>
        <v>9451.899999999996</v>
      </c>
      <c r="H134" s="552" t="s">
        <v>4260</v>
      </c>
    </row>
    <row r="135" spans="1:8" s="61" customFormat="1" ht="15.75" customHeight="1">
      <c r="A135" s="453" t="s">
        <v>2688</v>
      </c>
      <c r="B135" s="285" t="s">
        <v>1665</v>
      </c>
      <c r="D135" t="s">
        <v>2795</v>
      </c>
      <c r="E135" s="270" t="s">
        <v>3927</v>
      </c>
      <c r="G135" s="65">
        <f>$VT$870</f>
        <v>9214.7000000000044</v>
      </c>
      <c r="H135" s="552" t="s">
        <v>2654</v>
      </c>
    </row>
    <row r="136" spans="1:8" s="61" customFormat="1" ht="15.75" customHeight="1">
      <c r="A136" s="453" t="s">
        <v>2689</v>
      </c>
      <c r="B136" s="285" t="s">
        <v>1690</v>
      </c>
      <c r="D136" t="s">
        <v>3874</v>
      </c>
      <c r="E136" s="270" t="s">
        <v>3931</v>
      </c>
      <c r="G136" s="65">
        <f>$ZF$870</f>
        <v>8966.5999999999985</v>
      </c>
      <c r="H136" s="552" t="s">
        <v>4253</v>
      </c>
    </row>
    <row r="137" spans="1:8" s="61" customFormat="1" ht="15.75" customHeight="1">
      <c r="A137" s="453" t="s">
        <v>2690</v>
      </c>
      <c r="B137" s="107" t="s">
        <v>639</v>
      </c>
      <c r="D137" t="s">
        <v>3876</v>
      </c>
      <c r="E137" s="270" t="s">
        <v>2828</v>
      </c>
      <c r="G137" s="65">
        <f>$AEB$870</f>
        <v>8098.5499999999993</v>
      </c>
      <c r="H137" s="552" t="s">
        <v>2654</v>
      </c>
    </row>
    <row r="138" spans="1:8" s="61" customFormat="1" ht="15.75" customHeight="1">
      <c r="A138" s="453" t="s">
        <v>2691</v>
      </c>
      <c r="B138" s="107" t="s">
        <v>2193</v>
      </c>
      <c r="D138" t="s">
        <v>2811</v>
      </c>
      <c r="E138" s="270" t="s">
        <v>3940</v>
      </c>
      <c r="G138" s="65">
        <f>$ASY$870</f>
        <v>7483.5</v>
      </c>
      <c r="H138" s="552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2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4">
        <f>'Punten per wedstrijd'!C1343</f>
        <v>11</v>
      </c>
      <c r="H147" s="415">
        <f>'Punten per wedstrijd'!D1343</f>
        <v>9</v>
      </c>
      <c r="I147" s="416">
        <f>'Punten per wedstrijd'!E1343</f>
        <v>4</v>
      </c>
      <c r="J147" s="452" t="s">
        <v>0</v>
      </c>
      <c r="K147" s="107" t="s">
        <v>667</v>
      </c>
      <c r="L147" s="61"/>
      <c r="M147" t="s">
        <v>2785</v>
      </c>
      <c r="N147" s="270" t="s">
        <v>3913</v>
      </c>
      <c r="O147" s="61"/>
      <c r="P147" s="9">
        <f>SUM(Puntenklassement!D73)</f>
        <v>7024</v>
      </c>
    </row>
    <row r="148" spans="1:16" s="3" customFormat="1" ht="15.75" customHeight="1">
      <c r="A148" s="452" t="s">
        <v>2</v>
      </c>
      <c r="B148" s="285" t="s">
        <v>1654</v>
      </c>
      <c r="C148" s="61"/>
      <c r="D148" t="s">
        <v>3873</v>
      </c>
      <c r="E148" s="270" t="s">
        <v>3930</v>
      </c>
      <c r="F148" s="61"/>
      <c r="G148" s="414">
        <f>'Punten per wedstrijd'!C1311</f>
        <v>9</v>
      </c>
      <c r="H148" s="415">
        <f>'Punten per wedstrijd'!D1311</f>
        <v>5</v>
      </c>
      <c r="I148" s="416">
        <f>'Punten per wedstrijd'!E1311</f>
        <v>5</v>
      </c>
      <c r="J148" s="452" t="s">
        <v>2</v>
      </c>
      <c r="K148" s="107" t="s">
        <v>2733</v>
      </c>
      <c r="L148" s="61"/>
      <c r="M148" t="s">
        <v>2291</v>
      </c>
      <c r="N148" s="270" t="s">
        <v>2828</v>
      </c>
      <c r="O148" s="61"/>
      <c r="P148" s="9">
        <f>SUM(Puntenklassement!D56)</f>
        <v>6973</v>
      </c>
    </row>
    <row r="149" spans="1:16" s="3" customFormat="1" ht="15.75" customHeight="1">
      <c r="A149" s="452" t="s">
        <v>3</v>
      </c>
      <c r="B149" s="107" t="s">
        <v>2193</v>
      </c>
      <c r="C149" s="61"/>
      <c r="D149" t="s">
        <v>2811</v>
      </c>
      <c r="E149" s="270" t="s">
        <v>3940</v>
      </c>
      <c r="F149" s="61"/>
      <c r="G149" s="414">
        <f>'Punten per wedstrijd'!C1332</f>
        <v>8</v>
      </c>
      <c r="H149" s="415">
        <f>'Punten per wedstrijd'!D1332</f>
        <v>7</v>
      </c>
      <c r="I149" s="416">
        <f>'Punten per wedstrijd'!E1332</f>
        <v>2</v>
      </c>
      <c r="J149" s="452" t="s">
        <v>3</v>
      </c>
      <c r="K149" s="284" t="s">
        <v>3624</v>
      </c>
      <c r="L149" s="61"/>
      <c r="M149" t="s">
        <v>2816</v>
      </c>
      <c r="N149" s="270" t="s">
        <v>3931</v>
      </c>
      <c r="O149" s="61"/>
      <c r="P149" s="9">
        <f>SUM(Puntenklassement!D23)</f>
        <v>6864</v>
      </c>
    </row>
    <row r="150" spans="1:16" s="3" customFormat="1" ht="15.75" customHeight="1">
      <c r="A150" s="452" t="s">
        <v>5</v>
      </c>
      <c r="B150" s="107" t="s">
        <v>2730</v>
      </c>
      <c r="C150" s="61"/>
      <c r="D150" t="s">
        <v>2292</v>
      </c>
      <c r="E150" s="270" t="s">
        <v>2828</v>
      </c>
      <c r="F150" s="61"/>
      <c r="G150" s="414">
        <f>'Punten per wedstrijd'!C1401</f>
        <v>7</v>
      </c>
      <c r="H150" s="415">
        <f>'Punten per wedstrijd'!D1401</f>
        <v>8</v>
      </c>
      <c r="I150" s="416">
        <f>'Punten per wedstrijd'!E1401</f>
        <v>3</v>
      </c>
      <c r="J150" s="452" t="s">
        <v>5</v>
      </c>
      <c r="K150" s="107" t="s">
        <v>2712</v>
      </c>
      <c r="L150" s="61"/>
      <c r="M150" t="s">
        <v>3877</v>
      </c>
      <c r="N150" s="270" t="s">
        <v>3935</v>
      </c>
      <c r="O150" s="61"/>
      <c r="P150" s="9">
        <f>SUM(Puntenklassement!D80)</f>
        <v>6786</v>
      </c>
    </row>
    <row r="151" spans="1:16" s="3" customFormat="1" ht="15.75" customHeight="1">
      <c r="A151" s="452" t="s">
        <v>7</v>
      </c>
      <c r="B151" s="107" t="s">
        <v>694</v>
      </c>
      <c r="C151" s="61"/>
      <c r="D151" t="s">
        <v>2784</v>
      </c>
      <c r="E151" s="270" t="s">
        <v>3911</v>
      </c>
      <c r="F151" s="61"/>
      <c r="G151" s="414">
        <f>'Punten per wedstrijd'!C1381</f>
        <v>7</v>
      </c>
      <c r="H151" s="415">
        <f>'Punten per wedstrijd'!D1381</f>
        <v>6</v>
      </c>
      <c r="I151" s="416">
        <f>'Punten per wedstrijd'!E1381</f>
        <v>5</v>
      </c>
      <c r="J151" s="452" t="s">
        <v>7</v>
      </c>
      <c r="K151" s="107" t="s">
        <v>687</v>
      </c>
      <c r="L151" s="61"/>
      <c r="M151" t="s">
        <v>2742</v>
      </c>
      <c r="N151" s="270" t="s">
        <v>3902</v>
      </c>
      <c r="O151" s="61"/>
      <c r="P151" s="9">
        <f>SUM(Puntenklassement!D36)</f>
        <v>6440</v>
      </c>
    </row>
    <row r="152" spans="1:16" s="3" customFormat="1" ht="15.75" customHeight="1">
      <c r="A152" s="452" t="s">
        <v>8</v>
      </c>
      <c r="B152" s="106" t="s">
        <v>1343</v>
      </c>
      <c r="C152" s="61"/>
      <c r="D152" t="s">
        <v>2753</v>
      </c>
      <c r="E152" s="270" t="s">
        <v>3911</v>
      </c>
      <c r="F152" s="61"/>
      <c r="G152" s="414">
        <f>'Punten per wedstrijd'!C1348</f>
        <v>7</v>
      </c>
      <c r="H152" s="415">
        <f>'Punten per wedstrijd'!D1348</f>
        <v>4</v>
      </c>
      <c r="I152" s="416">
        <f>'Punten per wedstrijd'!E1348</f>
        <v>2</v>
      </c>
      <c r="J152" s="452" t="s">
        <v>8</v>
      </c>
      <c r="K152" s="107" t="s">
        <v>2718</v>
      </c>
      <c r="L152" s="61"/>
      <c r="M152" t="s">
        <v>2286</v>
      </c>
      <c r="N152" s="270" t="s">
        <v>2827</v>
      </c>
      <c r="O152" s="61"/>
      <c r="P152" s="9">
        <f>SUM(Puntenklassement!D113)</f>
        <v>6431</v>
      </c>
    </row>
    <row r="153" spans="1:16" s="3" customFormat="1" ht="15.75" customHeight="1">
      <c r="A153" s="452" t="s">
        <v>10</v>
      </c>
      <c r="B153" s="285" t="s">
        <v>1665</v>
      </c>
      <c r="C153" s="61"/>
      <c r="D153" t="s">
        <v>2795</v>
      </c>
      <c r="E153" s="270" t="s">
        <v>3927</v>
      </c>
      <c r="F153" s="61"/>
      <c r="G153" s="414">
        <f>'Punten per wedstrijd'!C1289</f>
        <v>7</v>
      </c>
      <c r="H153" s="415">
        <f>'Punten per wedstrijd'!D1289</f>
        <v>2</v>
      </c>
      <c r="I153" s="416">
        <f>'Punten per wedstrijd'!E1289</f>
        <v>7</v>
      </c>
      <c r="J153" s="452" t="s">
        <v>10</v>
      </c>
      <c r="K153" s="284" t="s">
        <v>3648</v>
      </c>
      <c r="L153" s="61"/>
      <c r="M153" t="s">
        <v>3897</v>
      </c>
      <c r="N153" s="270" t="s">
        <v>3926</v>
      </c>
      <c r="O153" s="61"/>
      <c r="P153" s="9">
        <f>SUM(Puntenklassement!D133)</f>
        <v>6389</v>
      </c>
    </row>
    <row r="154" spans="1:16" s="3" customFormat="1" ht="15.75" customHeight="1">
      <c r="A154" s="452" t="s">
        <v>12</v>
      </c>
      <c r="B154" s="107" t="s">
        <v>700</v>
      </c>
      <c r="C154" s="61"/>
      <c r="D154" t="s">
        <v>2786</v>
      </c>
      <c r="E154" s="270" t="s">
        <v>3909</v>
      </c>
      <c r="F154" s="61"/>
      <c r="G154" s="414">
        <f>'Punten per wedstrijd'!C1329</f>
        <v>6</v>
      </c>
      <c r="H154" s="415">
        <f>'Punten per wedstrijd'!D1329</f>
        <v>9</v>
      </c>
      <c r="I154" s="416">
        <f>'Punten per wedstrijd'!E1329</f>
        <v>3</v>
      </c>
      <c r="J154" s="452" t="s">
        <v>12</v>
      </c>
      <c r="K154" s="107" t="s">
        <v>669</v>
      </c>
      <c r="L154" s="61"/>
      <c r="M154" t="s">
        <v>2766</v>
      </c>
      <c r="N154" s="270" t="s">
        <v>2300</v>
      </c>
      <c r="O154" s="61"/>
      <c r="P154" s="9">
        <f>SUM(Puntenklassement!D95)</f>
        <v>6374</v>
      </c>
    </row>
    <row r="155" spans="1:16" s="61" customFormat="1" ht="15.75" customHeight="1">
      <c r="A155" s="452" t="s">
        <v>14</v>
      </c>
      <c r="B155" s="285" t="s">
        <v>2325</v>
      </c>
      <c r="D155" t="s">
        <v>2796</v>
      </c>
      <c r="E155" s="270" t="s">
        <v>3918</v>
      </c>
      <c r="G155" s="414">
        <f>'Punten per wedstrijd'!C1326</f>
        <v>6</v>
      </c>
      <c r="H155" s="415">
        <f>'Punten per wedstrijd'!D1326</f>
        <v>1</v>
      </c>
      <c r="I155" s="416">
        <f>'Punten per wedstrijd'!E1326</f>
        <v>2</v>
      </c>
      <c r="J155" s="452" t="s">
        <v>14</v>
      </c>
      <c r="K155" s="284" t="s">
        <v>3655</v>
      </c>
      <c r="M155" t="s">
        <v>2819</v>
      </c>
      <c r="N155" s="270" t="s">
        <v>3941</v>
      </c>
      <c r="P155" s="9">
        <f>SUM(Puntenklassement!D38)</f>
        <v>6335</v>
      </c>
    </row>
    <row r="156" spans="1:16" s="3" customFormat="1" ht="15.75" customHeight="1">
      <c r="A156" s="452" t="s">
        <v>16</v>
      </c>
      <c r="B156" s="107" t="s">
        <v>638</v>
      </c>
      <c r="C156" s="61"/>
      <c r="D156" t="s">
        <v>2774</v>
      </c>
      <c r="E156" s="270" t="s">
        <v>3912</v>
      </c>
      <c r="F156" s="61"/>
      <c r="G156" s="414">
        <f>'Punten per wedstrijd'!C1373</f>
        <v>6</v>
      </c>
      <c r="H156" s="415">
        <f>'Punten per wedstrijd'!D1373</f>
        <v>0</v>
      </c>
      <c r="I156" s="416">
        <f>'Punten per wedstrijd'!E1373</f>
        <v>1</v>
      </c>
      <c r="J156" s="452" t="s">
        <v>16</v>
      </c>
      <c r="K156" s="107" t="s">
        <v>153</v>
      </c>
      <c r="L156" s="61"/>
      <c r="M156" t="s">
        <v>3871</v>
      </c>
      <c r="N156" s="270" t="s">
        <v>3923</v>
      </c>
      <c r="O156" s="61"/>
      <c r="P156" s="9">
        <f>SUM(Puntenklassement!D21)</f>
        <v>6325</v>
      </c>
    </row>
    <row r="157" spans="1:16" s="3" customFormat="1" ht="15.75" customHeight="1">
      <c r="A157" s="452" t="s">
        <v>18</v>
      </c>
      <c r="B157" s="107" t="s">
        <v>2196</v>
      </c>
      <c r="C157" s="61"/>
      <c r="D157" t="s">
        <v>2801</v>
      </c>
      <c r="E157" s="270" t="s">
        <v>3924</v>
      </c>
      <c r="F157" s="61"/>
      <c r="G157" s="414">
        <f>'Punten per wedstrijd'!C1287</f>
        <v>6</v>
      </c>
      <c r="H157" s="415">
        <f>'Punten per wedstrijd'!D1287</f>
        <v>0</v>
      </c>
      <c r="I157" s="416">
        <f>'Punten per wedstrijd'!E1287</f>
        <v>0</v>
      </c>
      <c r="J157" s="452" t="s">
        <v>18</v>
      </c>
      <c r="K157" s="284" t="s">
        <v>3630</v>
      </c>
      <c r="L157" s="61"/>
      <c r="M157" t="s">
        <v>3878</v>
      </c>
      <c r="N157" s="270" t="s">
        <v>3940</v>
      </c>
      <c r="O157" s="61"/>
      <c r="P157" s="9">
        <f>SUM(Puntenklassement!D49)</f>
        <v>6316</v>
      </c>
    </row>
    <row r="158" spans="1:16" s="3" customFormat="1" ht="15.75" customHeight="1">
      <c r="A158" s="452" t="s">
        <v>20</v>
      </c>
      <c r="B158" s="107" t="s">
        <v>2725</v>
      </c>
      <c r="C158" s="61"/>
      <c r="D158" t="s">
        <v>2276</v>
      </c>
      <c r="E158" s="270" t="s">
        <v>2827</v>
      </c>
      <c r="F158" s="61"/>
      <c r="G158" s="414">
        <f>'Punten per wedstrijd'!C1307</f>
        <v>5</v>
      </c>
      <c r="H158" s="415">
        <f>'Punten per wedstrijd'!D1307</f>
        <v>12</v>
      </c>
      <c r="I158" s="416">
        <f>'Punten per wedstrijd'!E1307</f>
        <v>5</v>
      </c>
      <c r="J158" s="452" t="s">
        <v>20</v>
      </c>
      <c r="K158" s="107" t="s">
        <v>2210</v>
      </c>
      <c r="L158" s="61"/>
      <c r="M158" t="s">
        <v>2802</v>
      </c>
      <c r="N158" s="270" t="s">
        <v>3929</v>
      </c>
      <c r="O158" s="61"/>
      <c r="P158" s="9">
        <f>SUM(Puntenklassement!D94)</f>
        <v>6286</v>
      </c>
    </row>
    <row r="159" spans="1:16" s="3" customFormat="1" ht="15.75" customHeight="1">
      <c r="A159" s="452" t="s">
        <v>22</v>
      </c>
      <c r="B159" s="107" t="s">
        <v>153</v>
      </c>
      <c r="C159" s="61"/>
      <c r="D159" t="s">
        <v>3871</v>
      </c>
      <c r="E159" s="270" t="s">
        <v>3923</v>
      </c>
      <c r="F159" s="61"/>
      <c r="G159" s="414">
        <f>'Punten per wedstrijd'!C1288</f>
        <v>5</v>
      </c>
      <c r="H159" s="415">
        <f>'Punten per wedstrijd'!D1288</f>
        <v>11</v>
      </c>
      <c r="I159" s="416">
        <f>'Punten per wedstrijd'!E1288</f>
        <v>4</v>
      </c>
      <c r="J159" s="452" t="s">
        <v>22</v>
      </c>
      <c r="K159" s="106" t="s">
        <v>1345</v>
      </c>
      <c r="L159" s="61"/>
      <c r="M159" t="s">
        <v>3869</v>
      </c>
      <c r="N159" s="270" t="s">
        <v>3916</v>
      </c>
      <c r="O159" s="61"/>
      <c r="P159" s="9">
        <f>SUM(Puntenklassement!D82)</f>
        <v>6262</v>
      </c>
    </row>
    <row r="160" spans="1:16" s="3" customFormat="1" ht="15.75" customHeight="1">
      <c r="A160" s="452" t="s">
        <v>24</v>
      </c>
      <c r="B160" s="285" t="s">
        <v>31</v>
      </c>
      <c r="C160" s="61"/>
      <c r="D160" t="s">
        <v>2759</v>
      </c>
      <c r="E160" s="270" t="s">
        <v>2299</v>
      </c>
      <c r="F160" s="61"/>
      <c r="G160" s="414">
        <f>'Punten per wedstrijd'!C1379</f>
        <v>5</v>
      </c>
      <c r="H160" s="415">
        <f>'Punten per wedstrijd'!D1379</f>
        <v>3</v>
      </c>
      <c r="I160" s="416">
        <f>'Punten per wedstrijd'!E1379</f>
        <v>3</v>
      </c>
      <c r="J160" s="452" t="s">
        <v>24</v>
      </c>
      <c r="K160" s="107" t="s">
        <v>2710</v>
      </c>
      <c r="L160" s="61"/>
      <c r="M160" t="s">
        <v>2283</v>
      </c>
      <c r="N160" s="270" t="s">
        <v>3935</v>
      </c>
      <c r="O160" s="61"/>
      <c r="P160" s="9">
        <f>SUM(Puntenklassement!D129)</f>
        <v>6261</v>
      </c>
    </row>
    <row r="161" spans="1:16" s="3" customFormat="1" ht="15.75" customHeight="1">
      <c r="A161" s="452" t="s">
        <v>26</v>
      </c>
      <c r="B161" s="284" t="s">
        <v>3631</v>
      </c>
      <c r="C161" s="61"/>
      <c r="D161" t="s">
        <v>3879</v>
      </c>
      <c r="E161" s="270" t="s">
        <v>3941</v>
      </c>
      <c r="F161" s="61"/>
      <c r="G161" s="414">
        <f>'Punten per wedstrijd'!C1320</f>
        <v>5</v>
      </c>
      <c r="H161" s="415">
        <f>'Punten per wedstrijd'!D1320</f>
        <v>2</v>
      </c>
      <c r="I161" s="416">
        <f>'Punten per wedstrijd'!E1320</f>
        <v>3</v>
      </c>
      <c r="J161" s="452" t="s">
        <v>26</v>
      </c>
      <c r="K161" s="284" t="s">
        <v>3639</v>
      </c>
      <c r="L161" s="61"/>
      <c r="M161" t="s">
        <v>3887</v>
      </c>
      <c r="N161" s="270" t="s">
        <v>3941</v>
      </c>
      <c r="O161" s="61"/>
      <c r="P161" s="9">
        <f>SUM(Puntenklassement!D85)</f>
        <v>6260</v>
      </c>
    </row>
    <row r="162" spans="1:16" s="3" customFormat="1" ht="15.75" customHeight="1">
      <c r="A162" s="452" t="s">
        <v>28</v>
      </c>
      <c r="B162" s="284" t="s">
        <v>3645</v>
      </c>
      <c r="C162" s="61"/>
      <c r="D162" t="s">
        <v>3893</v>
      </c>
      <c r="E162" s="270" t="s">
        <v>2837</v>
      </c>
      <c r="F162" s="61"/>
      <c r="G162" s="414">
        <f>'Punten per wedstrijd'!C1382</f>
        <v>5</v>
      </c>
      <c r="H162" s="415">
        <f>'Punten per wedstrijd'!D1382</f>
        <v>2</v>
      </c>
      <c r="I162" s="416">
        <f>'Punten per wedstrijd'!E1382</f>
        <v>3</v>
      </c>
      <c r="J162" s="452" t="s">
        <v>28</v>
      </c>
      <c r="K162" s="107" t="s">
        <v>2193</v>
      </c>
      <c r="L162" s="61"/>
      <c r="M162" t="s">
        <v>2811</v>
      </c>
      <c r="N162" s="270" t="s">
        <v>3940</v>
      </c>
      <c r="O162" s="61"/>
      <c r="P162" s="9">
        <f>SUM(Puntenklassement!D65)</f>
        <v>6223</v>
      </c>
    </row>
    <row r="163" spans="1:16" s="3" customFormat="1" ht="15.75" customHeight="1">
      <c r="A163" s="452" t="s">
        <v>30</v>
      </c>
      <c r="B163" s="107" t="s">
        <v>141</v>
      </c>
      <c r="C163" s="61"/>
      <c r="D163" t="s">
        <v>2770</v>
      </c>
      <c r="E163" s="270" t="s">
        <v>2299</v>
      </c>
      <c r="F163" s="61"/>
      <c r="G163" s="414">
        <f>'Punten per wedstrijd'!C1331</f>
        <v>5</v>
      </c>
      <c r="H163" s="415">
        <f>'Punten per wedstrijd'!D1331</f>
        <v>1</v>
      </c>
      <c r="I163" s="416">
        <f>'Punten per wedstrijd'!E1331</f>
        <v>2</v>
      </c>
      <c r="J163" s="452" t="s">
        <v>30</v>
      </c>
      <c r="K163" s="107" t="s">
        <v>2724</v>
      </c>
      <c r="L163" s="61"/>
      <c r="M163" t="s">
        <v>2295</v>
      </c>
      <c r="N163" s="270" t="s">
        <v>2828</v>
      </c>
      <c r="O163" s="61"/>
      <c r="P163" s="9">
        <f>SUM(Puntenklassement!D100)</f>
        <v>6193</v>
      </c>
    </row>
    <row r="164" spans="1:16" s="3" customFormat="1" ht="15.75" customHeight="1">
      <c r="A164" s="452" t="s">
        <v>32</v>
      </c>
      <c r="B164" s="284" t="s">
        <v>3641</v>
      </c>
      <c r="C164" s="61"/>
      <c r="D164" t="s">
        <v>3889</v>
      </c>
      <c r="E164" s="270" t="s">
        <v>2835</v>
      </c>
      <c r="F164" s="61"/>
      <c r="G164" s="414">
        <f>'Punten per wedstrijd'!C1359</f>
        <v>4</v>
      </c>
      <c r="H164" s="415">
        <f>'Punten per wedstrijd'!D1359</f>
        <v>5</v>
      </c>
      <c r="I164" s="416">
        <f>'Punten per wedstrijd'!E1359</f>
        <v>6</v>
      </c>
      <c r="J164" s="452" t="s">
        <v>32</v>
      </c>
      <c r="K164" s="107" t="s">
        <v>2719</v>
      </c>
      <c r="L164" s="61"/>
      <c r="M164" t="s">
        <v>2279</v>
      </c>
      <c r="N164" s="270" t="s">
        <v>2830</v>
      </c>
      <c r="O164" s="61"/>
      <c r="P164" s="9">
        <f>SUM(Puntenklassement!D50)</f>
        <v>6141</v>
      </c>
    </row>
    <row r="165" spans="1:16" s="3" customFormat="1" ht="15.75" customHeight="1">
      <c r="A165" s="452" t="s">
        <v>34</v>
      </c>
      <c r="B165" s="285" t="s">
        <v>23</v>
      </c>
      <c r="C165" s="61"/>
      <c r="D165" t="s">
        <v>2792</v>
      </c>
      <c r="E165" s="270" t="s">
        <v>3920</v>
      </c>
      <c r="F165" s="61"/>
      <c r="G165" s="414">
        <f>'Punten per wedstrijd'!C1345</f>
        <v>4</v>
      </c>
      <c r="H165" s="415">
        <f>'Punten per wedstrijd'!D1345</f>
        <v>4</v>
      </c>
      <c r="I165" s="416">
        <f>'Punten per wedstrijd'!E1345</f>
        <v>6</v>
      </c>
      <c r="J165" s="452" t="s">
        <v>34</v>
      </c>
      <c r="K165" s="107" t="s">
        <v>694</v>
      </c>
      <c r="L165" s="61"/>
      <c r="M165" t="s">
        <v>2784</v>
      </c>
      <c r="N165" s="270" t="s">
        <v>3911</v>
      </c>
      <c r="O165" s="61"/>
      <c r="P165" s="9">
        <f>SUM(Puntenklassement!D114)</f>
        <v>6132</v>
      </c>
    </row>
    <row r="166" spans="1:16" s="3" customFormat="1" ht="15.75" customHeight="1">
      <c r="A166" s="452" t="s">
        <v>36</v>
      </c>
      <c r="B166" s="285" t="s">
        <v>1</v>
      </c>
      <c r="C166" s="61"/>
      <c r="D166" t="s">
        <v>2800</v>
      </c>
      <c r="E166" s="270" t="s">
        <v>3927</v>
      </c>
      <c r="F166" s="61"/>
      <c r="G166" s="414">
        <f>'Punten per wedstrijd'!C1275</f>
        <v>4</v>
      </c>
      <c r="H166" s="415">
        <f>'Punten per wedstrijd'!D1275</f>
        <v>4</v>
      </c>
      <c r="I166" s="416">
        <f>'Punten per wedstrijd'!E1275</f>
        <v>0</v>
      </c>
      <c r="J166" s="452" t="s">
        <v>36</v>
      </c>
      <c r="K166" s="285" t="s">
        <v>2325</v>
      </c>
      <c r="L166" s="61"/>
      <c r="M166" t="s">
        <v>2796</v>
      </c>
      <c r="N166" s="270" t="s">
        <v>3918</v>
      </c>
      <c r="O166" s="61"/>
      <c r="P166" s="9">
        <f>SUM(Puntenklassement!D59)</f>
        <v>6098</v>
      </c>
    </row>
    <row r="167" spans="1:16" s="3" customFormat="1" ht="15.75" customHeight="1">
      <c r="A167" s="452" t="s">
        <v>38</v>
      </c>
      <c r="B167" s="284" t="s">
        <v>3640</v>
      </c>
      <c r="C167" s="61"/>
      <c r="D167" t="s">
        <v>3888</v>
      </c>
      <c r="E167" s="270" t="s">
        <v>3939</v>
      </c>
      <c r="F167" s="61"/>
      <c r="G167" s="414">
        <f>'Punten per wedstrijd'!C1358</f>
        <v>4</v>
      </c>
      <c r="H167" s="415">
        <f>'Punten per wedstrijd'!D1358</f>
        <v>4</v>
      </c>
      <c r="I167" s="416">
        <f>'Punten per wedstrijd'!E1358</f>
        <v>0</v>
      </c>
      <c r="J167" s="452" t="s">
        <v>38</v>
      </c>
      <c r="K167" s="107" t="s">
        <v>2725</v>
      </c>
      <c r="L167" s="61"/>
      <c r="M167" t="s">
        <v>2276</v>
      </c>
      <c r="N167" s="270" t="s">
        <v>2827</v>
      </c>
      <c r="O167" s="61"/>
      <c r="P167" s="9">
        <f>SUM(Puntenklassement!D40)</f>
        <v>6094</v>
      </c>
    </row>
    <row r="168" spans="1:16" s="3" customFormat="1" ht="15.75" customHeight="1">
      <c r="A168" s="452" t="s">
        <v>145</v>
      </c>
      <c r="B168" s="285" t="s">
        <v>1657</v>
      </c>
      <c r="C168" s="61"/>
      <c r="D168" t="s">
        <v>2788</v>
      </c>
      <c r="E168" s="270" t="s">
        <v>3926</v>
      </c>
      <c r="F168" s="61"/>
      <c r="G168" s="414">
        <f>'Punten per wedstrijd'!C1270</f>
        <v>4</v>
      </c>
      <c r="H168" s="415">
        <f>'Punten per wedstrijd'!D1270</f>
        <v>3</v>
      </c>
      <c r="I168" s="416">
        <f>'Punten per wedstrijd'!E1270</f>
        <v>2</v>
      </c>
      <c r="J168" s="452" t="s">
        <v>145</v>
      </c>
      <c r="K168" s="107" t="s">
        <v>2212</v>
      </c>
      <c r="L168" s="61"/>
      <c r="M168" t="s">
        <v>2771</v>
      </c>
      <c r="N168" s="270" t="s">
        <v>2826</v>
      </c>
      <c r="O168" s="61"/>
      <c r="P168" s="9">
        <f>SUM(Puntenklassement!D24)</f>
        <v>6088</v>
      </c>
    </row>
    <row r="169" spans="1:16" s="3" customFormat="1" ht="15.75" customHeight="1">
      <c r="A169" s="452" t="s">
        <v>146</v>
      </c>
      <c r="B169" s="284" t="s">
        <v>3628</v>
      </c>
      <c r="C169" s="61"/>
      <c r="D169" t="s">
        <v>2834</v>
      </c>
      <c r="E169" s="270" t="s">
        <v>3926</v>
      </c>
      <c r="F169" s="61"/>
      <c r="G169" s="414">
        <f>'Punten per wedstrijd'!C1310</f>
        <v>4</v>
      </c>
      <c r="H169" s="415">
        <f>'Punten per wedstrijd'!D1310</f>
        <v>3</v>
      </c>
      <c r="I169" s="416">
        <f>'Punten per wedstrijd'!E1310</f>
        <v>1</v>
      </c>
      <c r="J169" s="452" t="s">
        <v>146</v>
      </c>
      <c r="K169" s="107" t="s">
        <v>2717</v>
      </c>
      <c r="L169" s="61"/>
      <c r="M169" t="s">
        <v>2289</v>
      </c>
      <c r="N169" s="270" t="s">
        <v>3934</v>
      </c>
      <c r="O169" s="61"/>
      <c r="P169" s="9">
        <f>SUM(Puntenklassement!D12)</f>
        <v>6059</v>
      </c>
    </row>
    <row r="170" spans="1:16" s="3" customFormat="1" ht="15.75" customHeight="1">
      <c r="A170" s="452" t="s">
        <v>147</v>
      </c>
      <c r="B170" s="107" t="s">
        <v>2726</v>
      </c>
      <c r="C170" s="61"/>
      <c r="D170" t="s">
        <v>2281</v>
      </c>
      <c r="E170" s="270" t="s">
        <v>3919</v>
      </c>
      <c r="F170" s="61"/>
      <c r="G170" s="414">
        <f>'Punten per wedstrijd'!C1335</f>
        <v>4</v>
      </c>
      <c r="H170" s="415">
        <f>'Punten per wedstrijd'!D1335</f>
        <v>2</v>
      </c>
      <c r="I170" s="416">
        <f>'Punten per wedstrijd'!E1335</f>
        <v>4</v>
      </c>
      <c r="J170" s="452" t="s">
        <v>147</v>
      </c>
      <c r="K170" s="284" t="s">
        <v>3629</v>
      </c>
      <c r="L170" s="61"/>
      <c r="M170" t="s">
        <v>2849</v>
      </c>
      <c r="N170" s="270" t="s">
        <v>3944</v>
      </c>
      <c r="O170" s="61"/>
      <c r="P170" s="9">
        <f>SUM(Puntenklassement!D46)</f>
        <v>6053</v>
      </c>
    </row>
    <row r="171" spans="1:16" s="3" customFormat="1" ht="15.75" customHeight="1">
      <c r="A171" s="452" t="s">
        <v>151</v>
      </c>
      <c r="B171" s="107" t="s">
        <v>2716</v>
      </c>
      <c r="C171" s="61"/>
      <c r="D171" t="s">
        <v>2294</v>
      </c>
      <c r="E171" s="270" t="s">
        <v>3938</v>
      </c>
      <c r="F171" s="61"/>
      <c r="G171" s="414">
        <f>'Punten per wedstrijd'!C1301</f>
        <v>4</v>
      </c>
      <c r="H171" s="415">
        <f>'Punten per wedstrijd'!D1301</f>
        <v>2</v>
      </c>
      <c r="I171" s="416">
        <f>'Punten per wedstrijd'!E1301</f>
        <v>3</v>
      </c>
      <c r="J171" s="452" t="s">
        <v>151</v>
      </c>
      <c r="K171" s="284" t="s">
        <v>3646</v>
      </c>
      <c r="L171" s="61"/>
      <c r="M171" t="s">
        <v>3895</v>
      </c>
      <c r="N171" s="270" t="s">
        <v>3938</v>
      </c>
      <c r="O171" s="61"/>
      <c r="P171" s="9">
        <f>SUM(Puntenklassement!D121)</f>
        <v>6048</v>
      </c>
    </row>
    <row r="172" spans="1:16" s="3" customFormat="1" ht="15.75" customHeight="1">
      <c r="A172" s="452" t="s">
        <v>157</v>
      </c>
      <c r="B172" s="107" t="s">
        <v>2202</v>
      </c>
      <c r="C172" s="61"/>
      <c r="D172" t="s">
        <v>3872</v>
      </c>
      <c r="E172" s="270" t="s">
        <v>3919</v>
      </c>
      <c r="F172" s="61"/>
      <c r="G172" s="414">
        <f>'Punten per wedstrijd'!C1341</f>
        <v>4</v>
      </c>
      <c r="H172" s="415">
        <f>'Punten per wedstrijd'!D1341</f>
        <v>2</v>
      </c>
      <c r="I172" s="416">
        <f>'Punten per wedstrijd'!E1341</f>
        <v>1</v>
      </c>
      <c r="J172" s="452" t="s">
        <v>157</v>
      </c>
      <c r="K172" s="107" t="s">
        <v>2195</v>
      </c>
      <c r="L172" s="61"/>
      <c r="M172" t="s">
        <v>2783</v>
      </c>
      <c r="N172" s="270" t="s">
        <v>2825</v>
      </c>
      <c r="O172" s="61"/>
      <c r="P172" s="9">
        <f>SUM(Puntenklassement!D7)</f>
        <v>6005</v>
      </c>
    </row>
    <row r="173" spans="1:16" s="3" customFormat="1" ht="15.75" customHeight="1">
      <c r="A173" s="452" t="s">
        <v>159</v>
      </c>
      <c r="B173" s="107" t="s">
        <v>2217</v>
      </c>
      <c r="C173" s="61"/>
      <c r="D173" t="s">
        <v>2791</v>
      </c>
      <c r="E173" s="270" t="s">
        <v>2830</v>
      </c>
      <c r="F173" s="61"/>
      <c r="G173" s="414">
        <f>'Punten per wedstrijd'!C1397</f>
        <v>4</v>
      </c>
      <c r="H173" s="415">
        <f>'Punten per wedstrijd'!D1397</f>
        <v>1</v>
      </c>
      <c r="I173" s="416">
        <f>'Punten per wedstrijd'!E1397</f>
        <v>3</v>
      </c>
      <c r="J173" s="452" t="s">
        <v>159</v>
      </c>
      <c r="K173" s="107" t="s">
        <v>2715</v>
      </c>
      <c r="L173" s="61"/>
      <c r="M173" t="s">
        <v>2167</v>
      </c>
      <c r="N173" s="270" t="s">
        <v>3935</v>
      </c>
      <c r="O173" s="61"/>
      <c r="P173" s="9">
        <f>SUM(Puntenklassement!D61)</f>
        <v>5990</v>
      </c>
    </row>
    <row r="174" spans="1:16" s="3" customFormat="1" ht="15.75" customHeight="1">
      <c r="A174" s="452" t="s">
        <v>160</v>
      </c>
      <c r="B174" s="284" t="s">
        <v>3621</v>
      </c>
      <c r="C174" s="61"/>
      <c r="D174" t="s">
        <v>2813</v>
      </c>
      <c r="E174" s="270" t="s">
        <v>3942</v>
      </c>
      <c r="F174" s="61"/>
      <c r="G174" s="414">
        <f>'Punten per wedstrijd'!C1278</f>
        <v>4</v>
      </c>
      <c r="H174" s="415">
        <f>'Punten per wedstrijd'!D1278</f>
        <v>1</v>
      </c>
      <c r="I174" s="416">
        <f>'Punten per wedstrijd'!E1278</f>
        <v>2</v>
      </c>
      <c r="J174" s="452" t="s">
        <v>160</v>
      </c>
      <c r="K174" s="285" t="s">
        <v>17</v>
      </c>
      <c r="L174" s="61"/>
      <c r="M174" t="s">
        <v>2779</v>
      </c>
      <c r="N174" s="270" t="s">
        <v>3906</v>
      </c>
      <c r="O174" s="61"/>
      <c r="P174" s="9">
        <f>SUM(Puntenklassement!D45)</f>
        <v>5989</v>
      </c>
    </row>
    <row r="175" spans="1:16" s="3" customFormat="1" ht="15.75" customHeight="1">
      <c r="A175" s="452" t="s">
        <v>161</v>
      </c>
      <c r="B175" s="107" t="s">
        <v>2718</v>
      </c>
      <c r="C175" s="61"/>
      <c r="D175" t="s">
        <v>2286</v>
      </c>
      <c r="E175" s="270" t="s">
        <v>2827</v>
      </c>
      <c r="F175" s="61"/>
      <c r="G175" s="414">
        <f>'Punten per wedstrijd'!C1380</f>
        <v>4</v>
      </c>
      <c r="H175" s="415">
        <f>'Punten per wedstrijd'!D1380</f>
        <v>0</v>
      </c>
      <c r="I175" s="416">
        <f>'Punten per wedstrijd'!E1380</f>
        <v>4</v>
      </c>
      <c r="J175" s="452" t="s">
        <v>161</v>
      </c>
      <c r="K175" s="107" t="s">
        <v>2726</v>
      </c>
      <c r="L175" s="61"/>
      <c r="M175" t="s">
        <v>2281</v>
      </c>
      <c r="N175" s="270" t="s">
        <v>3919</v>
      </c>
      <c r="O175" s="61"/>
      <c r="P175" s="9">
        <f>SUM(Puntenklassement!D68)</f>
        <v>5973</v>
      </c>
    </row>
    <row r="176" spans="1:16" s="3" customFormat="1" ht="15.75" customHeight="1">
      <c r="A176" s="452" t="s">
        <v>163</v>
      </c>
      <c r="B176" s="285" t="s">
        <v>1658</v>
      </c>
      <c r="C176" s="61"/>
      <c r="D176" t="s">
        <v>2763</v>
      </c>
      <c r="E176" s="270" t="s">
        <v>3919</v>
      </c>
      <c r="F176" s="61"/>
      <c r="G176" s="414">
        <f>'Punten per wedstrijd'!C1300</f>
        <v>4</v>
      </c>
      <c r="H176" s="415">
        <f>'Punten per wedstrijd'!D1300</f>
        <v>0</v>
      </c>
      <c r="I176" s="416">
        <f>'Punten per wedstrijd'!E1300</f>
        <v>2</v>
      </c>
      <c r="J176" s="452" t="s">
        <v>163</v>
      </c>
      <c r="K176" s="285" t="s">
        <v>1665</v>
      </c>
      <c r="L176" s="61"/>
      <c r="M176" t="s">
        <v>2795</v>
      </c>
      <c r="N176" s="270" t="s">
        <v>3927</v>
      </c>
      <c r="O176" s="61"/>
      <c r="P176" s="9">
        <f>SUM(Puntenklassement!D22)</f>
        <v>5962</v>
      </c>
    </row>
    <row r="177" spans="1:16" s="3" customFormat="1" ht="15.75" customHeight="1">
      <c r="A177" s="452" t="s">
        <v>274</v>
      </c>
      <c r="B177" s="107" t="s">
        <v>2734</v>
      </c>
      <c r="C177" s="61"/>
      <c r="D177" t="s">
        <v>2285</v>
      </c>
      <c r="E177" s="270" t="s">
        <v>2827</v>
      </c>
      <c r="F177" s="61"/>
      <c r="G177" s="414">
        <f>'Punten per wedstrijd'!C1357</f>
        <v>3</v>
      </c>
      <c r="H177" s="415">
        <f>'Punten per wedstrijd'!D1357</f>
        <v>8</v>
      </c>
      <c r="I177" s="416">
        <f>'Punten per wedstrijd'!E1357</f>
        <v>2</v>
      </c>
      <c r="J177" s="452" t="s">
        <v>274</v>
      </c>
      <c r="K177" s="107" t="s">
        <v>2220</v>
      </c>
      <c r="L177" s="61"/>
      <c r="M177" t="s">
        <v>2776</v>
      </c>
      <c r="N177" s="270" t="s">
        <v>2823</v>
      </c>
      <c r="O177" s="61"/>
      <c r="P177" s="9">
        <f>SUM(Puntenklassement!D51)</f>
        <v>5952</v>
      </c>
    </row>
    <row r="178" spans="1:16" s="3" customFormat="1" ht="15.75" customHeight="1">
      <c r="A178" s="452" t="s">
        <v>275</v>
      </c>
      <c r="B178" s="284" t="s">
        <v>3624</v>
      </c>
      <c r="C178" s="61"/>
      <c r="D178" t="s">
        <v>2816</v>
      </c>
      <c r="E178" s="270" t="s">
        <v>3931</v>
      </c>
      <c r="F178" s="61"/>
      <c r="G178" s="414">
        <f>'Punten per wedstrijd'!C1290</f>
        <v>3</v>
      </c>
      <c r="H178" s="415">
        <f>'Punten per wedstrijd'!D1290</f>
        <v>7</v>
      </c>
      <c r="I178" s="416">
        <f>'Punten per wedstrijd'!E1290</f>
        <v>1</v>
      </c>
      <c r="J178" s="452" t="s">
        <v>275</v>
      </c>
      <c r="K178" s="107" t="s">
        <v>668</v>
      </c>
      <c r="L178" s="61"/>
      <c r="M178" t="s">
        <v>2762</v>
      </c>
      <c r="N178" s="270" t="s">
        <v>2300</v>
      </c>
      <c r="O178" s="61"/>
      <c r="P178" s="9">
        <f>SUM(Puntenklassement!D76)</f>
        <v>5948</v>
      </c>
    </row>
    <row r="179" spans="1:16" s="3" customFormat="1" ht="15.75" customHeight="1">
      <c r="A179" s="452" t="s">
        <v>276</v>
      </c>
      <c r="B179" s="284" t="s">
        <v>3648</v>
      </c>
      <c r="C179" s="61"/>
      <c r="D179" t="s">
        <v>3897</v>
      </c>
      <c r="E179" s="270" t="s">
        <v>3926</v>
      </c>
      <c r="F179" s="61"/>
      <c r="G179" s="414">
        <f>'Punten per wedstrijd'!C1400</f>
        <v>3</v>
      </c>
      <c r="H179" s="415">
        <f>'Punten per wedstrijd'!D1400</f>
        <v>6</v>
      </c>
      <c r="I179" s="416">
        <f>'Punten per wedstrijd'!E1400</f>
        <v>2</v>
      </c>
      <c r="J179" s="452" t="s">
        <v>276</v>
      </c>
      <c r="K179" s="107" t="s">
        <v>2716</v>
      </c>
      <c r="L179" s="61"/>
      <c r="M179" t="s">
        <v>2294</v>
      </c>
      <c r="N179" s="270" t="s">
        <v>3938</v>
      </c>
      <c r="O179" s="61"/>
      <c r="P179" s="9">
        <f>SUM(Puntenklassement!D34)</f>
        <v>5932</v>
      </c>
    </row>
    <row r="180" spans="1:16" s="3" customFormat="1" ht="15.75" customHeight="1">
      <c r="A180" s="452" t="s">
        <v>277</v>
      </c>
      <c r="B180" s="107" t="s">
        <v>704</v>
      </c>
      <c r="C180" s="61"/>
      <c r="D180" t="s">
        <v>2744</v>
      </c>
      <c r="E180" s="270" t="s">
        <v>3904</v>
      </c>
      <c r="F180" s="61"/>
      <c r="G180" s="414">
        <f>'Punten per wedstrijd'!C1324</f>
        <v>3</v>
      </c>
      <c r="H180" s="415">
        <f>'Punten per wedstrijd'!D1324</f>
        <v>5</v>
      </c>
      <c r="I180" s="416">
        <f>'Punten per wedstrijd'!E1324</f>
        <v>4</v>
      </c>
      <c r="J180" s="452" t="s">
        <v>277</v>
      </c>
      <c r="K180" s="285" t="s">
        <v>23</v>
      </c>
      <c r="L180" s="61"/>
      <c r="M180" t="s">
        <v>2792</v>
      </c>
      <c r="N180" s="270" t="s">
        <v>3920</v>
      </c>
      <c r="O180" s="61"/>
      <c r="P180" s="9">
        <f>SUM(Puntenklassement!D78)</f>
        <v>5910</v>
      </c>
    </row>
    <row r="181" spans="1:16" s="3" customFormat="1" ht="15.75" customHeight="1">
      <c r="A181" s="452" t="s">
        <v>640</v>
      </c>
      <c r="B181" s="107" t="s">
        <v>180</v>
      </c>
      <c r="C181" s="61"/>
      <c r="D181" t="s">
        <v>3875</v>
      </c>
      <c r="E181" s="270" t="s">
        <v>2830</v>
      </c>
      <c r="F181" s="61"/>
      <c r="G181" s="414">
        <f>'Punten per wedstrijd'!C1395</f>
        <v>3</v>
      </c>
      <c r="H181" s="415">
        <f>'Punten per wedstrijd'!D1395</f>
        <v>5</v>
      </c>
      <c r="I181" s="416">
        <f>'Punten per wedstrijd'!E1395</f>
        <v>2</v>
      </c>
      <c r="J181" s="452" t="s">
        <v>640</v>
      </c>
      <c r="K181" s="284" t="s">
        <v>3645</v>
      </c>
      <c r="L181" s="61"/>
      <c r="M181" t="s">
        <v>3893</v>
      </c>
      <c r="N181" s="270" t="s">
        <v>2837</v>
      </c>
      <c r="O181" s="61"/>
      <c r="P181" s="9">
        <f>SUM(Puntenklassement!D115)</f>
        <v>5909</v>
      </c>
    </row>
    <row r="182" spans="1:16" s="3" customFormat="1" ht="15.75" customHeight="1">
      <c r="A182" s="452" t="s">
        <v>641</v>
      </c>
      <c r="B182" s="107" t="s">
        <v>687</v>
      </c>
      <c r="C182" s="61"/>
      <c r="D182" t="s">
        <v>2742</v>
      </c>
      <c r="E182" s="270" t="s">
        <v>3902</v>
      </c>
      <c r="F182" s="61"/>
      <c r="G182" s="414">
        <f>'Punten per wedstrijd'!C1303</f>
        <v>3</v>
      </c>
      <c r="H182" s="415">
        <f>'Punten per wedstrijd'!D1303</f>
        <v>4</v>
      </c>
      <c r="I182" s="416">
        <f>'Punten per wedstrijd'!E1303</f>
        <v>7</v>
      </c>
      <c r="J182" s="452" t="s">
        <v>641</v>
      </c>
      <c r="K182" s="285" t="s">
        <v>1666</v>
      </c>
      <c r="L182" s="61"/>
      <c r="M182" t="s">
        <v>2764</v>
      </c>
      <c r="N182" s="270" t="s">
        <v>3916</v>
      </c>
      <c r="O182" s="61"/>
      <c r="P182" s="9">
        <f>SUM(Puntenklassement!D30)</f>
        <v>5887</v>
      </c>
    </row>
    <row r="183" spans="1:16" s="3" customFormat="1" ht="15.75" customHeight="1">
      <c r="A183" s="452" t="s">
        <v>642</v>
      </c>
      <c r="B183" s="107" t="s">
        <v>2727</v>
      </c>
      <c r="C183" s="61"/>
      <c r="D183" t="s">
        <v>2296</v>
      </c>
      <c r="E183" s="270" t="s">
        <v>2836</v>
      </c>
      <c r="F183" s="61"/>
      <c r="G183" s="414">
        <f>'Punten per wedstrijd'!C1393</f>
        <v>3</v>
      </c>
      <c r="H183" s="415">
        <f>'Punten per wedstrijd'!D1393</f>
        <v>4</v>
      </c>
      <c r="I183" s="416">
        <f>'Punten per wedstrijd'!E1393</f>
        <v>3</v>
      </c>
      <c r="J183" s="452" t="s">
        <v>642</v>
      </c>
      <c r="K183" s="107" t="s">
        <v>3633</v>
      </c>
      <c r="L183" s="61"/>
      <c r="M183" t="s">
        <v>3881</v>
      </c>
      <c r="N183" s="270" t="s">
        <v>3938</v>
      </c>
      <c r="O183" s="61"/>
      <c r="P183" s="9">
        <f>SUM(Puntenklassement!D60)</f>
        <v>5887</v>
      </c>
    </row>
    <row r="184" spans="1:16" s="3" customFormat="1" ht="15.75" customHeight="1">
      <c r="A184" s="452" t="s">
        <v>644</v>
      </c>
      <c r="B184" s="107" t="s">
        <v>653</v>
      </c>
      <c r="C184" s="61"/>
      <c r="D184" t="s">
        <v>2775</v>
      </c>
      <c r="E184" s="270" t="s">
        <v>3904</v>
      </c>
      <c r="F184" s="61"/>
      <c r="G184" s="414">
        <f>'Punten per wedstrijd'!C1371</f>
        <v>3</v>
      </c>
      <c r="H184" s="415">
        <f>'Punten per wedstrijd'!D1371</f>
        <v>4</v>
      </c>
      <c r="I184" s="416">
        <f>'Punten per wedstrijd'!E1371</f>
        <v>2</v>
      </c>
      <c r="J184" s="452" t="s">
        <v>644</v>
      </c>
      <c r="K184" s="106" t="s">
        <v>1337</v>
      </c>
      <c r="L184" s="84"/>
      <c r="M184" t="s">
        <v>2750</v>
      </c>
      <c r="N184" s="270" t="s">
        <v>2821</v>
      </c>
      <c r="O184" s="61"/>
      <c r="P184" s="9">
        <f>SUM(Puntenklassement!D6)</f>
        <v>5845</v>
      </c>
    </row>
    <row r="185" spans="1:16" s="3" customFormat="1" ht="15.75" customHeight="1">
      <c r="A185" s="452" t="s">
        <v>650</v>
      </c>
      <c r="B185" s="285" t="s">
        <v>1661</v>
      </c>
      <c r="C185" s="61"/>
      <c r="D185" t="s">
        <v>2757</v>
      </c>
      <c r="E185" s="270" t="s">
        <v>2822</v>
      </c>
      <c r="F185" s="61"/>
      <c r="G185" s="414">
        <f>'Punten per wedstrijd'!C1294</f>
        <v>3</v>
      </c>
      <c r="H185" s="415">
        <f>'Punten per wedstrijd'!D1294</f>
        <v>3</v>
      </c>
      <c r="I185" s="416">
        <f>'Punten per wedstrijd'!E1294</f>
        <v>2</v>
      </c>
      <c r="J185" s="452" t="s">
        <v>650</v>
      </c>
      <c r="K185" s="284" t="s">
        <v>3641</v>
      </c>
      <c r="L185" s="61"/>
      <c r="M185" t="s">
        <v>3889</v>
      </c>
      <c r="N185" s="270" t="s">
        <v>2835</v>
      </c>
      <c r="O185" s="61"/>
      <c r="P185" s="9">
        <f>SUM(Puntenklassement!D92)</f>
        <v>5819</v>
      </c>
    </row>
    <row r="186" spans="1:16" s="3" customFormat="1" ht="15.75" customHeight="1">
      <c r="A186" s="452" t="s">
        <v>652</v>
      </c>
      <c r="B186" s="107" t="s">
        <v>2724</v>
      </c>
      <c r="C186" s="61"/>
      <c r="D186" t="s">
        <v>2295</v>
      </c>
      <c r="E186" s="270" t="s">
        <v>2828</v>
      </c>
      <c r="F186" s="61"/>
      <c r="G186" s="414">
        <f>'Punten per wedstrijd'!C1367</f>
        <v>3</v>
      </c>
      <c r="H186" s="415">
        <f>'Punten per wedstrijd'!D1367</f>
        <v>3</v>
      </c>
      <c r="I186" s="416">
        <f>'Punten per wedstrijd'!E1367</f>
        <v>0</v>
      </c>
      <c r="J186" s="452" t="s">
        <v>652</v>
      </c>
      <c r="K186" s="107" t="s">
        <v>704</v>
      </c>
      <c r="L186" s="61"/>
      <c r="M186" t="s">
        <v>2744</v>
      </c>
      <c r="N186" s="270" t="s">
        <v>3904</v>
      </c>
      <c r="O186" s="61"/>
      <c r="P186" s="9">
        <f>SUM(Puntenklassement!D57)</f>
        <v>5795</v>
      </c>
    </row>
    <row r="187" spans="1:16" s="3" customFormat="1" ht="15.75" customHeight="1">
      <c r="A187" s="452" t="s">
        <v>655</v>
      </c>
      <c r="B187" s="107" t="s">
        <v>2212</v>
      </c>
      <c r="C187" s="61"/>
      <c r="D187" t="s">
        <v>2771</v>
      </c>
      <c r="E187" s="270" t="s">
        <v>2826</v>
      </c>
      <c r="F187" s="61"/>
      <c r="G187" s="414">
        <f>'Punten per wedstrijd'!C1291</f>
        <v>3</v>
      </c>
      <c r="H187" s="415">
        <f>'Punten per wedstrijd'!D1291</f>
        <v>2</v>
      </c>
      <c r="I187" s="416">
        <f>'Punten per wedstrijd'!E1291</f>
        <v>3</v>
      </c>
      <c r="J187" s="452" t="s">
        <v>655</v>
      </c>
      <c r="K187" s="107" t="s">
        <v>2734</v>
      </c>
      <c r="L187" s="61"/>
      <c r="M187" t="s">
        <v>2285</v>
      </c>
      <c r="N187" s="270" t="s">
        <v>2827</v>
      </c>
      <c r="O187" s="61"/>
      <c r="P187" s="9">
        <f>SUM(Puntenklassement!D90)</f>
        <v>5765</v>
      </c>
    </row>
    <row r="188" spans="1:16" s="3" customFormat="1" ht="15.75" customHeight="1">
      <c r="A188" s="452" t="s">
        <v>656</v>
      </c>
      <c r="B188" s="284" t="s">
        <v>3632</v>
      </c>
      <c r="C188" s="61"/>
      <c r="D188" t="s">
        <v>3880</v>
      </c>
      <c r="E188" s="270" t="s">
        <v>2837</v>
      </c>
      <c r="F188" s="61"/>
      <c r="G188" s="414">
        <f>'Punten per wedstrijd'!C1322</f>
        <v>3</v>
      </c>
      <c r="H188" s="415">
        <f>'Punten per wedstrijd'!D1322</f>
        <v>2</v>
      </c>
      <c r="I188" s="416">
        <f>'Punten per wedstrijd'!E1322</f>
        <v>3</v>
      </c>
      <c r="J188" s="452" t="s">
        <v>656</v>
      </c>
      <c r="K188" s="284" t="s">
        <v>3638</v>
      </c>
      <c r="L188" s="61"/>
      <c r="M188" t="s">
        <v>3886</v>
      </c>
      <c r="N188" s="270" t="s">
        <v>2836</v>
      </c>
      <c r="O188" s="61"/>
      <c r="P188" s="9">
        <f>SUM(Puntenklassement!D84)</f>
        <v>5754</v>
      </c>
    </row>
    <row r="189" spans="1:16" s="3" customFormat="1" ht="15.75" customHeight="1">
      <c r="A189" s="452" t="s">
        <v>659</v>
      </c>
      <c r="B189" s="107" t="s">
        <v>2832</v>
      </c>
      <c r="C189" s="61"/>
      <c r="D189" t="s">
        <v>2807</v>
      </c>
      <c r="E189" s="270" t="s">
        <v>3934</v>
      </c>
      <c r="F189" s="61"/>
      <c r="G189" s="414">
        <f>'Punten per wedstrijd'!C1376</f>
        <v>3</v>
      </c>
      <c r="H189" s="415">
        <f>'Punten per wedstrijd'!D1376</f>
        <v>2</v>
      </c>
      <c r="I189" s="416">
        <f>'Punten per wedstrijd'!E1376</f>
        <v>3</v>
      </c>
      <c r="J189" s="452" t="s">
        <v>659</v>
      </c>
      <c r="K189" s="106" t="s">
        <v>1344</v>
      </c>
      <c r="L189" s="61"/>
      <c r="M189" t="s">
        <v>2760</v>
      </c>
      <c r="N189" s="270" t="s">
        <v>3907</v>
      </c>
      <c r="O189" s="61"/>
      <c r="P189" s="9">
        <f>SUM(Puntenklassement!D31)</f>
        <v>5748</v>
      </c>
    </row>
    <row r="190" spans="1:16" s="3" customFormat="1" ht="15.75" customHeight="1">
      <c r="A190" s="452" t="s">
        <v>661</v>
      </c>
      <c r="B190" s="107" t="s">
        <v>633</v>
      </c>
      <c r="C190" s="61"/>
      <c r="D190" t="s">
        <v>2777</v>
      </c>
      <c r="E190" s="270" t="s">
        <v>3921</v>
      </c>
      <c r="F190" s="61"/>
      <c r="G190" s="414">
        <f>'Punten per wedstrijd'!C1299</f>
        <v>3</v>
      </c>
      <c r="H190" s="415">
        <f>'Punten per wedstrijd'!D1299</f>
        <v>2</v>
      </c>
      <c r="I190" s="416">
        <f>'Punten per wedstrijd'!E1299</f>
        <v>1</v>
      </c>
      <c r="J190" s="452" t="s">
        <v>661</v>
      </c>
      <c r="K190" s="106" t="s">
        <v>1351</v>
      </c>
      <c r="L190" s="61"/>
      <c r="M190" t="s">
        <v>2749</v>
      </c>
      <c r="N190" s="270" t="s">
        <v>3900</v>
      </c>
      <c r="O190" s="61"/>
      <c r="P190" s="9">
        <f>SUM(Puntenklassement!D123)</f>
        <v>5739</v>
      </c>
    </row>
    <row r="191" spans="1:16" s="3" customFormat="1" ht="15.75" customHeight="1">
      <c r="A191" s="452" t="s">
        <v>666</v>
      </c>
      <c r="B191" s="285" t="s">
        <v>1668</v>
      </c>
      <c r="C191" s="61"/>
      <c r="D191" t="s">
        <v>2765</v>
      </c>
      <c r="E191" s="270" t="s">
        <v>3909</v>
      </c>
      <c r="F191" s="61"/>
      <c r="G191" s="414">
        <f>'Punten per wedstrijd'!C1337</f>
        <v>3</v>
      </c>
      <c r="H191" s="415">
        <f>'Punten per wedstrijd'!D1337</f>
        <v>1</v>
      </c>
      <c r="I191" s="416">
        <f>'Punten per wedstrijd'!E1337</f>
        <v>3</v>
      </c>
      <c r="J191" s="452" t="s">
        <v>666</v>
      </c>
      <c r="K191" s="285" t="s">
        <v>1653</v>
      </c>
      <c r="L191" s="61"/>
      <c r="M191" t="s">
        <v>2746</v>
      </c>
      <c r="N191" s="270" t="s">
        <v>3905</v>
      </c>
      <c r="O191" s="61"/>
      <c r="P191" s="9">
        <f>SUM(Puntenklassement!D19)</f>
        <v>5716</v>
      </c>
    </row>
    <row r="192" spans="1:16" s="3" customFormat="1" ht="15.75" customHeight="1">
      <c r="A192" s="452" t="s">
        <v>670</v>
      </c>
      <c r="B192" s="107" t="s">
        <v>682</v>
      </c>
      <c r="C192" s="61"/>
      <c r="D192" t="s">
        <v>2769</v>
      </c>
      <c r="E192" s="270" t="s">
        <v>2822</v>
      </c>
      <c r="F192" s="61"/>
      <c r="G192" s="414">
        <f>'Punten per wedstrijd'!C1355</f>
        <v>3</v>
      </c>
      <c r="H192" s="415">
        <f>'Punten per wedstrijd'!D1355</f>
        <v>1</v>
      </c>
      <c r="I192" s="416">
        <f>'Punten per wedstrijd'!E1355</f>
        <v>3</v>
      </c>
      <c r="J192" s="452" t="s">
        <v>670</v>
      </c>
      <c r="K192" s="284" t="s">
        <v>3620</v>
      </c>
      <c r="L192" s="61"/>
      <c r="M192" t="s">
        <v>2812</v>
      </c>
      <c r="N192" s="270" t="s">
        <v>3941</v>
      </c>
      <c r="O192" s="61"/>
      <c r="P192" s="9">
        <f>SUM(Puntenklassement!D5)</f>
        <v>5712</v>
      </c>
    </row>
    <row r="193" spans="1:16" s="3" customFormat="1" ht="15.75" customHeight="1">
      <c r="A193" s="452" t="s">
        <v>671</v>
      </c>
      <c r="B193" s="284" t="s">
        <v>3655</v>
      </c>
      <c r="C193" s="61"/>
      <c r="D193" t="s">
        <v>2819</v>
      </c>
      <c r="E193" s="270" t="s">
        <v>3941</v>
      </c>
      <c r="F193" s="61"/>
      <c r="G193" s="414">
        <f>'Punten per wedstrijd'!C1305</f>
        <v>3</v>
      </c>
      <c r="H193" s="415">
        <f>'Punten per wedstrijd'!D1305</f>
        <v>1</v>
      </c>
      <c r="I193" s="416">
        <f>'Punten per wedstrijd'!E1305</f>
        <v>2</v>
      </c>
      <c r="J193" s="452" t="s">
        <v>671</v>
      </c>
      <c r="K193" s="284" t="s">
        <v>21</v>
      </c>
      <c r="L193" s="61"/>
      <c r="M193" t="s">
        <v>2754</v>
      </c>
      <c r="N193" s="270" t="s">
        <v>3898</v>
      </c>
      <c r="O193" s="61"/>
      <c r="P193" s="9">
        <f>SUM(Puntenklassement!D63)</f>
        <v>5699</v>
      </c>
    </row>
    <row r="194" spans="1:16" s="3" customFormat="1" ht="15.75" customHeight="1">
      <c r="A194" s="452" t="s">
        <v>672</v>
      </c>
      <c r="B194" s="107" t="s">
        <v>2708</v>
      </c>
      <c r="C194" s="61"/>
      <c r="D194" t="s">
        <v>2287</v>
      </c>
      <c r="E194" s="270" t="s">
        <v>3937</v>
      </c>
      <c r="F194" s="61"/>
      <c r="G194" s="414">
        <f>'Punten per wedstrijd'!C1356</f>
        <v>3</v>
      </c>
      <c r="H194" s="415">
        <f>'Punten per wedstrijd'!D1356</f>
        <v>1</v>
      </c>
      <c r="I194" s="416">
        <f>'Punten per wedstrijd'!E1356</f>
        <v>2</v>
      </c>
      <c r="J194" s="452" t="s">
        <v>672</v>
      </c>
      <c r="K194" s="285" t="s">
        <v>1657</v>
      </c>
      <c r="L194" s="61"/>
      <c r="M194" t="s">
        <v>2788</v>
      </c>
      <c r="N194" s="270" t="s">
        <v>3926</v>
      </c>
      <c r="O194" s="61"/>
      <c r="P194" s="9">
        <f>SUM(Puntenklassement!D3)</f>
        <v>5689</v>
      </c>
    </row>
    <row r="195" spans="1:16" s="3" customFormat="1" ht="15.75" customHeight="1">
      <c r="A195" s="452" t="s">
        <v>677</v>
      </c>
      <c r="B195" s="107" t="s">
        <v>2720</v>
      </c>
      <c r="C195" s="61"/>
      <c r="D195" t="s">
        <v>2274</v>
      </c>
      <c r="E195" s="270" t="s">
        <v>3935</v>
      </c>
      <c r="F195" s="61"/>
      <c r="G195" s="414">
        <f>'Punten per wedstrijd'!C1293</f>
        <v>3</v>
      </c>
      <c r="H195" s="415">
        <f>'Punten per wedstrijd'!D1293</f>
        <v>0</v>
      </c>
      <c r="I195" s="416">
        <f>'Punten per wedstrijd'!E1293</f>
        <v>3</v>
      </c>
      <c r="J195" s="452" t="s">
        <v>677</v>
      </c>
      <c r="K195" s="284" t="s">
        <v>143</v>
      </c>
      <c r="L195" s="61"/>
      <c r="M195" t="s">
        <v>2747</v>
      </c>
      <c r="N195" s="270" t="s">
        <v>3898</v>
      </c>
      <c r="O195" s="61"/>
      <c r="P195" s="9">
        <f>SUM(Puntenklassement!D120)</f>
        <v>5689</v>
      </c>
    </row>
    <row r="196" spans="1:16" s="3" customFormat="1" ht="15.75" customHeight="1">
      <c r="A196" s="452" t="s">
        <v>685</v>
      </c>
      <c r="B196" s="285" t="s">
        <v>1649</v>
      </c>
      <c r="C196" s="61"/>
      <c r="D196" t="s">
        <v>2778</v>
      </c>
      <c r="E196" s="270" t="s">
        <v>2824</v>
      </c>
      <c r="F196" s="61"/>
      <c r="G196" s="414">
        <f>'Punten per wedstrijd'!C1374</f>
        <v>3</v>
      </c>
      <c r="H196" s="415">
        <f>'Punten per wedstrijd'!D1374</f>
        <v>0</v>
      </c>
      <c r="I196" s="416">
        <f>'Punten per wedstrijd'!E1374</f>
        <v>2</v>
      </c>
      <c r="J196" s="452" t="s">
        <v>685</v>
      </c>
      <c r="K196" s="107" t="s">
        <v>2707</v>
      </c>
      <c r="L196" s="61"/>
      <c r="M196" t="s">
        <v>2284</v>
      </c>
      <c r="N196" s="270" t="s">
        <v>2825</v>
      </c>
      <c r="O196" s="61"/>
      <c r="P196" s="9">
        <f>SUM(Puntenklassement!D17)</f>
        <v>5664</v>
      </c>
    </row>
    <row r="197" spans="1:16" s="3" customFormat="1" ht="15.75" customHeight="1">
      <c r="A197" s="452" t="s">
        <v>689</v>
      </c>
      <c r="B197" s="107" t="s">
        <v>3633</v>
      </c>
      <c r="C197" s="61"/>
      <c r="D197" t="s">
        <v>3881</v>
      </c>
      <c r="E197" s="270" t="s">
        <v>3938</v>
      </c>
      <c r="F197" s="61"/>
      <c r="G197" s="414">
        <f>'Punten per wedstrijd'!C1327</f>
        <v>2</v>
      </c>
      <c r="H197" s="415">
        <f>'Punten per wedstrijd'!D1327</f>
        <v>6</v>
      </c>
      <c r="I197" s="416">
        <f>'Punten per wedstrijd'!E1327</f>
        <v>3</v>
      </c>
      <c r="J197" s="452" t="s">
        <v>689</v>
      </c>
      <c r="K197" s="284" t="s">
        <v>3627</v>
      </c>
      <c r="L197" s="61"/>
      <c r="M197" t="s">
        <v>2820</v>
      </c>
      <c r="N197" s="270" t="s">
        <v>3943</v>
      </c>
      <c r="O197" s="61"/>
      <c r="P197" s="9">
        <f>SUM(Puntenklassement!D41)</f>
        <v>5659</v>
      </c>
    </row>
    <row r="198" spans="1:16" s="3" customFormat="1" ht="15.75" customHeight="1">
      <c r="A198" s="452" t="s">
        <v>690</v>
      </c>
      <c r="B198" s="284" t="s">
        <v>3630</v>
      </c>
      <c r="C198" s="61"/>
      <c r="D198" t="s">
        <v>3878</v>
      </c>
      <c r="E198" s="270" t="s">
        <v>3940</v>
      </c>
      <c r="F198" s="61"/>
      <c r="G198" s="414">
        <f>'Punten per wedstrijd'!C1316</f>
        <v>2</v>
      </c>
      <c r="H198" s="415">
        <f>'Punten per wedstrijd'!D1316</f>
        <v>5</v>
      </c>
      <c r="I198" s="416">
        <f>'Punten per wedstrijd'!E1316</f>
        <v>3</v>
      </c>
      <c r="J198" s="452" t="s">
        <v>690</v>
      </c>
      <c r="K198" s="107" t="s">
        <v>2730</v>
      </c>
      <c r="L198" s="61"/>
      <c r="M198" t="s">
        <v>2292</v>
      </c>
      <c r="N198" s="270" t="s">
        <v>2828</v>
      </c>
      <c r="O198" s="61"/>
      <c r="P198" s="9">
        <f>SUM(Puntenklassement!D134)</f>
        <v>5658</v>
      </c>
    </row>
    <row r="199" spans="1:16" s="3" customFormat="1" ht="15.75" customHeight="1">
      <c r="A199" s="452" t="s">
        <v>691</v>
      </c>
      <c r="B199" s="107" t="s">
        <v>2195</v>
      </c>
      <c r="C199" s="61"/>
      <c r="D199" t="s">
        <v>2783</v>
      </c>
      <c r="E199" s="270" t="s">
        <v>2825</v>
      </c>
      <c r="F199" s="61"/>
      <c r="G199" s="414">
        <f>'Punten per wedstrijd'!C1274</f>
        <v>2</v>
      </c>
      <c r="H199" s="415">
        <f>'Punten per wedstrijd'!D1274</f>
        <v>4</v>
      </c>
      <c r="I199" s="416">
        <f>'Punten per wedstrijd'!E1274</f>
        <v>8</v>
      </c>
      <c r="J199" s="452" t="s">
        <v>691</v>
      </c>
      <c r="K199" s="285" t="s">
        <v>25</v>
      </c>
      <c r="L199" s="61"/>
      <c r="M199" t="s">
        <v>2768</v>
      </c>
      <c r="N199" s="270" t="s">
        <v>3898</v>
      </c>
      <c r="O199" s="61"/>
      <c r="P199" s="9">
        <f>SUM(Puntenklassement!D79)</f>
        <v>5657</v>
      </c>
    </row>
    <row r="200" spans="1:16" s="3" customFormat="1" ht="15.75" customHeight="1">
      <c r="A200" s="452" t="s">
        <v>697</v>
      </c>
      <c r="B200" s="107" t="s">
        <v>2717</v>
      </c>
      <c r="C200" s="61"/>
      <c r="D200" t="s">
        <v>2289</v>
      </c>
      <c r="E200" s="270" t="s">
        <v>3934</v>
      </c>
      <c r="F200" s="61"/>
      <c r="G200" s="414">
        <f>'Punten per wedstrijd'!C1279</f>
        <v>2</v>
      </c>
      <c r="H200" s="415">
        <f>'Punten per wedstrijd'!D1279</f>
        <v>4</v>
      </c>
      <c r="I200" s="416">
        <f>'Punten per wedstrijd'!E1279</f>
        <v>6</v>
      </c>
      <c r="J200" s="452" t="s">
        <v>697</v>
      </c>
      <c r="K200" s="107" t="s">
        <v>2713</v>
      </c>
      <c r="L200" s="61"/>
      <c r="M200" t="s">
        <v>2280</v>
      </c>
      <c r="N200" s="270" t="s">
        <v>2825</v>
      </c>
      <c r="O200" s="61"/>
      <c r="P200" s="9">
        <f>SUM(Puntenklassement!D83)</f>
        <v>5656</v>
      </c>
    </row>
    <row r="201" spans="1:16" s="3" customFormat="1" ht="15.75" customHeight="1">
      <c r="A201" s="452" t="s">
        <v>698</v>
      </c>
      <c r="B201" s="284" t="s">
        <v>3620</v>
      </c>
      <c r="C201" s="61"/>
      <c r="D201" t="s">
        <v>2812</v>
      </c>
      <c r="E201" s="270" t="s">
        <v>3941</v>
      </c>
      <c r="F201" s="61"/>
      <c r="G201" s="414">
        <f>'Punten per wedstrijd'!C1272</f>
        <v>2</v>
      </c>
      <c r="H201" s="415">
        <f>'Punten per wedstrijd'!D1272</f>
        <v>3</v>
      </c>
      <c r="I201" s="416">
        <f>'Punten per wedstrijd'!E1272</f>
        <v>3</v>
      </c>
      <c r="J201" s="452" t="s">
        <v>698</v>
      </c>
      <c r="K201" s="107" t="s">
        <v>3637</v>
      </c>
      <c r="L201" s="61"/>
      <c r="M201" t="s">
        <v>3885</v>
      </c>
      <c r="N201" s="270" t="s">
        <v>3943</v>
      </c>
      <c r="O201" s="61"/>
      <c r="P201" s="9">
        <f>SUM(Puntenklassement!D77)</f>
        <v>5653</v>
      </c>
    </row>
    <row r="202" spans="1:16" s="3" customFormat="1" ht="15.75" customHeight="1">
      <c r="A202" s="452" t="s">
        <v>699</v>
      </c>
      <c r="B202" s="107" t="s">
        <v>2715</v>
      </c>
      <c r="C202" s="61"/>
      <c r="D202" t="s">
        <v>2167</v>
      </c>
      <c r="E202" s="270" t="s">
        <v>3935</v>
      </c>
      <c r="F202" s="61"/>
      <c r="G202" s="414">
        <f>'Punten per wedstrijd'!C1328</f>
        <v>2</v>
      </c>
      <c r="H202" s="415">
        <f>'Punten per wedstrijd'!D1328</f>
        <v>3</v>
      </c>
      <c r="I202" s="416">
        <f>'Punten per wedstrijd'!E1328</f>
        <v>3</v>
      </c>
      <c r="J202" s="452" t="s">
        <v>699</v>
      </c>
      <c r="K202" s="107" t="s">
        <v>700</v>
      </c>
      <c r="L202" s="61"/>
      <c r="M202" t="s">
        <v>2786</v>
      </c>
      <c r="N202" s="270" t="s">
        <v>3909</v>
      </c>
      <c r="O202" s="61"/>
      <c r="P202" s="9">
        <f>SUM(Puntenklassement!D62)</f>
        <v>5646</v>
      </c>
    </row>
    <row r="203" spans="1:16" s="3" customFormat="1" ht="15.75" customHeight="1">
      <c r="A203" s="452" t="s">
        <v>701</v>
      </c>
      <c r="B203" s="284" t="s">
        <v>3646</v>
      </c>
      <c r="C203" s="61"/>
      <c r="D203" t="s">
        <v>3895</v>
      </c>
      <c r="E203" s="270" t="s">
        <v>3938</v>
      </c>
      <c r="F203" s="61"/>
      <c r="G203" s="414">
        <f>'Punten per wedstrijd'!C1388</f>
        <v>2</v>
      </c>
      <c r="H203" s="415">
        <f>'Punten per wedstrijd'!D1388</f>
        <v>3</v>
      </c>
      <c r="I203" s="416">
        <f>'Punten per wedstrijd'!E1388</f>
        <v>2</v>
      </c>
      <c r="J203" s="452" t="s">
        <v>701</v>
      </c>
      <c r="K203" s="107" t="s">
        <v>2732</v>
      </c>
      <c r="L203" s="61"/>
      <c r="M203" t="s">
        <v>2809</v>
      </c>
      <c r="N203" s="270" t="s">
        <v>3939</v>
      </c>
      <c r="O203" s="61"/>
      <c r="P203" s="9">
        <f>SUM(Puntenklassement!D58)</f>
        <v>5639</v>
      </c>
    </row>
    <row r="204" spans="1:16" s="3" customFormat="1" ht="15.75" customHeight="1">
      <c r="A204" s="452" t="s">
        <v>702</v>
      </c>
      <c r="B204" s="284" t="s">
        <v>3627</v>
      </c>
      <c r="C204" s="61"/>
      <c r="D204" t="s">
        <v>2820</v>
      </c>
      <c r="E204" s="270" t="s">
        <v>3943</v>
      </c>
      <c r="F204" s="61"/>
      <c r="G204" s="414">
        <f>'Punten per wedstrijd'!C1308</f>
        <v>2</v>
      </c>
      <c r="H204" s="415">
        <f>'Punten per wedstrijd'!D1308</f>
        <v>2</v>
      </c>
      <c r="I204" s="416">
        <f>'Punten per wedstrijd'!E1308</f>
        <v>3</v>
      </c>
      <c r="J204" s="452" t="s">
        <v>702</v>
      </c>
      <c r="K204" s="107" t="s">
        <v>2708</v>
      </c>
      <c r="L204" s="61"/>
      <c r="M204" t="s">
        <v>2287</v>
      </c>
      <c r="N204" s="270" t="s">
        <v>3937</v>
      </c>
      <c r="O204" s="61"/>
      <c r="P204" s="9">
        <f>SUM(Puntenklassement!D89)</f>
        <v>5638</v>
      </c>
    </row>
    <row r="205" spans="1:16" s="3" customFormat="1" ht="15.75" customHeight="1">
      <c r="A205" s="452" t="s">
        <v>703</v>
      </c>
      <c r="B205" s="107" t="s">
        <v>2848</v>
      </c>
      <c r="C205" s="61"/>
      <c r="D205" t="s">
        <v>2278</v>
      </c>
      <c r="E205" s="270" t="s">
        <v>3936</v>
      </c>
      <c r="F205" s="61"/>
      <c r="G205" s="414">
        <f>'Punten per wedstrijd'!C1282</f>
        <v>2</v>
      </c>
      <c r="H205" s="415">
        <f>'Punten per wedstrijd'!D1282</f>
        <v>2</v>
      </c>
      <c r="I205" s="416">
        <f>'Punten per wedstrijd'!E1282</f>
        <v>0</v>
      </c>
      <c r="J205" s="452" t="s">
        <v>703</v>
      </c>
      <c r="K205" s="107" t="s">
        <v>3685</v>
      </c>
      <c r="L205" s="61"/>
      <c r="M205" t="s">
        <v>3894</v>
      </c>
      <c r="N205" s="270" t="s">
        <v>3943</v>
      </c>
      <c r="O205" s="61"/>
      <c r="P205" s="9">
        <f>SUM(Puntenklassement!D116)</f>
        <v>5609</v>
      </c>
    </row>
    <row r="206" spans="1:16" s="3" customFormat="1" ht="15.75" customHeight="1">
      <c r="A206" s="452" t="s">
        <v>706</v>
      </c>
      <c r="B206" s="284" t="s">
        <v>3642</v>
      </c>
      <c r="C206" s="61"/>
      <c r="D206" t="s">
        <v>3890</v>
      </c>
      <c r="E206" s="270" t="s">
        <v>2837</v>
      </c>
      <c r="F206" s="61"/>
      <c r="G206" s="414">
        <f>'Punten per wedstrijd'!C1368</f>
        <v>2</v>
      </c>
      <c r="H206" s="415">
        <f>'Punten per wedstrijd'!D1368</f>
        <v>2</v>
      </c>
      <c r="I206" s="416">
        <f>'Punten per wedstrijd'!E1368</f>
        <v>0</v>
      </c>
      <c r="J206" s="452" t="s">
        <v>706</v>
      </c>
      <c r="K206" s="107" t="s">
        <v>2722</v>
      </c>
      <c r="L206" s="61"/>
      <c r="M206" t="s">
        <v>2277</v>
      </c>
      <c r="N206" s="270" t="s">
        <v>3934</v>
      </c>
      <c r="O206" s="61"/>
      <c r="P206" s="9">
        <f>SUM(Puntenklassement!D124)</f>
        <v>5564</v>
      </c>
    </row>
    <row r="207" spans="1:16" s="3" customFormat="1" ht="15.75" customHeight="1">
      <c r="A207" s="452" t="s">
        <v>775</v>
      </c>
      <c r="B207" s="107" t="s">
        <v>3622</v>
      </c>
      <c r="C207" s="61"/>
      <c r="D207" t="s">
        <v>2814</v>
      </c>
      <c r="E207" s="270" t="s">
        <v>3943</v>
      </c>
      <c r="F207" s="61"/>
      <c r="G207" s="414">
        <f>'Punten per wedstrijd'!C1280</f>
        <v>2</v>
      </c>
      <c r="H207" s="415">
        <f>'Punten per wedstrijd'!D1280</f>
        <v>1</v>
      </c>
      <c r="I207" s="416">
        <f>'Punten per wedstrijd'!E1280</f>
        <v>1</v>
      </c>
      <c r="J207" s="452" t="s">
        <v>775</v>
      </c>
      <c r="K207" s="107" t="s">
        <v>2729</v>
      </c>
      <c r="L207" s="61"/>
      <c r="M207" t="s">
        <v>2275</v>
      </c>
      <c r="N207" s="270" t="s">
        <v>2829</v>
      </c>
      <c r="O207" s="61"/>
      <c r="P207" s="9">
        <f>SUM(Puntenklassement!D131)</f>
        <v>5561</v>
      </c>
    </row>
    <row r="208" spans="1:16" s="3" customFormat="1" ht="15.75" customHeight="1">
      <c r="A208" s="452" t="s">
        <v>776</v>
      </c>
      <c r="B208" s="107" t="s">
        <v>2200</v>
      </c>
      <c r="C208" s="61"/>
      <c r="D208" t="s">
        <v>2780</v>
      </c>
      <c r="E208" s="270" t="s">
        <v>2828</v>
      </c>
      <c r="F208" s="61"/>
      <c r="G208" s="414">
        <f>'Punten per wedstrijd'!C1321</f>
        <v>2</v>
      </c>
      <c r="H208" s="415">
        <f>'Punten per wedstrijd'!D1321</f>
        <v>1</v>
      </c>
      <c r="I208" s="416">
        <f>'Punten per wedstrijd'!E1321</f>
        <v>1</v>
      </c>
      <c r="J208" s="452" t="s">
        <v>776</v>
      </c>
      <c r="K208" s="285" t="s">
        <v>1655</v>
      </c>
      <c r="L208" s="61"/>
      <c r="M208" t="s">
        <v>2797</v>
      </c>
      <c r="N208" s="270" t="s">
        <v>3905</v>
      </c>
      <c r="O208" s="61"/>
      <c r="P208" s="9">
        <f>SUM(Puntenklassement!D138)</f>
        <v>5558</v>
      </c>
    </row>
    <row r="209" spans="1:16" s="3" customFormat="1" ht="15.75" customHeight="1">
      <c r="A209" s="452" t="s">
        <v>777</v>
      </c>
      <c r="B209" s="107" t="s">
        <v>2713</v>
      </c>
      <c r="C209" s="61"/>
      <c r="D209" t="s">
        <v>2280</v>
      </c>
      <c r="E209" s="270" t="s">
        <v>2825</v>
      </c>
      <c r="F209" s="61"/>
      <c r="G209" s="414">
        <f>'Punten per wedstrijd'!C1350</f>
        <v>2</v>
      </c>
      <c r="H209" s="415">
        <f>'Punten per wedstrijd'!D1350</f>
        <v>1</v>
      </c>
      <c r="I209" s="416">
        <f>'Punten per wedstrijd'!E1350</f>
        <v>1</v>
      </c>
      <c r="J209" s="452" t="s">
        <v>777</v>
      </c>
      <c r="K209" s="107" t="s">
        <v>2216</v>
      </c>
      <c r="L209" s="61"/>
      <c r="M209" t="s">
        <v>2790</v>
      </c>
      <c r="N209" s="270" t="s">
        <v>3925</v>
      </c>
      <c r="O209" s="61"/>
      <c r="P209" s="9">
        <f>SUM(Puntenklassement!D42)</f>
        <v>5532</v>
      </c>
    </row>
    <row r="210" spans="1:16" s="3" customFormat="1" ht="15.75" customHeight="1">
      <c r="A210" s="452" t="s">
        <v>778</v>
      </c>
      <c r="B210" s="107" t="s">
        <v>658</v>
      </c>
      <c r="C210" s="61"/>
      <c r="D210" t="s">
        <v>2781</v>
      </c>
      <c r="E210" s="270" t="s">
        <v>3914</v>
      </c>
      <c r="F210" s="61"/>
      <c r="G210" s="414">
        <f>'Punten per wedstrijd'!C1404</f>
        <v>2</v>
      </c>
      <c r="H210" s="415">
        <f>'Punten per wedstrijd'!D1404</f>
        <v>1</v>
      </c>
      <c r="I210" s="416">
        <f>'Punten per wedstrijd'!E1404</f>
        <v>1</v>
      </c>
      <c r="J210" s="452" t="s">
        <v>778</v>
      </c>
      <c r="K210" s="107" t="s">
        <v>2723</v>
      </c>
      <c r="L210" s="61"/>
      <c r="M210" t="s">
        <v>2805</v>
      </c>
      <c r="N210" s="270" t="s">
        <v>3932</v>
      </c>
      <c r="O210" s="61"/>
      <c r="P210" s="9">
        <f>SUM(Puntenklassement!D96)</f>
        <v>5524</v>
      </c>
    </row>
    <row r="211" spans="1:16" s="3" customFormat="1" ht="15.75" customHeight="1">
      <c r="A211" s="452" t="s">
        <v>779</v>
      </c>
      <c r="B211" s="106" t="s">
        <v>1337</v>
      </c>
      <c r="C211" s="84"/>
      <c r="D211" t="s">
        <v>2750</v>
      </c>
      <c r="E211" s="270" t="s">
        <v>2821</v>
      </c>
      <c r="F211" s="61"/>
      <c r="G211" s="414">
        <f>'Punten per wedstrijd'!C1273</f>
        <v>2</v>
      </c>
      <c r="H211" s="415">
        <f>'Punten per wedstrijd'!D1273</f>
        <v>0</v>
      </c>
      <c r="I211" s="416">
        <f>'Punten per wedstrijd'!E1273</f>
        <v>4</v>
      </c>
      <c r="J211" s="452" t="s">
        <v>779</v>
      </c>
      <c r="K211" s="106" t="s">
        <v>1342</v>
      </c>
      <c r="L211" s="61"/>
      <c r="M211" t="s">
        <v>3867</v>
      </c>
      <c r="N211" s="270" t="s">
        <v>3910</v>
      </c>
      <c r="O211" s="61"/>
      <c r="P211" s="9">
        <f>SUM(Puntenklassement!D14)</f>
        <v>5523</v>
      </c>
    </row>
    <row r="212" spans="1:16" s="3" customFormat="1" ht="15.75" customHeight="1">
      <c r="A212" s="452" t="s">
        <v>780</v>
      </c>
      <c r="B212" s="284" t="s">
        <v>3623</v>
      </c>
      <c r="C212" s="61"/>
      <c r="D212" t="s">
        <v>2815</v>
      </c>
      <c r="E212" s="270" t="s">
        <v>2301</v>
      </c>
      <c r="F212" s="61"/>
      <c r="G212" s="414">
        <f>'Punten per wedstrijd'!C1285</f>
        <v>2</v>
      </c>
      <c r="H212" s="415">
        <f>'Punten per wedstrijd'!D1285</f>
        <v>0</v>
      </c>
      <c r="I212" s="416">
        <f>'Punten per wedstrijd'!E1285</f>
        <v>2</v>
      </c>
      <c r="J212" s="452" t="s">
        <v>780</v>
      </c>
      <c r="K212" s="284" t="s">
        <v>3625</v>
      </c>
      <c r="L212" s="61"/>
      <c r="M212" t="s">
        <v>2817</v>
      </c>
      <c r="N212" s="270" t="s">
        <v>2837</v>
      </c>
      <c r="O212" s="61"/>
      <c r="P212" s="9">
        <f>SUM(Puntenklassement!D25)</f>
        <v>5521</v>
      </c>
    </row>
    <row r="213" spans="1:16" s="3" customFormat="1" ht="15.75" customHeight="1">
      <c r="A213" s="452" t="s">
        <v>781</v>
      </c>
      <c r="B213" s="107" t="s">
        <v>686</v>
      </c>
      <c r="C213" s="61"/>
      <c r="D213" t="s">
        <v>2798</v>
      </c>
      <c r="E213" s="270" t="s">
        <v>3911</v>
      </c>
      <c r="F213" s="61"/>
      <c r="G213" s="414">
        <f>'Punten per wedstrijd'!C1384</f>
        <v>2</v>
      </c>
      <c r="H213" s="415">
        <f>'Punten per wedstrijd'!D1384</f>
        <v>0</v>
      </c>
      <c r="I213" s="416">
        <f>'Punten per wedstrijd'!E1384</f>
        <v>0</v>
      </c>
      <c r="J213" s="452" t="s">
        <v>781</v>
      </c>
      <c r="K213" s="284" t="s">
        <v>142</v>
      </c>
      <c r="L213" s="61"/>
      <c r="M213" t="s">
        <v>2761</v>
      </c>
      <c r="N213" s="270" t="s">
        <v>2298</v>
      </c>
      <c r="O213" s="61"/>
      <c r="P213" s="9">
        <f>SUM(Puntenklassement!D97)</f>
        <v>5520</v>
      </c>
    </row>
    <row r="214" spans="1:16" s="3" customFormat="1" ht="15.75" customHeight="1">
      <c r="A214" s="452" t="s">
        <v>782</v>
      </c>
      <c r="B214" s="107" t="s">
        <v>2197</v>
      </c>
      <c r="C214" s="61"/>
      <c r="D214" t="s">
        <v>2804</v>
      </c>
      <c r="E214" s="270" t="s">
        <v>3931</v>
      </c>
      <c r="F214" s="61"/>
      <c r="G214" s="414">
        <f>'Punten per wedstrijd'!C1296</f>
        <v>1</v>
      </c>
      <c r="H214" s="415">
        <f>'Punten per wedstrijd'!D1296</f>
        <v>6</v>
      </c>
      <c r="I214" s="416">
        <f>'Punten per wedstrijd'!E1296</f>
        <v>1</v>
      </c>
      <c r="J214" s="452" t="s">
        <v>782</v>
      </c>
      <c r="K214" s="107" t="s">
        <v>2209</v>
      </c>
      <c r="L214" s="61"/>
      <c r="M214" t="s">
        <v>2789</v>
      </c>
      <c r="N214" s="270" t="s">
        <v>3932</v>
      </c>
      <c r="O214" s="61"/>
      <c r="P214" s="9">
        <f>SUM(Puntenklassement!D75)</f>
        <v>5516</v>
      </c>
    </row>
    <row r="215" spans="1:16" s="3" customFormat="1" ht="15.75" customHeight="1">
      <c r="A215" s="452" t="s">
        <v>783</v>
      </c>
      <c r="B215" s="284" t="s">
        <v>3636</v>
      </c>
      <c r="C215" s="61"/>
      <c r="D215" t="s">
        <v>3884</v>
      </c>
      <c r="E215" s="270" t="s">
        <v>3945</v>
      </c>
      <c r="F215" s="61"/>
      <c r="G215" s="414">
        <f>'Punten per wedstrijd'!C1339</f>
        <v>1</v>
      </c>
      <c r="H215" s="415">
        <f>'Punten per wedstrijd'!D1339</f>
        <v>5</v>
      </c>
      <c r="I215" s="416">
        <f>'Punten per wedstrijd'!E1339</f>
        <v>1</v>
      </c>
      <c r="J215" s="452" t="s">
        <v>783</v>
      </c>
      <c r="K215" s="284" t="s">
        <v>3631</v>
      </c>
      <c r="L215" s="61"/>
      <c r="M215" t="s">
        <v>3879</v>
      </c>
      <c r="N215" s="270" t="s">
        <v>3941</v>
      </c>
      <c r="O215" s="61"/>
      <c r="P215" s="9">
        <f>SUM(Puntenklassement!D53)</f>
        <v>5496</v>
      </c>
    </row>
    <row r="216" spans="1:16" s="3" customFormat="1" ht="15.75" customHeight="1">
      <c r="A216" s="452" t="s">
        <v>784</v>
      </c>
      <c r="B216" s="284" t="s">
        <v>3643</v>
      </c>
      <c r="C216" s="61"/>
      <c r="D216" t="s">
        <v>3891</v>
      </c>
      <c r="E216" s="270" t="s">
        <v>3938</v>
      </c>
      <c r="F216" s="61"/>
      <c r="G216" s="414">
        <f>'Punten per wedstrijd'!C1377</f>
        <v>1</v>
      </c>
      <c r="H216" s="415">
        <f>'Punten per wedstrijd'!D1377</f>
        <v>5</v>
      </c>
      <c r="I216" s="416">
        <f>'Punten per wedstrijd'!E1377</f>
        <v>0</v>
      </c>
      <c r="J216" s="452" t="s">
        <v>784</v>
      </c>
      <c r="K216" s="107" t="s">
        <v>638</v>
      </c>
      <c r="L216" s="61"/>
      <c r="M216" t="s">
        <v>2774</v>
      </c>
      <c r="N216" s="270" t="s">
        <v>3912</v>
      </c>
      <c r="O216" s="61"/>
      <c r="P216" s="9">
        <f>SUM(Puntenklassement!D106)</f>
        <v>5490</v>
      </c>
    </row>
    <row r="217" spans="1:16" s="3" customFormat="1" ht="15.75" customHeight="1">
      <c r="A217" s="452" t="s">
        <v>785</v>
      </c>
      <c r="B217" s="107" t="s">
        <v>2201</v>
      </c>
      <c r="C217" s="61"/>
      <c r="D217" t="s">
        <v>2803</v>
      </c>
      <c r="E217" s="270" t="s">
        <v>3932</v>
      </c>
      <c r="F217" s="61"/>
      <c r="G217" s="414">
        <f>'Punten per wedstrijd'!C1315</f>
        <v>1</v>
      </c>
      <c r="H217" s="415">
        <f>'Punten per wedstrijd'!D1315</f>
        <v>4</v>
      </c>
      <c r="I217" s="416">
        <f>'Punten per wedstrijd'!E1315</f>
        <v>3</v>
      </c>
      <c r="J217" s="452" t="s">
        <v>785</v>
      </c>
      <c r="K217" s="107" t="s">
        <v>2720</v>
      </c>
      <c r="L217" s="61"/>
      <c r="M217" t="s">
        <v>2274</v>
      </c>
      <c r="N217" s="270" t="s">
        <v>3935</v>
      </c>
      <c r="O217" s="61"/>
      <c r="P217" s="9">
        <f>SUM(Puntenklassement!D26)</f>
        <v>5459</v>
      </c>
    </row>
    <row r="218" spans="1:16" s="3" customFormat="1" ht="15.75" customHeight="1">
      <c r="A218" s="452" t="s">
        <v>786</v>
      </c>
      <c r="B218" s="285" t="s">
        <v>11</v>
      </c>
      <c r="C218" s="61"/>
      <c r="D218" t="s">
        <v>2773</v>
      </c>
      <c r="E218" s="270" t="s">
        <v>2298</v>
      </c>
      <c r="F218" s="61"/>
      <c r="G218" s="414">
        <f>'Punten per wedstrijd'!C1295</f>
        <v>1</v>
      </c>
      <c r="H218" s="415">
        <f>'Punten per wedstrijd'!D1295</f>
        <v>4</v>
      </c>
      <c r="I218" s="416">
        <f>'Punten per wedstrijd'!E1295</f>
        <v>1</v>
      </c>
      <c r="J218" s="452" t="s">
        <v>786</v>
      </c>
      <c r="K218" s="285" t="s">
        <v>15</v>
      </c>
      <c r="L218" s="61"/>
      <c r="M218" t="s">
        <v>2772</v>
      </c>
      <c r="N218" s="270" t="s">
        <v>3904</v>
      </c>
      <c r="O218" s="61"/>
      <c r="P218" s="9">
        <f>SUM(Puntenklassement!D39)</f>
        <v>5451</v>
      </c>
    </row>
    <row r="219" spans="1:16" s="3" customFormat="1" ht="15.75" customHeight="1">
      <c r="A219" s="452" t="s">
        <v>787</v>
      </c>
      <c r="B219" s="107" t="s">
        <v>639</v>
      </c>
      <c r="C219" s="61"/>
      <c r="D219" t="s">
        <v>3876</v>
      </c>
      <c r="E219" s="270" t="s">
        <v>2828</v>
      </c>
      <c r="F219" s="61"/>
      <c r="G219" s="414">
        <f>'Punten per wedstrijd'!C1304</f>
        <v>1</v>
      </c>
      <c r="H219" s="415">
        <f>'Punten per wedstrijd'!D1304</f>
        <v>4</v>
      </c>
      <c r="I219" s="416">
        <f>'Punten per wedstrijd'!E1304</f>
        <v>1</v>
      </c>
      <c r="J219" s="452" t="s">
        <v>787</v>
      </c>
      <c r="K219" s="106" t="s">
        <v>1343</v>
      </c>
      <c r="L219" s="61"/>
      <c r="M219" t="s">
        <v>2753</v>
      </c>
      <c r="N219" s="270" t="s">
        <v>3911</v>
      </c>
      <c r="O219" s="61"/>
      <c r="P219" s="9">
        <f>SUM(Puntenklassement!D81)</f>
        <v>5446</v>
      </c>
    </row>
    <row r="220" spans="1:16" s="3" customFormat="1" ht="15.75" customHeight="1">
      <c r="A220" s="452" t="s">
        <v>788</v>
      </c>
      <c r="B220" s="107" t="s">
        <v>2707</v>
      </c>
      <c r="C220" s="61"/>
      <c r="D220" t="s">
        <v>2284</v>
      </c>
      <c r="E220" s="270" t="s">
        <v>2825</v>
      </c>
      <c r="F220" s="61"/>
      <c r="G220" s="414">
        <f>'Punten per wedstrijd'!C1284</f>
        <v>1</v>
      </c>
      <c r="H220" s="415">
        <f>'Punten per wedstrijd'!D1284</f>
        <v>3</v>
      </c>
      <c r="I220" s="416">
        <f>'Punten per wedstrijd'!E1284</f>
        <v>3</v>
      </c>
      <c r="J220" s="452" t="s">
        <v>788</v>
      </c>
      <c r="K220" s="284" t="s">
        <v>3632</v>
      </c>
      <c r="L220" s="61"/>
      <c r="M220" t="s">
        <v>3880</v>
      </c>
      <c r="N220" s="270" t="s">
        <v>2837</v>
      </c>
      <c r="O220" s="61"/>
      <c r="P220" s="9">
        <f>SUM(Puntenklassement!D55)</f>
        <v>5429</v>
      </c>
    </row>
    <row r="221" spans="1:16" s="3" customFormat="1" ht="15.75" customHeight="1">
      <c r="A221" s="452" t="s">
        <v>789</v>
      </c>
      <c r="B221" s="107" t="s">
        <v>2210</v>
      </c>
      <c r="C221" s="61"/>
      <c r="D221" t="s">
        <v>2802</v>
      </c>
      <c r="E221" s="270" t="s">
        <v>3929</v>
      </c>
      <c r="F221" s="61"/>
      <c r="G221" s="414">
        <f>'Punten per wedstrijd'!C1361</f>
        <v>1</v>
      </c>
      <c r="H221" s="415">
        <f>'Punten per wedstrijd'!D1361</f>
        <v>3</v>
      </c>
      <c r="I221" s="416">
        <f>'Punten per wedstrijd'!E1361</f>
        <v>2</v>
      </c>
      <c r="J221" s="452" t="s">
        <v>789</v>
      </c>
      <c r="K221" s="285" t="s">
        <v>33</v>
      </c>
      <c r="L221" s="61"/>
      <c r="M221" t="s">
        <v>2745</v>
      </c>
      <c r="N221" s="270" t="s">
        <v>2298</v>
      </c>
      <c r="O221" s="61"/>
      <c r="P221" s="9">
        <f>SUM(Puntenklassement!D118)</f>
        <v>5408</v>
      </c>
    </row>
    <row r="222" spans="1:16" s="3" customFormat="1" ht="15.75" customHeight="1">
      <c r="A222" s="452" t="s">
        <v>790</v>
      </c>
      <c r="B222" s="285" t="s">
        <v>1667</v>
      </c>
      <c r="C222" s="61"/>
      <c r="D222" t="s">
        <v>2782</v>
      </c>
      <c r="E222" s="270" t="s">
        <v>3927</v>
      </c>
      <c r="F222" s="61"/>
      <c r="G222" s="414">
        <f>'Punten per wedstrijd'!C1333</f>
        <v>1</v>
      </c>
      <c r="H222" s="415">
        <f>'Punten per wedstrijd'!D1333</f>
        <v>3</v>
      </c>
      <c r="I222" s="416">
        <f>'Punten per wedstrijd'!E1333</f>
        <v>1</v>
      </c>
      <c r="J222" s="452" t="s">
        <v>790</v>
      </c>
      <c r="K222" s="107" t="s">
        <v>180</v>
      </c>
      <c r="L222" s="61"/>
      <c r="M222" t="s">
        <v>3875</v>
      </c>
      <c r="N222" s="270" t="s">
        <v>2830</v>
      </c>
      <c r="O222" s="61"/>
      <c r="P222" s="9">
        <f>SUM(Puntenklassement!D128)</f>
        <v>5387</v>
      </c>
    </row>
    <row r="223" spans="1:16" s="3" customFormat="1" ht="15.75" customHeight="1">
      <c r="A223" s="452" t="s">
        <v>791</v>
      </c>
      <c r="B223" s="284" t="s">
        <v>3635</v>
      </c>
      <c r="C223" s="61"/>
      <c r="D223" t="s">
        <v>3883</v>
      </c>
      <c r="E223" s="270" t="s">
        <v>2835</v>
      </c>
      <c r="F223" s="61"/>
      <c r="G223" s="414">
        <f>'Punten per wedstrijd'!C1338</f>
        <v>1</v>
      </c>
      <c r="H223" s="415">
        <f>'Punten per wedstrijd'!D1338</f>
        <v>3</v>
      </c>
      <c r="I223" s="416">
        <f>'Punten per wedstrijd'!E1338</f>
        <v>0</v>
      </c>
      <c r="J223" s="452" t="s">
        <v>791</v>
      </c>
      <c r="K223" s="107" t="s">
        <v>162</v>
      </c>
      <c r="L223" s="61"/>
      <c r="M223" t="s">
        <v>2752</v>
      </c>
      <c r="N223" s="270" t="s">
        <v>3908</v>
      </c>
      <c r="O223" s="61"/>
      <c r="P223" s="9">
        <f>SUM(Puntenklassement!D47)</f>
        <v>5353</v>
      </c>
    </row>
    <row r="224" spans="1:16" s="3" customFormat="1" ht="15.75" customHeight="1">
      <c r="A224" s="452" t="s">
        <v>792</v>
      </c>
      <c r="B224" s="107" t="s">
        <v>2712</v>
      </c>
      <c r="C224" s="61"/>
      <c r="D224" t="s">
        <v>3877</v>
      </c>
      <c r="E224" s="270" t="s">
        <v>3935</v>
      </c>
      <c r="F224" s="61"/>
      <c r="G224" s="414">
        <f>'Punten per wedstrijd'!C1347</f>
        <v>1</v>
      </c>
      <c r="H224" s="415">
        <f>'Punten per wedstrijd'!D1347</f>
        <v>2</v>
      </c>
      <c r="I224" s="416">
        <f>'Punten per wedstrijd'!E1347</f>
        <v>6</v>
      </c>
      <c r="J224" s="452" t="s">
        <v>792</v>
      </c>
      <c r="K224" s="107" t="s">
        <v>2202</v>
      </c>
      <c r="L224" s="61"/>
      <c r="M224" t="s">
        <v>3872</v>
      </c>
      <c r="N224" s="270" t="s">
        <v>3919</v>
      </c>
      <c r="O224" s="61"/>
      <c r="P224" s="9">
        <f>SUM(Puntenklassement!D74)</f>
        <v>5324</v>
      </c>
    </row>
    <row r="225" spans="1:16" s="3" customFormat="1" ht="15.75" customHeight="1">
      <c r="A225" s="452" t="s">
        <v>793</v>
      </c>
      <c r="B225" s="107" t="s">
        <v>2203</v>
      </c>
      <c r="C225" s="61"/>
      <c r="D225" t="s">
        <v>2794</v>
      </c>
      <c r="E225" s="270" t="s">
        <v>3928</v>
      </c>
      <c r="F225" s="61"/>
      <c r="G225" s="414">
        <f>'Punten per wedstrijd'!C1336</f>
        <v>1</v>
      </c>
      <c r="H225" s="415">
        <f>'Punten per wedstrijd'!D1336</f>
        <v>2</v>
      </c>
      <c r="I225" s="416">
        <f>'Punten per wedstrijd'!E1336</f>
        <v>4</v>
      </c>
      <c r="J225" s="452" t="s">
        <v>793</v>
      </c>
      <c r="K225" s="284" t="s">
        <v>3634</v>
      </c>
      <c r="L225" s="61"/>
      <c r="M225" t="s">
        <v>3882</v>
      </c>
      <c r="N225" s="270" t="s">
        <v>3938</v>
      </c>
      <c r="O225" s="61"/>
      <c r="P225" s="9">
        <f>SUM(Puntenklassement!D67)</f>
        <v>5283</v>
      </c>
    </row>
    <row r="226" spans="1:16" s="3" customFormat="1" ht="15.75" customHeight="1">
      <c r="A226" s="452" t="s">
        <v>794</v>
      </c>
      <c r="B226" s="107" t="s">
        <v>3685</v>
      </c>
      <c r="C226" s="61"/>
      <c r="D226" t="s">
        <v>3894</v>
      </c>
      <c r="E226" s="270" t="s">
        <v>3943</v>
      </c>
      <c r="F226" s="61"/>
      <c r="G226" s="414">
        <f>'Punten per wedstrijd'!C1383</f>
        <v>1</v>
      </c>
      <c r="H226" s="415">
        <f>'Punten per wedstrijd'!D1383</f>
        <v>2</v>
      </c>
      <c r="I226" s="416">
        <f>'Punten per wedstrijd'!E1383</f>
        <v>3</v>
      </c>
      <c r="J226" s="452" t="s">
        <v>794</v>
      </c>
      <c r="K226" s="285" t="s">
        <v>1</v>
      </c>
      <c r="L226" s="61"/>
      <c r="M226" t="s">
        <v>2800</v>
      </c>
      <c r="N226" s="270" t="s">
        <v>3927</v>
      </c>
      <c r="O226" s="61"/>
      <c r="P226" s="9">
        <f>SUM(Puntenklassement!D8)</f>
        <v>5276</v>
      </c>
    </row>
    <row r="227" spans="1:16" s="3" customFormat="1" ht="15.75" customHeight="1">
      <c r="A227" s="452" t="s">
        <v>795</v>
      </c>
      <c r="B227" s="284" t="s">
        <v>3625</v>
      </c>
      <c r="C227" s="61"/>
      <c r="D227" t="s">
        <v>2817</v>
      </c>
      <c r="E227" s="270" t="s">
        <v>2837</v>
      </c>
      <c r="F227" s="61"/>
      <c r="G227" s="414">
        <f>'Punten per wedstrijd'!C1292</f>
        <v>1</v>
      </c>
      <c r="H227" s="415">
        <f>'Punten per wedstrijd'!D1292</f>
        <v>2</v>
      </c>
      <c r="I227" s="416">
        <f>'Punten per wedstrijd'!E1292</f>
        <v>2</v>
      </c>
      <c r="J227" s="452" t="s">
        <v>795</v>
      </c>
      <c r="K227" s="285" t="s">
        <v>1671</v>
      </c>
      <c r="L227" s="61"/>
      <c r="M227" t="s">
        <v>2799</v>
      </c>
      <c r="N227" s="270" t="s">
        <v>3919</v>
      </c>
      <c r="O227" s="61"/>
      <c r="P227" s="9">
        <f>SUM(Puntenklassement!D127)</f>
        <v>5260</v>
      </c>
    </row>
    <row r="228" spans="1:16" s="3" customFormat="1" ht="15.75" customHeight="1">
      <c r="A228" s="452" t="s">
        <v>796</v>
      </c>
      <c r="B228" s="107" t="s">
        <v>2198</v>
      </c>
      <c r="C228" s="61"/>
      <c r="D228" t="s">
        <v>2793</v>
      </c>
      <c r="E228" s="270" t="s">
        <v>3933</v>
      </c>
      <c r="F228" s="61"/>
      <c r="G228" s="414">
        <f>'Punten per wedstrijd'!C1353</f>
        <v>1</v>
      </c>
      <c r="H228" s="415">
        <f>'Punten per wedstrijd'!D1353</f>
        <v>2</v>
      </c>
      <c r="I228" s="416">
        <f>'Punten per wedstrijd'!E1353</f>
        <v>2</v>
      </c>
      <c r="J228" s="452" t="s">
        <v>796</v>
      </c>
      <c r="K228" s="107" t="s">
        <v>651</v>
      </c>
      <c r="L228" s="61"/>
      <c r="M228" t="s">
        <v>2756</v>
      </c>
      <c r="N228" s="270" t="s">
        <v>3903</v>
      </c>
      <c r="O228" s="61"/>
      <c r="P228" s="9">
        <f>SUM(Puntenklassement!D87)</f>
        <v>5258</v>
      </c>
    </row>
    <row r="229" spans="1:16" s="3" customFormat="1" ht="15.75" customHeight="1">
      <c r="A229" s="452" t="s">
        <v>797</v>
      </c>
      <c r="B229" s="284" t="s">
        <v>3644</v>
      </c>
      <c r="C229" s="61"/>
      <c r="D229" t="s">
        <v>3892</v>
      </c>
      <c r="E229" s="270" t="s">
        <v>3943</v>
      </c>
      <c r="F229" s="61"/>
      <c r="G229" s="414">
        <f>'Punten per wedstrijd'!C1378</f>
        <v>1</v>
      </c>
      <c r="H229" s="415">
        <f>'Punten per wedstrijd'!D1378</f>
        <v>2</v>
      </c>
      <c r="I229" s="416">
        <f>'Punten per wedstrijd'!E1378</f>
        <v>2</v>
      </c>
      <c r="J229" s="452" t="s">
        <v>797</v>
      </c>
      <c r="K229" s="107" t="s">
        <v>2728</v>
      </c>
      <c r="L229" s="61"/>
      <c r="M229" t="s">
        <v>2806</v>
      </c>
      <c r="N229" s="270" t="s">
        <v>3933</v>
      </c>
      <c r="O229" s="61"/>
      <c r="P229" s="9">
        <f>SUM(Puntenklassement!D135)</f>
        <v>5231</v>
      </c>
    </row>
    <row r="230" spans="1:16" s="3" customFormat="1" ht="15.75" customHeight="1">
      <c r="A230" s="452" t="s">
        <v>798</v>
      </c>
      <c r="B230" s="107" t="s">
        <v>2722</v>
      </c>
      <c r="C230" s="61"/>
      <c r="D230" t="s">
        <v>2277</v>
      </c>
      <c r="E230" s="270" t="s">
        <v>3934</v>
      </c>
      <c r="F230" s="61"/>
      <c r="G230" s="414">
        <f>'Punten per wedstrijd'!C1391</f>
        <v>1</v>
      </c>
      <c r="H230" s="415">
        <f>'Punten per wedstrijd'!D1391</f>
        <v>2</v>
      </c>
      <c r="I230" s="416">
        <f>'Punten per wedstrijd'!E1391</f>
        <v>2</v>
      </c>
      <c r="J230" s="452" t="s">
        <v>798</v>
      </c>
      <c r="K230" s="107" t="s">
        <v>2848</v>
      </c>
      <c r="L230" s="61"/>
      <c r="M230" t="s">
        <v>2278</v>
      </c>
      <c r="N230" s="270" t="s">
        <v>3936</v>
      </c>
      <c r="O230" s="61"/>
      <c r="P230" s="9">
        <f>SUM(Puntenklassement!D15)</f>
        <v>5225</v>
      </c>
    </row>
    <row r="231" spans="1:16" s="3" customFormat="1" ht="15.75" customHeight="1">
      <c r="A231" s="452" t="s">
        <v>799</v>
      </c>
      <c r="B231" s="107" t="s">
        <v>675</v>
      </c>
      <c r="C231" s="61"/>
      <c r="D231" t="s">
        <v>3868</v>
      </c>
      <c r="E231" s="270" t="s">
        <v>3924</v>
      </c>
      <c r="F231" s="61"/>
      <c r="G231" s="414">
        <f>'Punten per wedstrijd'!C1283</f>
        <v>1</v>
      </c>
      <c r="H231" s="415">
        <f>'Punten per wedstrijd'!D1283</f>
        <v>2</v>
      </c>
      <c r="I231" s="416">
        <f>'Punten per wedstrijd'!E1283</f>
        <v>1</v>
      </c>
      <c r="J231" s="452" t="s">
        <v>799</v>
      </c>
      <c r="K231" s="107" t="s">
        <v>2711</v>
      </c>
      <c r="L231" s="61"/>
      <c r="M231" t="s">
        <v>2282</v>
      </c>
      <c r="N231" s="270" t="s">
        <v>3919</v>
      </c>
      <c r="O231" s="61"/>
      <c r="P231" s="9">
        <f>SUM(Puntenklassement!D52)</f>
        <v>5199</v>
      </c>
    </row>
    <row r="232" spans="1:16" s="3" customFormat="1" ht="15.75" customHeight="1">
      <c r="A232" s="452" t="s">
        <v>800</v>
      </c>
      <c r="B232" s="107" t="s">
        <v>2220</v>
      </c>
      <c r="C232" s="61"/>
      <c r="D232" t="s">
        <v>2776</v>
      </c>
      <c r="E232" s="270" t="s">
        <v>2823</v>
      </c>
      <c r="F232" s="61"/>
      <c r="G232" s="414">
        <f>'Punten per wedstrijd'!C1318</f>
        <v>1</v>
      </c>
      <c r="H232" s="415">
        <f>'Punten per wedstrijd'!D1318</f>
        <v>2</v>
      </c>
      <c r="I232" s="416">
        <f>'Punten per wedstrijd'!E1318</f>
        <v>0</v>
      </c>
      <c r="J232" s="452" t="s">
        <v>800</v>
      </c>
      <c r="K232" s="106" t="s">
        <v>1349</v>
      </c>
      <c r="L232" s="61"/>
      <c r="M232" t="s">
        <v>2751</v>
      </c>
      <c r="N232" s="270" t="s">
        <v>3915</v>
      </c>
      <c r="O232" s="61"/>
      <c r="P232" s="9">
        <f>SUM(Puntenklassement!D98)</f>
        <v>5182</v>
      </c>
    </row>
    <row r="233" spans="1:16" s="3" customFormat="1" ht="15.75" customHeight="1">
      <c r="A233" s="452" t="s">
        <v>801</v>
      </c>
      <c r="B233" s="285" t="s">
        <v>1671</v>
      </c>
      <c r="C233" s="61"/>
      <c r="D233" t="s">
        <v>2799</v>
      </c>
      <c r="E233" s="270" t="s">
        <v>3919</v>
      </c>
      <c r="F233" s="61"/>
      <c r="G233" s="414">
        <f>'Punten per wedstrijd'!C1394</f>
        <v>1</v>
      </c>
      <c r="H233" s="415">
        <f>'Punten per wedstrijd'!D1394</f>
        <v>1</v>
      </c>
      <c r="I233" s="416">
        <f>'Punten per wedstrijd'!E1394</f>
        <v>6</v>
      </c>
      <c r="J233" s="452" t="s">
        <v>801</v>
      </c>
      <c r="K233" s="285" t="s">
        <v>1667</v>
      </c>
      <c r="L233" s="61"/>
      <c r="M233" t="s">
        <v>2782</v>
      </c>
      <c r="N233" s="270" t="s">
        <v>3927</v>
      </c>
      <c r="O233" s="61"/>
      <c r="P233" s="9">
        <f>SUM(Puntenklassement!D66)</f>
        <v>5177</v>
      </c>
    </row>
    <row r="234" spans="1:16" s="3" customFormat="1" ht="15.75" customHeight="1">
      <c r="A234" s="452" t="s">
        <v>802</v>
      </c>
      <c r="B234" s="284" t="s">
        <v>3638</v>
      </c>
      <c r="C234" s="61"/>
      <c r="D234" t="s">
        <v>3886</v>
      </c>
      <c r="E234" s="270" t="s">
        <v>2836</v>
      </c>
      <c r="F234" s="61"/>
      <c r="G234" s="414">
        <f>'Punten per wedstrijd'!C1351</f>
        <v>1</v>
      </c>
      <c r="H234" s="415">
        <f>'Punten per wedstrijd'!D1351</f>
        <v>1</v>
      </c>
      <c r="I234" s="416">
        <f>'Punten per wedstrijd'!E1351</f>
        <v>3</v>
      </c>
      <c r="J234" s="452" t="s">
        <v>802</v>
      </c>
      <c r="K234" s="107" t="s">
        <v>633</v>
      </c>
      <c r="L234" s="61"/>
      <c r="M234" t="s">
        <v>2777</v>
      </c>
      <c r="N234" s="270" t="s">
        <v>3921</v>
      </c>
      <c r="O234" s="61"/>
      <c r="P234" s="9">
        <f>SUM(Puntenklassement!D32)</f>
        <v>5164</v>
      </c>
    </row>
    <row r="235" spans="1:16" s="3" customFormat="1" ht="15.75" customHeight="1">
      <c r="A235" s="452" t="s">
        <v>803</v>
      </c>
      <c r="B235" s="107" t="s">
        <v>162</v>
      </c>
      <c r="C235" s="61"/>
      <c r="D235" t="s">
        <v>2752</v>
      </c>
      <c r="E235" s="270" t="s">
        <v>3908</v>
      </c>
      <c r="F235" s="61"/>
      <c r="G235" s="414">
        <f>'Punten per wedstrijd'!C1314</f>
        <v>1</v>
      </c>
      <c r="H235" s="415">
        <f>'Punten per wedstrijd'!D1314</f>
        <v>1</v>
      </c>
      <c r="I235" s="416">
        <f>'Punten per wedstrijd'!E1314</f>
        <v>2</v>
      </c>
      <c r="J235" s="452" t="s">
        <v>803</v>
      </c>
      <c r="K235" s="284" t="s">
        <v>3644</v>
      </c>
      <c r="L235" s="61"/>
      <c r="M235" t="s">
        <v>3892</v>
      </c>
      <c r="N235" s="270" t="s">
        <v>3943</v>
      </c>
      <c r="O235" s="61"/>
      <c r="P235" s="9">
        <f>SUM(Puntenklassement!D111)</f>
        <v>5164</v>
      </c>
    </row>
    <row r="236" spans="1:16" s="3" customFormat="1" ht="15.75" customHeight="1">
      <c r="A236" s="452" t="s">
        <v>804</v>
      </c>
      <c r="B236" s="106" t="s">
        <v>1346</v>
      </c>
      <c r="C236" s="61"/>
      <c r="D236" t="s">
        <v>2767</v>
      </c>
      <c r="E236" s="270" t="s">
        <v>3922</v>
      </c>
      <c r="F236" s="61"/>
      <c r="G236" s="414">
        <f>'Punten per wedstrijd'!C1271</f>
        <v>1</v>
      </c>
      <c r="H236" s="415">
        <f>'Punten per wedstrijd'!D1271</f>
        <v>1</v>
      </c>
      <c r="I236" s="416">
        <f>'Punten per wedstrijd'!E1271</f>
        <v>0</v>
      </c>
      <c r="J236" s="452" t="s">
        <v>804</v>
      </c>
      <c r="K236" s="107" t="s">
        <v>682</v>
      </c>
      <c r="L236" s="61"/>
      <c r="M236" t="s">
        <v>2769</v>
      </c>
      <c r="N236" s="270" t="s">
        <v>2822</v>
      </c>
      <c r="O236" s="61"/>
      <c r="P236" s="9">
        <f>SUM(Puntenklassement!D88)</f>
        <v>5142</v>
      </c>
    </row>
    <row r="237" spans="1:16" s="3" customFormat="1" ht="15.75" customHeight="1">
      <c r="A237" s="452" t="s">
        <v>805</v>
      </c>
      <c r="B237" s="106" t="s">
        <v>1342</v>
      </c>
      <c r="C237" s="61"/>
      <c r="D237" t="s">
        <v>3867</v>
      </c>
      <c r="E237" s="270" t="s">
        <v>3910</v>
      </c>
      <c r="F237" s="61"/>
      <c r="G237" s="414">
        <f>'Punten per wedstrijd'!C1281</f>
        <v>1</v>
      </c>
      <c r="H237" s="415">
        <f>'Punten per wedstrijd'!D1281</f>
        <v>1</v>
      </c>
      <c r="I237" s="416">
        <f>'Punten per wedstrijd'!E1281</f>
        <v>0</v>
      </c>
      <c r="J237" s="452" t="s">
        <v>805</v>
      </c>
      <c r="K237" s="107" t="s">
        <v>154</v>
      </c>
      <c r="L237" s="61"/>
      <c r="M237" t="s">
        <v>2743</v>
      </c>
      <c r="N237" s="270" t="s">
        <v>3901</v>
      </c>
      <c r="O237" s="61"/>
      <c r="P237" s="9">
        <f>SUM(Puntenklassement!D93)</f>
        <v>5125</v>
      </c>
    </row>
    <row r="238" spans="1:16" s="3" customFormat="1" ht="15.75" customHeight="1">
      <c r="A238" s="452" t="s">
        <v>806</v>
      </c>
      <c r="B238" s="107" t="s">
        <v>2719</v>
      </c>
      <c r="C238" s="61"/>
      <c r="D238" t="s">
        <v>2279</v>
      </c>
      <c r="E238" s="270" t="s">
        <v>2830</v>
      </c>
      <c r="F238" s="61"/>
      <c r="G238" s="414">
        <f>'Punten per wedstrijd'!C1317</f>
        <v>1</v>
      </c>
      <c r="H238" s="415">
        <f>'Punten per wedstrijd'!D1317</f>
        <v>1</v>
      </c>
      <c r="I238" s="416">
        <f>'Punten per wedstrijd'!E1317</f>
        <v>0</v>
      </c>
      <c r="J238" s="452" t="s">
        <v>806</v>
      </c>
      <c r="K238" s="107" t="s">
        <v>2201</v>
      </c>
      <c r="L238" s="61"/>
      <c r="M238" t="s">
        <v>2803</v>
      </c>
      <c r="N238" s="270" t="s">
        <v>3932</v>
      </c>
      <c r="O238" s="61"/>
      <c r="P238" s="9">
        <f>SUM(Puntenklassement!D48)</f>
        <v>5109</v>
      </c>
    </row>
    <row r="239" spans="1:16" s="3" customFormat="1" ht="15.75" customHeight="1">
      <c r="A239" s="452" t="s">
        <v>807</v>
      </c>
      <c r="B239" s="107" t="s">
        <v>2711</v>
      </c>
      <c r="C239" s="61"/>
      <c r="D239" t="s">
        <v>2282</v>
      </c>
      <c r="E239" s="270" t="s">
        <v>3919</v>
      </c>
      <c r="F239" s="61"/>
      <c r="G239" s="414">
        <f>'Punten per wedstrijd'!C1319</f>
        <v>1</v>
      </c>
      <c r="H239" s="415">
        <f>'Punten per wedstrijd'!D1319</f>
        <v>1</v>
      </c>
      <c r="I239" s="416">
        <f>'Punten per wedstrijd'!E1319</f>
        <v>0</v>
      </c>
      <c r="J239" s="452" t="s">
        <v>807</v>
      </c>
      <c r="K239" s="107" t="s">
        <v>2200</v>
      </c>
      <c r="L239" s="61"/>
      <c r="M239" t="s">
        <v>2780</v>
      </c>
      <c r="N239" s="270" t="s">
        <v>2828</v>
      </c>
      <c r="O239" s="61"/>
      <c r="P239" s="9">
        <f>SUM(Puntenklassement!D54)</f>
        <v>5108</v>
      </c>
    </row>
    <row r="240" spans="1:16" s="3" customFormat="1" ht="15.75" customHeight="1">
      <c r="A240" s="452" t="s">
        <v>808</v>
      </c>
      <c r="B240" s="107" t="s">
        <v>2709</v>
      </c>
      <c r="C240" s="61"/>
      <c r="D240" t="s">
        <v>2290</v>
      </c>
      <c r="E240" s="270" t="s">
        <v>3933</v>
      </c>
      <c r="F240" s="61"/>
      <c r="G240" s="414">
        <f>'Punten per wedstrijd'!C1403</f>
        <v>1</v>
      </c>
      <c r="H240" s="415">
        <f>'Punten per wedstrijd'!D1403</f>
        <v>1</v>
      </c>
      <c r="I240" s="416">
        <f>'Punten per wedstrijd'!E1403</f>
        <v>0</v>
      </c>
      <c r="J240" s="452" t="s">
        <v>808</v>
      </c>
      <c r="K240" s="285" t="s">
        <v>1654</v>
      </c>
      <c r="L240" s="61"/>
      <c r="M240" t="s">
        <v>3873</v>
      </c>
      <c r="N240" s="270" t="s">
        <v>3930</v>
      </c>
      <c r="O240" s="61"/>
      <c r="P240" s="9">
        <f>SUM(Puntenklassement!D44)</f>
        <v>5106</v>
      </c>
    </row>
    <row r="241" spans="1:16" s="3" customFormat="1" ht="15.75" customHeight="1">
      <c r="A241" s="452" t="s">
        <v>809</v>
      </c>
      <c r="B241" s="107" t="s">
        <v>669</v>
      </c>
      <c r="C241" s="61"/>
      <c r="D241" t="s">
        <v>2766</v>
      </c>
      <c r="E241" s="270" t="s">
        <v>2300</v>
      </c>
      <c r="F241" s="61"/>
      <c r="G241" s="414">
        <f>'Punten per wedstrijd'!C1362</f>
        <v>1</v>
      </c>
      <c r="H241" s="415">
        <f>'Punten per wedstrijd'!D1362</f>
        <v>0</v>
      </c>
      <c r="I241" s="416">
        <f>'Punten per wedstrijd'!E1362</f>
        <v>4</v>
      </c>
      <c r="J241" s="452" t="s">
        <v>809</v>
      </c>
      <c r="K241" s="284" t="s">
        <v>3621</v>
      </c>
      <c r="L241" s="61"/>
      <c r="M241" t="s">
        <v>2813</v>
      </c>
      <c r="N241" s="270" t="s">
        <v>3942</v>
      </c>
      <c r="O241" s="61"/>
      <c r="P241" s="9">
        <f>SUM(Puntenklassement!D11)</f>
        <v>5099</v>
      </c>
    </row>
    <row r="242" spans="1:16" s="3" customFormat="1" ht="15.75" customHeight="1">
      <c r="A242" s="452" t="s">
        <v>810</v>
      </c>
      <c r="B242" s="285" t="s">
        <v>33</v>
      </c>
      <c r="C242" s="61"/>
      <c r="D242" t="s">
        <v>2745</v>
      </c>
      <c r="E242" s="270" t="s">
        <v>2298</v>
      </c>
      <c r="F242" s="61"/>
      <c r="G242" s="414">
        <f>'Punten per wedstrijd'!C1385</f>
        <v>1</v>
      </c>
      <c r="H242" s="415">
        <f>'Punten per wedstrijd'!D1385</f>
        <v>0</v>
      </c>
      <c r="I242" s="416">
        <f>'Punten per wedstrijd'!E1385</f>
        <v>2</v>
      </c>
      <c r="J242" s="452" t="s">
        <v>810</v>
      </c>
      <c r="K242" s="284" t="s">
        <v>3636</v>
      </c>
      <c r="L242" s="61"/>
      <c r="M242" t="s">
        <v>3884</v>
      </c>
      <c r="N242" s="270" t="s">
        <v>3945</v>
      </c>
      <c r="O242" s="61"/>
      <c r="P242" s="9">
        <f>SUM(Puntenklassement!D72)</f>
        <v>5076</v>
      </c>
    </row>
    <row r="243" spans="1:16" s="3" customFormat="1" ht="15.75" customHeight="1">
      <c r="A243" s="452" t="s">
        <v>811</v>
      </c>
      <c r="B243" s="107" t="s">
        <v>154</v>
      </c>
      <c r="C243" s="61"/>
      <c r="D243" t="s">
        <v>2743</v>
      </c>
      <c r="E243" s="270" t="s">
        <v>3901</v>
      </c>
      <c r="F243" s="61"/>
      <c r="G243" s="414">
        <f>'Punten per wedstrijd'!C1360</f>
        <v>1</v>
      </c>
      <c r="H243" s="415">
        <f>'Punten per wedstrijd'!D1360</f>
        <v>0</v>
      </c>
      <c r="I243" s="416">
        <f>'Punten per wedstrijd'!E1360</f>
        <v>1</v>
      </c>
      <c r="J243" s="452" t="s">
        <v>811</v>
      </c>
      <c r="K243" s="107" t="s">
        <v>2203</v>
      </c>
      <c r="L243" s="61"/>
      <c r="M243" t="s">
        <v>2794</v>
      </c>
      <c r="N243" s="270" t="s">
        <v>3928</v>
      </c>
      <c r="O243" s="61"/>
      <c r="P243" s="9">
        <f>SUM(Puntenklassement!D69)</f>
        <v>5058</v>
      </c>
    </row>
    <row r="244" spans="1:16" s="3" customFormat="1" ht="15.75" customHeight="1">
      <c r="A244" s="452" t="s">
        <v>812</v>
      </c>
      <c r="B244" s="106" t="s">
        <v>1344</v>
      </c>
      <c r="C244" s="61"/>
      <c r="D244" t="s">
        <v>2760</v>
      </c>
      <c r="E244" s="270" t="s">
        <v>3907</v>
      </c>
      <c r="F244" s="61"/>
      <c r="G244" s="414">
        <f>'Punten per wedstrijd'!C1298</f>
        <v>1</v>
      </c>
      <c r="H244" s="415">
        <f>'Punten per wedstrijd'!D1298</f>
        <v>0</v>
      </c>
      <c r="I244" s="416">
        <f>'Punten per wedstrijd'!E1298</f>
        <v>0</v>
      </c>
      <c r="J244" s="452" t="s">
        <v>812</v>
      </c>
      <c r="K244" s="107" t="s">
        <v>3622</v>
      </c>
      <c r="L244" s="61"/>
      <c r="M244" t="s">
        <v>2814</v>
      </c>
      <c r="N244" s="270" t="s">
        <v>3943</v>
      </c>
      <c r="O244" s="61"/>
      <c r="P244" s="9">
        <f>SUM(Puntenklassement!D13)</f>
        <v>5047</v>
      </c>
    </row>
    <row r="245" spans="1:16" s="3" customFormat="1" ht="15.75" customHeight="1">
      <c r="A245" s="452" t="s">
        <v>813</v>
      </c>
      <c r="B245" s="107" t="s">
        <v>667</v>
      </c>
      <c r="C245" s="61"/>
      <c r="D245" t="s">
        <v>2785</v>
      </c>
      <c r="E245" s="270" t="s">
        <v>3913</v>
      </c>
      <c r="F245" s="61"/>
      <c r="G245" s="414">
        <f>'Punten per wedstrijd'!C1340</f>
        <v>1</v>
      </c>
      <c r="H245" s="415">
        <f>'Punten per wedstrijd'!D1340</f>
        <v>0</v>
      </c>
      <c r="I245" s="416">
        <f>'Punten per wedstrijd'!E1340</f>
        <v>0</v>
      </c>
      <c r="J245" s="452" t="s">
        <v>813</v>
      </c>
      <c r="K245" s="285" t="s">
        <v>1664</v>
      </c>
      <c r="L245" s="61"/>
      <c r="M245" t="s">
        <v>3870</v>
      </c>
      <c r="N245" s="270" t="s">
        <v>3921</v>
      </c>
      <c r="O245" s="61"/>
      <c r="P245" s="9">
        <f>SUM(Puntenklassement!D10)</f>
        <v>5025</v>
      </c>
    </row>
    <row r="246" spans="1:16" s="3" customFormat="1" ht="15.75" customHeight="1">
      <c r="A246" s="452" t="s">
        <v>814</v>
      </c>
      <c r="B246" s="107" t="s">
        <v>2723</v>
      </c>
      <c r="C246" s="61"/>
      <c r="D246" t="s">
        <v>2805</v>
      </c>
      <c r="E246" s="270" t="s">
        <v>3932</v>
      </c>
      <c r="F246" s="61"/>
      <c r="G246" s="414">
        <f>'Punten per wedstrijd'!C1363</f>
        <v>1</v>
      </c>
      <c r="H246" s="415">
        <f>'Punten per wedstrijd'!D1363</f>
        <v>0</v>
      </c>
      <c r="I246" s="416">
        <f>'Punten per wedstrijd'!E1363</f>
        <v>0</v>
      </c>
      <c r="J246" s="452" t="s">
        <v>814</v>
      </c>
      <c r="K246" s="107" t="s">
        <v>141</v>
      </c>
      <c r="L246" s="61"/>
      <c r="M246" t="s">
        <v>2770</v>
      </c>
      <c r="N246" s="270" t="s">
        <v>2299</v>
      </c>
      <c r="O246" s="61"/>
      <c r="P246" s="9">
        <f>SUM(Puntenklassement!D64)</f>
        <v>5015</v>
      </c>
    </row>
    <row r="247" spans="1:16" s="3" customFormat="1" ht="15.75" customHeight="1">
      <c r="A247" s="453" t="s">
        <v>1950</v>
      </c>
      <c r="B247" s="284" t="s">
        <v>3647</v>
      </c>
      <c r="C247" s="61"/>
      <c r="D247" t="s">
        <v>3896</v>
      </c>
      <c r="E247" s="270" t="s">
        <v>3945</v>
      </c>
      <c r="F247" s="61"/>
      <c r="G247" s="414">
        <f>'Punten per wedstrijd'!C1392</f>
        <v>1</v>
      </c>
      <c r="H247" s="415">
        <f>'Punten per wedstrijd'!D1392</f>
        <v>0</v>
      </c>
      <c r="I247" s="416">
        <f>'Punten per wedstrijd'!E1392</f>
        <v>0</v>
      </c>
      <c r="J247" s="453" t="s">
        <v>1950</v>
      </c>
      <c r="K247" s="285" t="s">
        <v>37</v>
      </c>
      <c r="L247" s="61"/>
      <c r="M247" t="s">
        <v>2758</v>
      </c>
      <c r="N247" s="270" t="s">
        <v>3904</v>
      </c>
      <c r="O247" s="61"/>
      <c r="P247" s="9">
        <f>SUM(Puntenklassement!D119)</f>
        <v>5015</v>
      </c>
    </row>
    <row r="248" spans="1:16" s="3" customFormat="1" ht="15.75" customHeight="1">
      <c r="A248" s="453" t="s">
        <v>2169</v>
      </c>
      <c r="B248" s="107" t="s">
        <v>2733</v>
      </c>
      <c r="C248" s="61"/>
      <c r="D248" t="s">
        <v>2291</v>
      </c>
      <c r="E248" s="270" t="s">
        <v>2828</v>
      </c>
      <c r="F248" s="61"/>
      <c r="G248" s="414">
        <f>'Punten per wedstrijd'!C1323</f>
        <v>0</v>
      </c>
      <c r="H248" s="415">
        <f>'Punten per wedstrijd'!D1323</f>
        <v>6</v>
      </c>
      <c r="I248" s="416">
        <f>'Punten per wedstrijd'!E1323</f>
        <v>1</v>
      </c>
      <c r="J248" s="453" t="s">
        <v>2169</v>
      </c>
      <c r="K248" s="107" t="s">
        <v>675</v>
      </c>
      <c r="L248" s="61"/>
      <c r="M248" t="s">
        <v>3868</v>
      </c>
      <c r="N248" s="270" t="s">
        <v>3924</v>
      </c>
      <c r="O248" s="61"/>
      <c r="P248" s="9">
        <f>SUM(Puntenklassement!D16)</f>
        <v>4969</v>
      </c>
    </row>
    <row r="249" spans="1:16" s="3" customFormat="1" ht="15.75" customHeight="1">
      <c r="A249" s="453" t="s">
        <v>2170</v>
      </c>
      <c r="B249" s="285" t="s">
        <v>15</v>
      </c>
      <c r="C249" s="61"/>
      <c r="D249" t="s">
        <v>2772</v>
      </c>
      <c r="E249" s="270" t="s">
        <v>3904</v>
      </c>
      <c r="F249" s="61"/>
      <c r="G249" s="414">
        <f>'Punten per wedstrijd'!C1306</f>
        <v>0</v>
      </c>
      <c r="H249" s="415">
        <f>'Punten per wedstrijd'!D1306</f>
        <v>4</v>
      </c>
      <c r="I249" s="416">
        <f>'Punten per wedstrijd'!E1306</f>
        <v>2</v>
      </c>
      <c r="J249" s="453" t="s">
        <v>2170</v>
      </c>
      <c r="K249" s="107" t="s">
        <v>155</v>
      </c>
      <c r="L249" s="61"/>
      <c r="M249" t="s">
        <v>2755</v>
      </c>
      <c r="N249" s="270" t="s">
        <v>2822</v>
      </c>
      <c r="O249" s="61"/>
      <c r="P249" s="9">
        <f>SUM(Puntenklassement!D132)</f>
        <v>4965</v>
      </c>
    </row>
    <row r="250" spans="1:16" s="3" customFormat="1" ht="15.75" customHeight="1">
      <c r="A250" s="453" t="s">
        <v>2171</v>
      </c>
      <c r="B250" s="107" t="s">
        <v>2209</v>
      </c>
      <c r="C250" s="61"/>
      <c r="D250" t="s">
        <v>2789</v>
      </c>
      <c r="E250" s="270" t="s">
        <v>3932</v>
      </c>
      <c r="F250" s="61"/>
      <c r="G250" s="414">
        <f>'Punten per wedstrijd'!C1342</f>
        <v>0</v>
      </c>
      <c r="H250" s="415">
        <f>'Punten per wedstrijd'!D1342</f>
        <v>4</v>
      </c>
      <c r="I250" s="416">
        <f>'Punten per wedstrijd'!E1342</f>
        <v>2</v>
      </c>
      <c r="J250" s="453" t="s">
        <v>2171</v>
      </c>
      <c r="K250" s="107" t="s">
        <v>653</v>
      </c>
      <c r="L250" s="61"/>
      <c r="M250" t="s">
        <v>2775</v>
      </c>
      <c r="N250" s="270" t="s">
        <v>3904</v>
      </c>
      <c r="O250" s="61"/>
      <c r="P250" s="9">
        <f>SUM(Puntenklassement!D104)</f>
        <v>4949</v>
      </c>
    </row>
    <row r="251" spans="1:16" s="3" customFormat="1" ht="15.75" customHeight="1">
      <c r="A251" s="453" t="s">
        <v>2172</v>
      </c>
      <c r="B251" s="284" t="s">
        <v>3626</v>
      </c>
      <c r="C251" s="61"/>
      <c r="D251" t="s">
        <v>2818</v>
      </c>
      <c r="E251" s="270" t="s">
        <v>3930</v>
      </c>
      <c r="F251" s="61"/>
      <c r="G251" s="414">
        <f>'Punten per wedstrijd'!C1302</f>
        <v>0</v>
      </c>
      <c r="H251" s="415">
        <f>'Punten per wedstrijd'!D1302</f>
        <v>3</v>
      </c>
      <c r="I251" s="416">
        <f>'Punten per wedstrijd'!E1302</f>
        <v>3</v>
      </c>
      <c r="J251" s="453" t="s">
        <v>2172</v>
      </c>
      <c r="K251" s="107" t="s">
        <v>2709</v>
      </c>
      <c r="L251" s="61"/>
      <c r="M251" t="s">
        <v>2290</v>
      </c>
      <c r="N251" s="270" t="s">
        <v>3933</v>
      </c>
      <c r="O251" s="61"/>
      <c r="P251" s="9">
        <f>SUM(Puntenklassement!D136)</f>
        <v>4941</v>
      </c>
    </row>
    <row r="252" spans="1:16" s="3" customFormat="1" ht="15.75" customHeight="1">
      <c r="A252" s="453" t="s">
        <v>2173</v>
      </c>
      <c r="B252" s="107" t="s">
        <v>2732</v>
      </c>
      <c r="C252" s="61"/>
      <c r="D252" t="s">
        <v>2809</v>
      </c>
      <c r="E252" s="270" t="s">
        <v>3939</v>
      </c>
      <c r="F252" s="61"/>
      <c r="G252" s="414">
        <f>'Punten per wedstrijd'!C1325</f>
        <v>0</v>
      </c>
      <c r="H252" s="415">
        <f>'Punten per wedstrijd'!D1325</f>
        <v>3</v>
      </c>
      <c r="I252" s="416">
        <f>'Punten per wedstrijd'!E1325</f>
        <v>3</v>
      </c>
      <c r="J252" s="453" t="s">
        <v>2173</v>
      </c>
      <c r="K252" s="107" t="s">
        <v>683</v>
      </c>
      <c r="L252" s="61"/>
      <c r="M252" t="s">
        <v>2741</v>
      </c>
      <c r="N252" s="270" t="s">
        <v>3899</v>
      </c>
      <c r="O252" s="61"/>
      <c r="P252" s="9">
        <f>SUM(Puntenklassement!D99)</f>
        <v>4934</v>
      </c>
    </row>
    <row r="253" spans="1:16" s="3" customFormat="1" ht="15.75" customHeight="1">
      <c r="A253" s="453" t="s">
        <v>2174</v>
      </c>
      <c r="B253" s="107" t="s">
        <v>3637</v>
      </c>
      <c r="C253" s="61"/>
      <c r="D253" t="s">
        <v>3885</v>
      </c>
      <c r="E253" s="270" t="s">
        <v>3943</v>
      </c>
      <c r="F253" s="61"/>
      <c r="G253" s="414">
        <f>'Punten per wedstrijd'!C1344</f>
        <v>0</v>
      </c>
      <c r="H253" s="415">
        <f>'Punten per wedstrijd'!D1344</f>
        <v>3</v>
      </c>
      <c r="I253" s="416">
        <f>'Punten per wedstrijd'!E1344</f>
        <v>3</v>
      </c>
      <c r="J253" s="453" t="s">
        <v>2174</v>
      </c>
      <c r="K253" s="285" t="s">
        <v>31</v>
      </c>
      <c r="L253" s="61"/>
      <c r="M253" t="s">
        <v>2759</v>
      </c>
      <c r="N253" s="270" t="s">
        <v>2299</v>
      </c>
      <c r="O253" s="61"/>
      <c r="P253" s="9">
        <f>SUM(Puntenklassement!D112)</f>
        <v>4916</v>
      </c>
    </row>
    <row r="254" spans="1:16" s="3" customFormat="1" ht="15.75" customHeight="1">
      <c r="A254" s="453" t="s">
        <v>2175</v>
      </c>
      <c r="B254" s="285" t="s">
        <v>1656</v>
      </c>
      <c r="C254" s="61"/>
      <c r="D254" t="s">
        <v>2810</v>
      </c>
      <c r="E254" s="270" t="s">
        <v>2836</v>
      </c>
      <c r="F254" s="61"/>
      <c r="G254" s="414">
        <f>'Punten per wedstrijd'!C1276</f>
        <v>0</v>
      </c>
      <c r="H254" s="415">
        <f>'Punten per wedstrijd'!D1276</f>
        <v>3</v>
      </c>
      <c r="I254" s="416">
        <f>'Punten per wedstrijd'!E1276</f>
        <v>2</v>
      </c>
      <c r="J254" s="453" t="s">
        <v>2175</v>
      </c>
      <c r="K254" s="284" t="s">
        <v>3647</v>
      </c>
      <c r="L254" s="61"/>
      <c r="M254" t="s">
        <v>3896</v>
      </c>
      <c r="N254" s="270" t="s">
        <v>3945</v>
      </c>
      <c r="O254" s="61"/>
      <c r="P254" s="9">
        <f>SUM(Puntenklassement!D125)</f>
        <v>4841</v>
      </c>
    </row>
    <row r="255" spans="1:16" s="3" customFormat="1" ht="15.75" customHeight="1">
      <c r="A255" s="453" t="s">
        <v>2176</v>
      </c>
      <c r="B255" s="285" t="s">
        <v>1690</v>
      </c>
      <c r="C255" s="61"/>
      <c r="D255" t="s">
        <v>3874</v>
      </c>
      <c r="E255" s="270" t="s">
        <v>3931</v>
      </c>
      <c r="F255" s="61"/>
      <c r="G255" s="414">
        <f>'Punten per wedstrijd'!C1369</f>
        <v>0</v>
      </c>
      <c r="H255" s="415">
        <f>'Punten per wedstrijd'!D1369</f>
        <v>3</v>
      </c>
      <c r="I255" s="416">
        <f>'Punten per wedstrijd'!E1369</f>
        <v>2</v>
      </c>
      <c r="J255" s="453" t="s">
        <v>2176</v>
      </c>
      <c r="K255" s="285" t="s">
        <v>1661</v>
      </c>
      <c r="L255" s="61"/>
      <c r="M255" t="s">
        <v>2757</v>
      </c>
      <c r="N255" s="270" t="s">
        <v>2822</v>
      </c>
      <c r="O255" s="61"/>
      <c r="P255" s="9">
        <f>SUM(Puntenklassement!D27)</f>
        <v>4810</v>
      </c>
    </row>
    <row r="256" spans="1:16" s="3" customFormat="1" ht="15.75" customHeight="1">
      <c r="A256" s="453" t="s">
        <v>2177</v>
      </c>
      <c r="B256" s="107" t="s">
        <v>654</v>
      </c>
      <c r="C256" s="61"/>
      <c r="D256" t="s">
        <v>2748</v>
      </c>
      <c r="E256" s="270" t="s">
        <v>3909</v>
      </c>
      <c r="F256" s="61"/>
      <c r="G256" s="414">
        <f>'Punten per wedstrijd'!C1370</f>
        <v>0</v>
      </c>
      <c r="H256" s="415">
        <f>'Punten per wedstrijd'!D1370</f>
        <v>3</v>
      </c>
      <c r="I256" s="416">
        <f>'Punten per wedstrijd'!E1370</f>
        <v>2</v>
      </c>
      <c r="J256" s="453" t="s">
        <v>2177</v>
      </c>
      <c r="K256" s="284" t="s">
        <v>3635</v>
      </c>
      <c r="L256" s="61"/>
      <c r="M256" t="s">
        <v>3883</v>
      </c>
      <c r="N256" s="270" t="s">
        <v>2835</v>
      </c>
      <c r="O256" s="61"/>
      <c r="P256" s="9">
        <f>SUM(Puntenklassement!D71)</f>
        <v>4788</v>
      </c>
    </row>
    <row r="257" spans="1:16" s="3" customFormat="1" ht="15.75" customHeight="1">
      <c r="A257" s="453" t="s">
        <v>2178</v>
      </c>
      <c r="B257" s="107" t="s">
        <v>2710</v>
      </c>
      <c r="C257" s="61"/>
      <c r="D257" t="s">
        <v>2283</v>
      </c>
      <c r="E257" s="270" t="s">
        <v>3935</v>
      </c>
      <c r="F257" s="61"/>
      <c r="G257" s="414">
        <f>'Punten per wedstrijd'!C1396</f>
        <v>0</v>
      </c>
      <c r="H257" s="415">
        <f>'Punten per wedstrijd'!D1396</f>
        <v>3</v>
      </c>
      <c r="I257" s="416">
        <f>'Punten per wedstrijd'!E1396</f>
        <v>0</v>
      </c>
      <c r="J257" s="453" t="s">
        <v>2178</v>
      </c>
      <c r="K257" s="107" t="s">
        <v>654</v>
      </c>
      <c r="L257" s="61"/>
      <c r="M257" t="s">
        <v>2748</v>
      </c>
      <c r="N257" s="270" t="s">
        <v>3909</v>
      </c>
      <c r="O257" s="61"/>
      <c r="P257" s="9">
        <f>SUM(Puntenklassement!D103)</f>
        <v>4773</v>
      </c>
    </row>
    <row r="258" spans="1:16" s="3" customFormat="1" ht="15.75" customHeight="1">
      <c r="A258" s="453" t="s">
        <v>2179</v>
      </c>
      <c r="B258" s="107" t="s">
        <v>155</v>
      </c>
      <c r="C258" s="61"/>
      <c r="D258" t="s">
        <v>2755</v>
      </c>
      <c r="E258" s="270" t="s">
        <v>2822</v>
      </c>
      <c r="F258" s="61"/>
      <c r="G258" s="414">
        <f>'Punten per wedstrijd'!C1399</f>
        <v>0</v>
      </c>
      <c r="H258" s="415">
        <f>'Punten per wedstrijd'!D1399</f>
        <v>2</v>
      </c>
      <c r="I258" s="416">
        <f>'Punten per wedstrijd'!E1399</f>
        <v>3</v>
      </c>
      <c r="J258" s="453" t="s">
        <v>2179</v>
      </c>
      <c r="K258" s="284" t="s">
        <v>3628</v>
      </c>
      <c r="L258" s="61"/>
      <c r="M258" t="s">
        <v>2834</v>
      </c>
      <c r="N258" s="270" t="s">
        <v>3926</v>
      </c>
      <c r="O258" s="61"/>
      <c r="P258" s="9">
        <f>SUM(Puntenklassement!D43)</f>
        <v>4712</v>
      </c>
    </row>
    <row r="259" spans="1:16" s="3" customFormat="1" ht="15.75" customHeight="1">
      <c r="A259" s="453" t="s">
        <v>2180</v>
      </c>
      <c r="B259" s="285" t="s">
        <v>1655</v>
      </c>
      <c r="C259" s="61"/>
      <c r="D259" t="s">
        <v>2797</v>
      </c>
      <c r="E259" s="270" t="s">
        <v>3905</v>
      </c>
      <c r="F259" s="61"/>
      <c r="G259" s="414">
        <f>'Punten per wedstrijd'!C1405</f>
        <v>0</v>
      </c>
      <c r="H259" s="415">
        <f>'Punten per wedstrijd'!D1405</f>
        <v>2</v>
      </c>
      <c r="I259" s="416">
        <f>'Punten per wedstrijd'!E1405</f>
        <v>2</v>
      </c>
      <c r="J259" s="453" t="s">
        <v>2180</v>
      </c>
      <c r="K259" s="107" t="s">
        <v>658</v>
      </c>
      <c r="L259" s="61"/>
      <c r="M259" t="s">
        <v>2781</v>
      </c>
      <c r="N259" s="270" t="s">
        <v>3914</v>
      </c>
      <c r="O259" s="61"/>
      <c r="P259" s="9">
        <f>SUM(Puntenklassement!D137)</f>
        <v>4682</v>
      </c>
    </row>
    <row r="260" spans="1:16" s="3" customFormat="1" ht="15.75" customHeight="1">
      <c r="A260" s="453" t="s">
        <v>2181</v>
      </c>
      <c r="B260" s="285" t="s">
        <v>1753</v>
      </c>
      <c r="C260" s="61"/>
      <c r="D260" t="s">
        <v>2787</v>
      </c>
      <c r="E260" s="270" t="s">
        <v>3917</v>
      </c>
      <c r="F260" s="61"/>
      <c r="G260" s="414">
        <f>'Punten per wedstrijd'!C1372</f>
        <v>0</v>
      </c>
      <c r="H260" s="415">
        <f>'Punten per wedstrijd'!D1372</f>
        <v>2</v>
      </c>
      <c r="I260" s="416">
        <f>'Punten per wedstrijd'!E1372</f>
        <v>0</v>
      </c>
      <c r="J260" s="453" t="s">
        <v>2181</v>
      </c>
      <c r="K260" s="107" t="s">
        <v>2196</v>
      </c>
      <c r="L260" s="61"/>
      <c r="M260" t="s">
        <v>2801</v>
      </c>
      <c r="N260" s="270" t="s">
        <v>3924</v>
      </c>
      <c r="O260" s="61"/>
      <c r="P260" s="9">
        <f>SUM(Puntenklassement!D20)</f>
        <v>4635</v>
      </c>
    </row>
    <row r="261" spans="1:16" s="3" customFormat="1" ht="15.75" customHeight="1">
      <c r="A261" s="453" t="s">
        <v>2182</v>
      </c>
      <c r="B261" s="107" t="s">
        <v>2714</v>
      </c>
      <c r="C261" s="61"/>
      <c r="D261" t="s">
        <v>2297</v>
      </c>
      <c r="E261" s="270" t="s">
        <v>2827</v>
      </c>
      <c r="F261" s="61"/>
      <c r="G261" s="414">
        <f>'Punten per wedstrijd'!C1375</f>
        <v>0</v>
      </c>
      <c r="H261" s="415">
        <f>'Punten per wedstrijd'!D1375</f>
        <v>2</v>
      </c>
      <c r="I261" s="416">
        <f>'Punten per wedstrijd'!E1375</f>
        <v>0</v>
      </c>
      <c r="J261" s="453" t="s">
        <v>2182</v>
      </c>
      <c r="K261" s="107" t="s">
        <v>639</v>
      </c>
      <c r="L261" s="61"/>
      <c r="M261" t="s">
        <v>3876</v>
      </c>
      <c r="N261" s="270" t="s">
        <v>2828</v>
      </c>
      <c r="O261" s="61"/>
      <c r="P261" s="9">
        <f>SUM(Puntenklassement!D37)</f>
        <v>4577</v>
      </c>
    </row>
    <row r="262" spans="1:16" s="3" customFormat="1" ht="15.75" customHeight="1">
      <c r="A262" s="453" t="s">
        <v>2183</v>
      </c>
      <c r="B262" s="285" t="s">
        <v>17</v>
      </c>
      <c r="C262" s="61"/>
      <c r="D262" t="s">
        <v>2779</v>
      </c>
      <c r="E262" s="270" t="s">
        <v>3906</v>
      </c>
      <c r="F262" s="61"/>
      <c r="G262" s="414">
        <f>'Punten per wedstrijd'!C1312</f>
        <v>0</v>
      </c>
      <c r="H262" s="415">
        <f>'Punten per wedstrijd'!D1312</f>
        <v>1</v>
      </c>
      <c r="I262" s="416">
        <f>'Punten per wedstrijd'!E1312</f>
        <v>6</v>
      </c>
      <c r="J262" s="453" t="s">
        <v>2183</v>
      </c>
      <c r="K262" s="285" t="s">
        <v>1690</v>
      </c>
      <c r="L262" s="61"/>
      <c r="M262" t="s">
        <v>3874</v>
      </c>
      <c r="N262" s="270" t="s">
        <v>3931</v>
      </c>
      <c r="O262" s="61"/>
      <c r="P262" s="9">
        <f>SUM(Puntenklassement!D102)</f>
        <v>4566</v>
      </c>
    </row>
    <row r="263" spans="1:16" s="3" customFormat="1" ht="15.75" customHeight="1">
      <c r="A263" s="453" t="s">
        <v>2184</v>
      </c>
      <c r="B263" s="284" t="s">
        <v>21</v>
      </c>
      <c r="C263" s="61"/>
      <c r="D263" t="s">
        <v>2754</v>
      </c>
      <c r="E263" s="270" t="s">
        <v>3898</v>
      </c>
      <c r="F263" s="61"/>
      <c r="G263" s="414">
        <f>'Punten per wedstrijd'!C1330</f>
        <v>0</v>
      </c>
      <c r="H263" s="415">
        <f>'Punten per wedstrijd'!D1330</f>
        <v>1</v>
      </c>
      <c r="I263" s="416">
        <f>'Punten per wedstrijd'!E1330</f>
        <v>2</v>
      </c>
      <c r="J263" s="453" t="s">
        <v>2184</v>
      </c>
      <c r="K263" s="284" t="s">
        <v>3640</v>
      </c>
      <c r="L263" s="61"/>
      <c r="M263" t="s">
        <v>3888</v>
      </c>
      <c r="N263" s="270" t="s">
        <v>3939</v>
      </c>
      <c r="O263" s="61"/>
      <c r="P263" s="9">
        <f>SUM(Puntenklassement!D91)</f>
        <v>4530</v>
      </c>
    </row>
    <row r="264" spans="1:16" s="3" customFormat="1" ht="15.75" customHeight="1">
      <c r="A264" s="453" t="s">
        <v>2185</v>
      </c>
      <c r="B264" s="285" t="s">
        <v>1666</v>
      </c>
      <c r="C264" s="61"/>
      <c r="D264" t="s">
        <v>2764</v>
      </c>
      <c r="E264" s="270" t="s">
        <v>3916</v>
      </c>
      <c r="F264" s="61"/>
      <c r="G264" s="414">
        <f>'Punten per wedstrijd'!C1297</f>
        <v>0</v>
      </c>
      <c r="H264" s="415">
        <f>'Punten per wedstrijd'!D1297</f>
        <v>1</v>
      </c>
      <c r="I264" s="416">
        <f>'Punten per wedstrijd'!E1297</f>
        <v>1</v>
      </c>
      <c r="J264" s="453" t="s">
        <v>2185</v>
      </c>
      <c r="K264" s="107" t="s">
        <v>2832</v>
      </c>
      <c r="L264" s="61"/>
      <c r="M264" t="s">
        <v>2807</v>
      </c>
      <c r="N264" s="270" t="s">
        <v>3934</v>
      </c>
      <c r="O264" s="61"/>
      <c r="P264" s="9">
        <f>SUM(Puntenklassement!D109)</f>
        <v>4492</v>
      </c>
    </row>
    <row r="265" spans="1:16" s="3" customFormat="1" ht="15.75" customHeight="1">
      <c r="A265" s="453" t="s">
        <v>2186</v>
      </c>
      <c r="B265" s="284" t="s">
        <v>3634</v>
      </c>
      <c r="C265" s="61"/>
      <c r="D265" t="s">
        <v>3882</v>
      </c>
      <c r="E265" s="270" t="s">
        <v>3938</v>
      </c>
      <c r="F265" s="61"/>
      <c r="G265" s="414">
        <f>'Punten per wedstrijd'!C1334</f>
        <v>0</v>
      </c>
      <c r="H265" s="415">
        <f>'Punten per wedstrijd'!D1334</f>
        <v>1</v>
      </c>
      <c r="I265" s="416">
        <f>'Punten per wedstrijd'!E1334</f>
        <v>1</v>
      </c>
      <c r="J265" s="453" t="s">
        <v>2186</v>
      </c>
      <c r="K265" s="285" t="s">
        <v>11</v>
      </c>
      <c r="L265" s="61"/>
      <c r="M265" t="s">
        <v>2773</v>
      </c>
      <c r="N265" s="270" t="s">
        <v>2298</v>
      </c>
      <c r="O265" s="61"/>
      <c r="P265" s="9">
        <f>SUM(Puntenklassement!D28)</f>
        <v>4476</v>
      </c>
    </row>
    <row r="266" spans="1:16" s="3" customFormat="1" ht="15.75" customHeight="1">
      <c r="A266" s="453" t="s">
        <v>2187</v>
      </c>
      <c r="B266" s="285" t="s">
        <v>37</v>
      </c>
      <c r="C266" s="61"/>
      <c r="D266" t="s">
        <v>2758</v>
      </c>
      <c r="E266" s="270" t="s">
        <v>3904</v>
      </c>
      <c r="F266" s="61"/>
      <c r="G266" s="414">
        <f>'Punten per wedstrijd'!C1386</f>
        <v>0</v>
      </c>
      <c r="H266" s="415">
        <f>'Punten per wedstrijd'!D1386</f>
        <v>1</v>
      </c>
      <c r="I266" s="416">
        <f>'Punten per wedstrijd'!E1386</f>
        <v>1</v>
      </c>
      <c r="J266" s="453" t="s">
        <v>2187</v>
      </c>
      <c r="K266" s="285" t="s">
        <v>1753</v>
      </c>
      <c r="L266" s="61"/>
      <c r="M266" t="s">
        <v>2787</v>
      </c>
      <c r="N266" s="270" t="s">
        <v>3917</v>
      </c>
      <c r="O266" s="61"/>
      <c r="P266" s="9">
        <f>SUM(Puntenklassement!D105)</f>
        <v>4441</v>
      </c>
    </row>
    <row r="267" spans="1:16" s="3" customFormat="1" ht="15.75" customHeight="1">
      <c r="A267" s="453" t="s">
        <v>2188</v>
      </c>
      <c r="B267" s="285" t="s">
        <v>25</v>
      </c>
      <c r="C267" s="61"/>
      <c r="D267" t="s">
        <v>2768</v>
      </c>
      <c r="E267" s="270" t="s">
        <v>3898</v>
      </c>
      <c r="F267" s="61"/>
      <c r="G267" s="414">
        <f>'Punten per wedstrijd'!C1346</f>
        <v>0</v>
      </c>
      <c r="H267" s="415">
        <f>'Punten per wedstrijd'!D1346</f>
        <v>1</v>
      </c>
      <c r="I267" s="416">
        <f>'Punten per wedstrijd'!E1346</f>
        <v>0</v>
      </c>
      <c r="J267" s="453" t="s">
        <v>2188</v>
      </c>
      <c r="K267" s="285" t="s">
        <v>1658</v>
      </c>
      <c r="L267" s="61"/>
      <c r="M267" t="s">
        <v>2763</v>
      </c>
      <c r="N267" s="270" t="s">
        <v>3919</v>
      </c>
      <c r="O267" s="61"/>
      <c r="P267" s="9">
        <f>SUM(Puntenklassement!D33)</f>
        <v>4336</v>
      </c>
    </row>
    <row r="268" spans="1:16" s="3" customFormat="1" ht="15.75" customHeight="1">
      <c r="A268" s="453" t="s">
        <v>2189</v>
      </c>
      <c r="B268" s="107" t="s">
        <v>2721</v>
      </c>
      <c r="C268" s="61"/>
      <c r="D268" t="s">
        <v>2288</v>
      </c>
      <c r="E268" s="270" t="s">
        <v>3933</v>
      </c>
      <c r="F268" s="61"/>
      <c r="G268" s="414">
        <f>'Punten per wedstrijd'!C1389</f>
        <v>0</v>
      </c>
      <c r="H268" s="415">
        <f>'Punten per wedstrijd'!D1389</f>
        <v>1</v>
      </c>
      <c r="I268" s="416">
        <f>'Punten per wedstrijd'!E1389</f>
        <v>0</v>
      </c>
      <c r="J268" s="453" t="s">
        <v>2189</v>
      </c>
      <c r="K268" s="285" t="s">
        <v>1668</v>
      </c>
      <c r="L268" s="61"/>
      <c r="M268" t="s">
        <v>2765</v>
      </c>
      <c r="N268" s="270" t="s">
        <v>3909</v>
      </c>
      <c r="O268" s="61"/>
      <c r="P268" s="9">
        <f>SUM(Puntenklassement!D70)</f>
        <v>4290</v>
      </c>
    </row>
    <row r="269" spans="1:16" s="3" customFormat="1" ht="15.75" customHeight="1">
      <c r="A269" s="453" t="s">
        <v>2190</v>
      </c>
      <c r="B269" s="107" t="s">
        <v>683</v>
      </c>
      <c r="C269" s="61"/>
      <c r="D269" t="s">
        <v>2741</v>
      </c>
      <c r="E269" s="270" t="s">
        <v>3899</v>
      </c>
      <c r="F269" s="61"/>
      <c r="G269" s="414">
        <f>'Punten per wedstrijd'!C1366</f>
        <v>0</v>
      </c>
      <c r="H269" s="415">
        <f>'Punten per wedstrijd'!D1366</f>
        <v>0</v>
      </c>
      <c r="I269" s="416">
        <f>'Punten per wedstrijd'!E1366</f>
        <v>4</v>
      </c>
      <c r="J269" s="453" t="s">
        <v>2190</v>
      </c>
      <c r="K269" s="107" t="s">
        <v>686</v>
      </c>
      <c r="L269" s="61"/>
      <c r="M269" t="s">
        <v>2798</v>
      </c>
      <c r="N269" s="270" t="s">
        <v>3911</v>
      </c>
      <c r="O269" s="61"/>
      <c r="P269" s="9">
        <f>SUM(Puntenklassement!D117)</f>
        <v>4287</v>
      </c>
    </row>
    <row r="270" spans="1:16" s="3" customFormat="1" ht="15.75" customHeight="1">
      <c r="A270" s="453" t="s">
        <v>2191</v>
      </c>
      <c r="B270" s="284" t="s">
        <v>3639</v>
      </c>
      <c r="C270" s="61"/>
      <c r="D270" t="s">
        <v>3887</v>
      </c>
      <c r="E270" s="270" t="s">
        <v>3941</v>
      </c>
      <c r="F270" s="61"/>
      <c r="G270" s="414">
        <f>'Punten per wedstrijd'!C1352</f>
        <v>0</v>
      </c>
      <c r="H270" s="415">
        <f>'Punten per wedstrijd'!D1352</f>
        <v>0</v>
      </c>
      <c r="I270" s="416">
        <f>'Punten per wedstrijd'!E1352</f>
        <v>3</v>
      </c>
      <c r="J270" s="453" t="s">
        <v>2191</v>
      </c>
      <c r="K270" s="107" t="s">
        <v>2198</v>
      </c>
      <c r="L270" s="61"/>
      <c r="M270" t="s">
        <v>2793</v>
      </c>
      <c r="N270" s="270" t="s">
        <v>3933</v>
      </c>
      <c r="O270" s="61"/>
      <c r="P270" s="9">
        <f>SUM(Puntenklassement!D86)</f>
        <v>4270</v>
      </c>
    </row>
    <row r="271" spans="1:16" s="3" customFormat="1" ht="15.75" customHeight="1">
      <c r="A271" s="453" t="s">
        <v>2192</v>
      </c>
      <c r="B271" s="107" t="s">
        <v>2729</v>
      </c>
      <c r="C271" s="61"/>
      <c r="D271" t="s">
        <v>2275</v>
      </c>
      <c r="E271" s="270" t="s">
        <v>2829</v>
      </c>
      <c r="F271" s="61"/>
      <c r="G271" s="414">
        <f>'Punten per wedstrijd'!C1398</f>
        <v>0</v>
      </c>
      <c r="H271" s="415">
        <f>'Punten per wedstrijd'!D1398</f>
        <v>0</v>
      </c>
      <c r="I271" s="416">
        <f>'Punten per wedstrijd'!E1398</f>
        <v>3</v>
      </c>
      <c r="J271" s="453" t="s">
        <v>2192</v>
      </c>
      <c r="K271" s="107" t="s">
        <v>2714</v>
      </c>
      <c r="L271" s="61"/>
      <c r="M271" t="s">
        <v>2297</v>
      </c>
      <c r="N271" s="270" t="s">
        <v>2827</v>
      </c>
      <c r="O271" s="61"/>
      <c r="P271" s="9">
        <f>SUM(Puntenklassement!D108)</f>
        <v>4265</v>
      </c>
    </row>
    <row r="272" spans="1:16" s="3" customFormat="1" ht="15.75" customHeight="1">
      <c r="A272" s="453" t="s">
        <v>2303</v>
      </c>
      <c r="B272" s="107" t="s">
        <v>2216</v>
      </c>
      <c r="C272" s="61"/>
      <c r="D272" t="s">
        <v>2790</v>
      </c>
      <c r="E272" s="270" t="s">
        <v>3925</v>
      </c>
      <c r="F272" s="61"/>
      <c r="G272" s="414">
        <f>'Punten per wedstrijd'!C1309</f>
        <v>0</v>
      </c>
      <c r="H272" s="415">
        <f>'Punten per wedstrijd'!D1309</f>
        <v>0</v>
      </c>
      <c r="I272" s="416">
        <f>'Punten per wedstrijd'!E1309</f>
        <v>2</v>
      </c>
      <c r="J272" s="453" t="s">
        <v>2303</v>
      </c>
      <c r="K272" s="107" t="s">
        <v>2721</v>
      </c>
      <c r="L272" s="61"/>
      <c r="M272" t="s">
        <v>2288</v>
      </c>
      <c r="N272" s="270" t="s">
        <v>3933</v>
      </c>
      <c r="O272" s="61"/>
      <c r="P272" s="9">
        <f>SUM(Puntenklassement!D122)</f>
        <v>4159</v>
      </c>
    </row>
    <row r="273" spans="1:16" s="3" customFormat="1" ht="15.75" customHeight="1">
      <c r="A273" s="453" t="s">
        <v>2304</v>
      </c>
      <c r="B273" s="284" t="s">
        <v>143</v>
      </c>
      <c r="C273" s="61"/>
      <c r="D273" t="s">
        <v>2747</v>
      </c>
      <c r="E273" s="270" t="s">
        <v>3898</v>
      </c>
      <c r="F273" s="61"/>
      <c r="G273" s="414">
        <f>'Punten per wedstrijd'!C1387</f>
        <v>0</v>
      </c>
      <c r="H273" s="415">
        <f>'Punten per wedstrijd'!D1387</f>
        <v>0</v>
      </c>
      <c r="I273" s="416">
        <f>'Punten per wedstrijd'!E1387</f>
        <v>2</v>
      </c>
      <c r="J273" s="453" t="s">
        <v>2304</v>
      </c>
      <c r="K273" s="106" t="s">
        <v>1346</v>
      </c>
      <c r="L273" s="61"/>
      <c r="M273" t="s">
        <v>2767</v>
      </c>
      <c r="N273" s="270" t="s">
        <v>3922</v>
      </c>
      <c r="O273" s="61"/>
      <c r="P273" s="9">
        <f>SUM(Puntenklassement!D4)</f>
        <v>4148</v>
      </c>
    </row>
    <row r="274" spans="1:16" s="3" customFormat="1" ht="15.75" customHeight="1">
      <c r="A274" s="453" t="s">
        <v>2305</v>
      </c>
      <c r="B274" s="285" t="s">
        <v>1653</v>
      </c>
      <c r="C274" s="61"/>
      <c r="D274" t="s">
        <v>2746</v>
      </c>
      <c r="E274" s="270" t="s">
        <v>3905</v>
      </c>
      <c r="F274" s="61"/>
      <c r="G274" s="414">
        <f>'Punten per wedstrijd'!C1286</f>
        <v>0</v>
      </c>
      <c r="H274" s="415">
        <f>'Punten per wedstrijd'!D1286</f>
        <v>0</v>
      </c>
      <c r="I274" s="416">
        <f>'Punten per wedstrijd'!E1286</f>
        <v>1</v>
      </c>
      <c r="J274" s="453" t="s">
        <v>2305</v>
      </c>
      <c r="K274" s="284" t="s">
        <v>3626</v>
      </c>
      <c r="L274" s="61"/>
      <c r="M274" t="s">
        <v>2818</v>
      </c>
      <c r="N274" s="270" t="s">
        <v>3930</v>
      </c>
      <c r="O274" s="61"/>
      <c r="P274" s="9">
        <f>SUM(Puntenklassement!D35)</f>
        <v>4146</v>
      </c>
    </row>
    <row r="275" spans="1:16" s="3" customFormat="1" ht="15.75" customHeight="1">
      <c r="A275" s="453" t="s">
        <v>2684</v>
      </c>
      <c r="B275" s="284" t="s">
        <v>3629</v>
      </c>
      <c r="C275" s="61"/>
      <c r="D275" t="s">
        <v>2849</v>
      </c>
      <c r="E275" s="270" t="s">
        <v>3944</v>
      </c>
      <c r="F275" s="61"/>
      <c r="G275" s="414">
        <f>'Punten per wedstrijd'!C1313</f>
        <v>0</v>
      </c>
      <c r="H275" s="415">
        <f>'Punten per wedstrijd'!D1313</f>
        <v>0</v>
      </c>
      <c r="I275" s="416">
        <f>'Punten per wedstrijd'!E1313</f>
        <v>1</v>
      </c>
      <c r="J275" s="453" t="s">
        <v>2684</v>
      </c>
      <c r="K275" s="107" t="s">
        <v>2197</v>
      </c>
      <c r="L275" s="61"/>
      <c r="M275" t="s">
        <v>2804</v>
      </c>
      <c r="N275" s="270" t="s">
        <v>3931</v>
      </c>
      <c r="O275" s="61"/>
      <c r="P275" s="9">
        <f>SUM(Puntenklassement!D29)</f>
        <v>4113</v>
      </c>
    </row>
    <row r="276" spans="1:16" s="3" customFormat="1" ht="15.75" customHeight="1">
      <c r="A276" s="453" t="s">
        <v>2685</v>
      </c>
      <c r="B276" s="106" t="s">
        <v>1345</v>
      </c>
      <c r="C276" s="61"/>
      <c r="D276" t="s">
        <v>3869</v>
      </c>
      <c r="E276" s="270" t="s">
        <v>3916</v>
      </c>
      <c r="F276" s="61"/>
      <c r="G276" s="414">
        <f>'Punten per wedstrijd'!C1349</f>
        <v>0</v>
      </c>
      <c r="H276" s="415">
        <f>'Punten per wedstrijd'!D1349</f>
        <v>0</v>
      </c>
      <c r="I276" s="416">
        <f>'Punten per wedstrijd'!E1349</f>
        <v>1</v>
      </c>
      <c r="J276" s="453" t="s">
        <v>2685</v>
      </c>
      <c r="K276" s="284" t="s">
        <v>3642</v>
      </c>
      <c r="L276" s="61"/>
      <c r="M276" t="s">
        <v>3890</v>
      </c>
      <c r="N276" s="270" t="s">
        <v>2837</v>
      </c>
      <c r="O276" s="61"/>
      <c r="P276" s="9">
        <f>SUM(Puntenklassement!D101)</f>
        <v>4073</v>
      </c>
    </row>
    <row r="277" spans="1:16" s="3" customFormat="1" ht="15.75" customHeight="1">
      <c r="A277" s="453" t="s">
        <v>2686</v>
      </c>
      <c r="B277" s="107" t="s">
        <v>2728</v>
      </c>
      <c r="C277" s="61"/>
      <c r="D277" t="s">
        <v>2806</v>
      </c>
      <c r="E277" s="270" t="s">
        <v>3933</v>
      </c>
      <c r="F277" s="61"/>
      <c r="G277" s="414">
        <f>'Punten per wedstrijd'!C1402</f>
        <v>0</v>
      </c>
      <c r="H277" s="415">
        <f>'Punten per wedstrijd'!D1402</f>
        <v>0</v>
      </c>
      <c r="I277" s="416">
        <f>'Punten per wedstrijd'!E1402</f>
        <v>1</v>
      </c>
      <c r="J277" s="453" t="s">
        <v>2686</v>
      </c>
      <c r="K277" s="285" t="s">
        <v>1656</v>
      </c>
      <c r="L277" s="61"/>
      <c r="M277" t="s">
        <v>2810</v>
      </c>
      <c r="N277" s="270" t="s">
        <v>2836</v>
      </c>
      <c r="O277" s="61"/>
      <c r="P277" s="9">
        <f>SUM(Puntenklassement!D9)</f>
        <v>4053</v>
      </c>
    </row>
    <row r="278" spans="1:16" s="3" customFormat="1" ht="15.75" customHeight="1">
      <c r="A278" s="453" t="s">
        <v>2687</v>
      </c>
      <c r="B278" s="285" t="s">
        <v>1664</v>
      </c>
      <c r="C278" s="61"/>
      <c r="D278" t="s">
        <v>3870</v>
      </c>
      <c r="E278" s="270" t="s">
        <v>3921</v>
      </c>
      <c r="F278" s="61"/>
      <c r="G278" s="414">
        <f>'Punten per wedstrijd'!C1277</f>
        <v>0</v>
      </c>
      <c r="H278" s="415">
        <f>'Punten per wedstrijd'!D1277</f>
        <v>0</v>
      </c>
      <c r="I278" s="416">
        <f>'Punten per wedstrijd'!E1277</f>
        <v>0</v>
      </c>
      <c r="J278" s="453" t="s">
        <v>2687</v>
      </c>
      <c r="K278" s="285" t="s">
        <v>1649</v>
      </c>
      <c r="L278" s="61"/>
      <c r="M278" t="s">
        <v>2778</v>
      </c>
      <c r="N278" s="270" t="s">
        <v>2824</v>
      </c>
      <c r="O278" s="61"/>
      <c r="P278" s="9">
        <f>SUM(Puntenklassement!D107)</f>
        <v>4048</v>
      </c>
    </row>
    <row r="279" spans="1:16" s="3" customFormat="1" ht="15.75" customHeight="1">
      <c r="A279" s="453" t="s">
        <v>2688</v>
      </c>
      <c r="B279" s="107" t="s">
        <v>651</v>
      </c>
      <c r="C279" s="61"/>
      <c r="D279" t="s">
        <v>2756</v>
      </c>
      <c r="E279" s="270" t="s">
        <v>3903</v>
      </c>
      <c r="F279" s="61"/>
      <c r="G279" s="414">
        <f>'Punten per wedstrijd'!C1354</f>
        <v>0</v>
      </c>
      <c r="H279" s="415">
        <f>'Punten per wedstrijd'!D1354</f>
        <v>0</v>
      </c>
      <c r="I279" s="416">
        <f>'Punten per wedstrijd'!E1354</f>
        <v>0</v>
      </c>
      <c r="J279" s="453" t="s">
        <v>2688</v>
      </c>
      <c r="K279" s="107" t="s">
        <v>2217</v>
      </c>
      <c r="L279" s="61"/>
      <c r="M279" t="s">
        <v>2791</v>
      </c>
      <c r="N279" s="270" t="s">
        <v>2830</v>
      </c>
      <c r="O279" s="61"/>
      <c r="P279" s="9">
        <f>SUM(Puntenklassement!D130)</f>
        <v>4047</v>
      </c>
    </row>
    <row r="280" spans="1:16" s="3" customFormat="1" ht="15.75" customHeight="1">
      <c r="A280" s="453" t="s">
        <v>2689</v>
      </c>
      <c r="B280" s="284" t="s">
        <v>142</v>
      </c>
      <c r="C280" s="61"/>
      <c r="D280" t="s">
        <v>2761</v>
      </c>
      <c r="E280" s="270" t="s">
        <v>2298</v>
      </c>
      <c r="F280" s="61"/>
      <c r="G280" s="414">
        <f>'Punten per wedstrijd'!C1364</f>
        <v>0</v>
      </c>
      <c r="H280" s="415">
        <f>'Punten per wedstrijd'!D1364</f>
        <v>0</v>
      </c>
      <c r="I280" s="416">
        <f>'Punten per wedstrijd'!E1364</f>
        <v>0</v>
      </c>
      <c r="J280" s="453" t="s">
        <v>2689</v>
      </c>
      <c r="K280" s="107" t="s">
        <v>2727</v>
      </c>
      <c r="L280" s="61"/>
      <c r="M280" t="s">
        <v>2296</v>
      </c>
      <c r="N280" s="270" t="s">
        <v>2836</v>
      </c>
      <c r="O280" s="61"/>
      <c r="P280" s="9">
        <f>SUM(Puntenklassement!D126)</f>
        <v>3917</v>
      </c>
    </row>
    <row r="281" spans="1:16" s="3" customFormat="1" ht="15.75" customHeight="1">
      <c r="A281" s="453" t="s">
        <v>2690</v>
      </c>
      <c r="B281" s="106" t="s">
        <v>1349</v>
      </c>
      <c r="C281" s="61"/>
      <c r="D281" t="s">
        <v>2751</v>
      </c>
      <c r="E281" s="270" t="s">
        <v>3915</v>
      </c>
      <c r="F281" s="61"/>
      <c r="G281" s="414">
        <f>'Punten per wedstrijd'!C1365</f>
        <v>0</v>
      </c>
      <c r="H281" s="415">
        <f>'Punten per wedstrijd'!D1365</f>
        <v>0</v>
      </c>
      <c r="I281" s="416">
        <f>'Punten per wedstrijd'!E1365</f>
        <v>0</v>
      </c>
      <c r="J281" s="453" t="s">
        <v>2690</v>
      </c>
      <c r="K281" s="284" t="s">
        <v>3643</v>
      </c>
      <c r="L281" s="61"/>
      <c r="M281" t="s">
        <v>3891</v>
      </c>
      <c r="N281" s="270" t="s">
        <v>3938</v>
      </c>
      <c r="O281" s="61"/>
      <c r="P281" s="9">
        <f>SUM(Puntenklassement!D110)</f>
        <v>3729</v>
      </c>
    </row>
    <row r="282" spans="1:16" s="3" customFormat="1" ht="15.75" customHeight="1">
      <c r="A282" s="453" t="s">
        <v>2691</v>
      </c>
      <c r="B282" s="106" t="s">
        <v>1351</v>
      </c>
      <c r="C282" s="61"/>
      <c r="D282" t="s">
        <v>2749</v>
      </c>
      <c r="E282" s="270" t="s">
        <v>3900</v>
      </c>
      <c r="F282" s="61"/>
      <c r="G282" s="414">
        <f>'Punten per wedstrijd'!C1390</f>
        <v>0</v>
      </c>
      <c r="H282" s="415">
        <f>'Punten per wedstrijd'!D1390</f>
        <v>0</v>
      </c>
      <c r="I282" s="416">
        <f>'Punten per wedstrijd'!E1390</f>
        <v>0</v>
      </c>
      <c r="J282" s="453" t="s">
        <v>2691</v>
      </c>
      <c r="K282" s="284" t="s">
        <v>3623</v>
      </c>
      <c r="L282" s="61"/>
      <c r="M282" t="s">
        <v>2815</v>
      </c>
      <c r="N282" s="270" t="s">
        <v>2301</v>
      </c>
      <c r="O282" s="61"/>
      <c r="P282" s="9">
        <f>SUM(Puntenklassement!D18)</f>
        <v>3381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290</v>
      </c>
      <c r="H284" s="1">
        <f>SUM(H147:H282)</f>
        <v>328</v>
      </c>
      <c r="I284" s="1">
        <f>SUM(I147:I282)</f>
        <v>286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5184</v>
      </c>
      <c r="F287" s="283" t="s">
        <v>4978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3" t="s">
        <v>0</v>
      </c>
      <c r="B288" s="106" t="s">
        <v>1337</v>
      </c>
      <c r="C288" s="9"/>
      <c r="D288" s="359" t="s">
        <v>3691</v>
      </c>
      <c r="E288" s="217">
        <f>UCIRanking!B9</f>
        <v>67266.762499999968</v>
      </c>
      <c r="F288" s="217">
        <v>67279.437499999971</v>
      </c>
      <c r="G288" s="57">
        <f>SUM(E288-F288)</f>
        <v>-12.67500000000291</v>
      </c>
      <c r="H288" s="3"/>
      <c r="I288" s="453" t="s">
        <v>0</v>
      </c>
      <c r="J288" s="284" t="s">
        <v>3639</v>
      </c>
      <c r="L288" t="s">
        <v>3887</v>
      </c>
      <c r="M288" s="270" t="s">
        <v>3941</v>
      </c>
      <c r="O288" s="65">
        <f>$BDR$870</f>
        <v>14597.499999999998</v>
      </c>
    </row>
    <row r="289" spans="1:15" s="61" customFormat="1" ht="15.75" customHeight="1">
      <c r="A289" s="453" t="s">
        <v>2</v>
      </c>
      <c r="B289" s="107" t="s">
        <v>154</v>
      </c>
      <c r="C289" s="9"/>
      <c r="D289" s="359" t="s">
        <v>3747</v>
      </c>
      <c r="E289" s="217">
        <f>UCIRanking!B96</f>
        <v>66741.449999999939</v>
      </c>
      <c r="F289" s="217">
        <v>66648.412499999933</v>
      </c>
      <c r="G289" s="57">
        <f>SUM(E289-F289)</f>
        <v>93.037500000005821</v>
      </c>
      <c r="H289" s="3"/>
      <c r="I289" s="453" t="s">
        <v>2</v>
      </c>
      <c r="J289" s="284" t="s">
        <v>3629</v>
      </c>
      <c r="L289" t="s">
        <v>2849</v>
      </c>
      <c r="M289" s="270" t="s">
        <v>3944</v>
      </c>
      <c r="O289" s="65">
        <f>$BAF$870</f>
        <v>13947.400000000003</v>
      </c>
    </row>
    <row r="290" spans="1:15" s="61" customFormat="1" ht="15.75" customHeight="1">
      <c r="A290" s="453" t="s">
        <v>3</v>
      </c>
      <c r="B290" s="285" t="s">
        <v>31</v>
      </c>
      <c r="C290" s="9"/>
      <c r="D290" s="359" t="s">
        <v>3697</v>
      </c>
      <c r="E290" s="217">
        <f>UCIRanking!B115</f>
        <v>66653.887499999983</v>
      </c>
      <c r="F290" s="217">
        <v>66713.787499999977</v>
      </c>
      <c r="G290" s="57">
        <f>SUM(E290-F290)</f>
        <v>-59.899999999994179</v>
      </c>
      <c r="H290" s="345"/>
      <c r="I290" s="453" t="s">
        <v>3</v>
      </c>
      <c r="J290" s="284" t="s">
        <v>3630</v>
      </c>
      <c r="L290" t="s">
        <v>3878</v>
      </c>
      <c r="M290" s="270" t="s">
        <v>3940</v>
      </c>
      <c r="O290" s="65">
        <f>$BAO$870</f>
        <v>13836.1</v>
      </c>
    </row>
    <row r="291" spans="1:15" s="61" customFormat="1" ht="15.75" customHeight="1">
      <c r="A291" s="453" t="s">
        <v>5</v>
      </c>
      <c r="B291" s="106" t="s">
        <v>1351</v>
      </c>
      <c r="C291" s="9"/>
      <c r="D291" s="359" t="s">
        <v>3693</v>
      </c>
      <c r="E291" s="217">
        <f>UCIRanking!B126</f>
        <v>66569.47500000002</v>
      </c>
      <c r="F291" s="217">
        <v>66368.825000000041</v>
      </c>
      <c r="G291" s="57">
        <f>SUM(E291-F291)</f>
        <v>200.64999999997963</v>
      </c>
      <c r="H291" s="345"/>
      <c r="I291" s="453" t="s">
        <v>5</v>
      </c>
      <c r="J291" s="284" t="s">
        <v>3631</v>
      </c>
      <c r="L291" t="s">
        <v>3879</v>
      </c>
      <c r="M291" s="270" t="s">
        <v>3941</v>
      </c>
      <c r="O291" s="65">
        <f>$BAX$870</f>
        <v>13331.2</v>
      </c>
    </row>
    <row r="292" spans="1:15" s="61" customFormat="1" ht="15.75" customHeight="1">
      <c r="A292" s="453" t="s">
        <v>7</v>
      </c>
      <c r="B292" s="107" t="s">
        <v>155</v>
      </c>
      <c r="C292" s="9"/>
      <c r="D292" s="359" t="s">
        <v>3695</v>
      </c>
      <c r="E292" s="217">
        <f>UCIRanking!B135</f>
        <v>66248.912499999889</v>
      </c>
      <c r="F292" s="217">
        <v>66438.649999999892</v>
      </c>
      <c r="G292" s="57">
        <f>SUM(E292-F292)</f>
        <v>-189.73750000000291</v>
      </c>
      <c r="H292" s="345"/>
      <c r="I292" s="453" t="s">
        <v>7</v>
      </c>
      <c r="J292" s="107" t="s">
        <v>3633</v>
      </c>
      <c r="L292" t="s">
        <v>3881</v>
      </c>
      <c r="M292" s="270" t="s">
        <v>3938</v>
      </c>
      <c r="O292" s="65">
        <f>$BBP$870</f>
        <v>13116.599999999997</v>
      </c>
    </row>
    <row r="293" spans="1:15" s="61" customFormat="1" ht="15.75" customHeight="1">
      <c r="A293" s="453" t="s">
        <v>8</v>
      </c>
      <c r="B293" s="284" t="s">
        <v>21</v>
      </c>
      <c r="C293" s="9"/>
      <c r="D293" s="359" t="s">
        <v>3692</v>
      </c>
      <c r="E293" s="217">
        <f>UCIRanking!B66</f>
        <v>66219.499999999913</v>
      </c>
      <c r="F293" s="217">
        <v>66504.974999999919</v>
      </c>
      <c r="G293" s="57">
        <f>SUM(E293-F293)</f>
        <v>-285.47500000000582</v>
      </c>
      <c r="H293" s="345"/>
      <c r="I293" s="453" t="s">
        <v>8</v>
      </c>
      <c r="J293" s="284" t="s">
        <v>3625</v>
      </c>
      <c r="L293" t="s">
        <v>2817</v>
      </c>
      <c r="M293" s="270" t="s">
        <v>2837</v>
      </c>
      <c r="O293" s="65">
        <f>$AYM$870</f>
        <v>13079.500000000004</v>
      </c>
    </row>
    <row r="294" spans="1:15" s="61" customFormat="1" ht="15.75" customHeight="1">
      <c r="A294" s="453" t="s">
        <v>10</v>
      </c>
      <c r="B294" s="285" t="s">
        <v>25</v>
      </c>
      <c r="C294" s="9"/>
      <c r="D294" s="359" t="s">
        <v>3694</v>
      </c>
      <c r="E294" s="217">
        <f>UCIRanking!B82</f>
        <v>65397.875000000087</v>
      </c>
      <c r="F294" s="217">
        <v>65116.025000000096</v>
      </c>
      <c r="G294" s="57">
        <f>SUM(E294-F294)</f>
        <v>281.84999999999127</v>
      </c>
      <c r="H294" s="345"/>
      <c r="I294" s="453" t="s">
        <v>10</v>
      </c>
      <c r="J294" s="284" t="s">
        <v>3648</v>
      </c>
      <c r="L294" t="s">
        <v>3897</v>
      </c>
      <c r="M294" s="270" t="s">
        <v>3926</v>
      </c>
      <c r="O294" s="65">
        <f>$BHD$870</f>
        <v>13022.899999999996</v>
      </c>
    </row>
    <row r="295" spans="1:15" s="61" customFormat="1" ht="15.75" customHeight="1">
      <c r="A295" s="453" t="s">
        <v>12</v>
      </c>
      <c r="B295" s="107" t="s">
        <v>704</v>
      </c>
      <c r="C295" s="464"/>
      <c r="D295" s="359" t="s">
        <v>3700</v>
      </c>
      <c r="E295" s="217">
        <f>UCIRanking!B60</f>
        <v>65198.72499999994</v>
      </c>
      <c r="F295" s="217">
        <v>64286.774999999943</v>
      </c>
      <c r="G295" s="57">
        <f>SUM(E295-F295)</f>
        <v>911.94999999999709</v>
      </c>
      <c r="H295" s="345"/>
      <c r="I295" s="458" t="s">
        <v>12</v>
      </c>
      <c r="J295" s="284" t="s">
        <v>3644</v>
      </c>
      <c r="L295" t="s">
        <v>3892</v>
      </c>
      <c r="M295" s="270" t="s">
        <v>3943</v>
      </c>
      <c r="O295" s="65">
        <f>$BFK$870</f>
        <v>12974.100000000002</v>
      </c>
    </row>
    <row r="296" spans="1:15" s="61" customFormat="1" ht="15.75" customHeight="1">
      <c r="A296" s="453" t="s">
        <v>14</v>
      </c>
      <c r="B296" s="285" t="s">
        <v>33</v>
      </c>
      <c r="C296" s="9"/>
      <c r="D296" s="359" t="s">
        <v>3698</v>
      </c>
      <c r="E296" s="217">
        <f>UCIRanking!B121</f>
        <v>64983.812500000044</v>
      </c>
      <c r="F296" s="217">
        <v>64364.462500000038</v>
      </c>
      <c r="G296" s="57">
        <f>SUM(E296-F296)</f>
        <v>619.35000000000582</v>
      </c>
      <c r="H296" s="345"/>
      <c r="I296" s="458" t="s">
        <v>14</v>
      </c>
      <c r="J296" s="284" t="s">
        <v>3624</v>
      </c>
      <c r="L296" t="s">
        <v>2816</v>
      </c>
      <c r="M296" s="270" t="s">
        <v>3931</v>
      </c>
      <c r="O296" s="65">
        <f>$AYD$870</f>
        <v>12964.800000000001</v>
      </c>
    </row>
    <row r="297" spans="1:15" s="61" customFormat="1" ht="15.75" customHeight="1">
      <c r="A297" s="453" t="s">
        <v>16</v>
      </c>
      <c r="B297" s="107" t="s">
        <v>683</v>
      </c>
      <c r="C297" s="464"/>
      <c r="D297" s="359" t="s">
        <v>3746</v>
      </c>
      <c r="E297" s="217">
        <f>UCIRanking!B102</f>
        <v>64881.925000000068</v>
      </c>
      <c r="F297" s="217">
        <v>65746.375000000058</v>
      </c>
      <c r="G297" s="57">
        <f>SUM(E297-F297)</f>
        <v>-864.44999999998981</v>
      </c>
      <c r="H297" s="345"/>
      <c r="I297" s="458" t="s">
        <v>16</v>
      </c>
      <c r="J297" s="284" t="s">
        <v>3620</v>
      </c>
      <c r="L297" t="s">
        <v>2812</v>
      </c>
      <c r="M297" s="270" t="s">
        <v>3941</v>
      </c>
      <c r="O297" s="65">
        <f>$AWT$870</f>
        <v>12642.600000000002</v>
      </c>
    </row>
    <row r="298" spans="1:15" s="61" customFormat="1" ht="15.75" customHeight="1">
      <c r="A298" s="453" t="s">
        <v>18</v>
      </c>
      <c r="B298" s="107" t="s">
        <v>651</v>
      </c>
      <c r="C298" s="9"/>
      <c r="D298" s="359" t="s">
        <v>3701</v>
      </c>
      <c r="E298" s="217">
        <f>UCIRanking!B90</f>
        <v>64668.162500000108</v>
      </c>
      <c r="F298" s="217">
        <v>64307.762500000099</v>
      </c>
      <c r="G298" s="57">
        <f>SUM(E298-F298)</f>
        <v>360.40000000000873</v>
      </c>
      <c r="H298" s="345"/>
      <c r="I298" s="458" t="s">
        <v>18</v>
      </c>
      <c r="J298" s="284" t="s">
        <v>3655</v>
      </c>
      <c r="L298" t="s">
        <v>2819</v>
      </c>
      <c r="M298" s="270" t="s">
        <v>3941</v>
      </c>
      <c r="O298" s="65">
        <f>$AZE$870</f>
        <v>12621.399999999996</v>
      </c>
    </row>
    <row r="299" spans="1:15" s="61" customFormat="1" ht="15.75" customHeight="1">
      <c r="A299" s="453" t="s">
        <v>20</v>
      </c>
      <c r="B299" s="284" t="s">
        <v>142</v>
      </c>
      <c r="C299" s="9"/>
      <c r="D299" s="359" t="s">
        <v>3702</v>
      </c>
      <c r="E299" s="217">
        <f>UCIRanking!B100</f>
        <v>64230.612500000017</v>
      </c>
      <c r="F299" s="217">
        <v>63990.262500000012</v>
      </c>
      <c r="G299" s="57">
        <f>SUM(E299-F299)</f>
        <v>240.35000000000582</v>
      </c>
      <c r="H299" s="345"/>
      <c r="I299" s="458" t="s">
        <v>20</v>
      </c>
      <c r="J299" s="284" t="s">
        <v>3638</v>
      </c>
      <c r="L299" t="s">
        <v>3886</v>
      </c>
      <c r="M299" s="270" t="s">
        <v>2836</v>
      </c>
      <c r="O299" s="65">
        <f>$BDI$870</f>
        <v>12432.600000000002</v>
      </c>
    </row>
    <row r="300" spans="1:15" s="61" customFormat="1" ht="15.75" customHeight="1">
      <c r="A300" s="453" t="s">
        <v>22</v>
      </c>
      <c r="B300" s="107" t="s">
        <v>687</v>
      </c>
      <c r="C300" s="9"/>
      <c r="D300" s="359" t="s">
        <v>3696</v>
      </c>
      <c r="E300" s="217">
        <f>UCIRanking!B39</f>
        <v>63906.949999999961</v>
      </c>
      <c r="F300" s="217">
        <v>64657.012499999961</v>
      </c>
      <c r="G300" s="57">
        <f>SUM(E300-F300)</f>
        <v>-750.0625</v>
      </c>
      <c r="H300" s="345"/>
      <c r="I300" s="458" t="s">
        <v>22</v>
      </c>
      <c r="J300" s="284" t="s">
        <v>3632</v>
      </c>
      <c r="L300" t="s">
        <v>3880</v>
      </c>
      <c r="M300" s="270" t="s">
        <v>2837</v>
      </c>
      <c r="O300" s="65">
        <f>$BBG$870</f>
        <v>12285.8</v>
      </c>
    </row>
    <row r="301" spans="1:15" s="61" customFormat="1" ht="15.75" customHeight="1">
      <c r="A301" s="453" t="s">
        <v>24</v>
      </c>
      <c r="B301" s="285" t="s">
        <v>11</v>
      </c>
      <c r="C301" s="9"/>
      <c r="D301" s="359" t="s">
        <v>3706</v>
      </c>
      <c r="E301" s="217">
        <f>UCIRanking!B31</f>
        <v>63293.125000000073</v>
      </c>
      <c r="F301" s="217">
        <v>62397.775000000067</v>
      </c>
      <c r="G301" s="57">
        <f>SUM(E301-F301)</f>
        <v>895.35000000000582</v>
      </c>
      <c r="H301" s="345"/>
      <c r="I301" s="458" t="s">
        <v>24</v>
      </c>
      <c r="J301" s="284" t="s">
        <v>3634</v>
      </c>
      <c r="L301" t="s">
        <v>3882</v>
      </c>
      <c r="M301" s="270" t="s">
        <v>3938</v>
      </c>
      <c r="O301" s="65">
        <f>$BBY$870</f>
        <v>12116.9</v>
      </c>
    </row>
    <row r="302" spans="1:15" s="61" customFormat="1" ht="15.75" customHeight="1">
      <c r="A302" s="453" t="s">
        <v>26</v>
      </c>
      <c r="B302" s="285" t="s">
        <v>1655</v>
      </c>
      <c r="C302" s="464"/>
      <c r="D302" s="359" t="s">
        <v>3703</v>
      </c>
      <c r="E302" s="217">
        <f>UCIRanking!B141</f>
        <v>63201.887499999997</v>
      </c>
      <c r="F302" s="217">
        <v>64752.662499999991</v>
      </c>
      <c r="G302" s="57">
        <f>SUM(E302-F302)</f>
        <v>-1550.7749999999942</v>
      </c>
      <c r="H302" s="345"/>
      <c r="I302" s="458" t="s">
        <v>26</v>
      </c>
      <c r="J302" s="107" t="s">
        <v>3637</v>
      </c>
      <c r="L302" t="s">
        <v>3885</v>
      </c>
      <c r="M302" s="270" t="s">
        <v>3943</v>
      </c>
      <c r="O302" s="65">
        <f>$BCZ$870</f>
        <v>12083.400000000001</v>
      </c>
    </row>
    <row r="303" spans="1:15" s="61" customFormat="1" ht="15.75" customHeight="1">
      <c r="A303" s="453" t="s">
        <v>28</v>
      </c>
      <c r="B303" s="285" t="s">
        <v>1661</v>
      </c>
      <c r="C303" s="464"/>
      <c r="D303" s="359" t="s">
        <v>3699</v>
      </c>
      <c r="E303" s="217">
        <f>UCIRanking!B30</f>
        <v>63169.662500000006</v>
      </c>
      <c r="F303" s="217">
        <v>64731.537500000006</v>
      </c>
      <c r="G303" s="57">
        <f>SUM(E303-F303)</f>
        <v>-1561.875</v>
      </c>
      <c r="H303" s="345"/>
      <c r="I303" s="458" t="s">
        <v>28</v>
      </c>
      <c r="J303" s="284" t="s">
        <v>3645</v>
      </c>
      <c r="L303" t="s">
        <v>3893</v>
      </c>
      <c r="M303" s="270" t="s">
        <v>2837</v>
      </c>
      <c r="O303" s="65">
        <f>$BFT$870</f>
        <v>12077.500000000004</v>
      </c>
    </row>
    <row r="304" spans="1:15" s="61" customFormat="1" ht="15.75" customHeight="1">
      <c r="A304" s="453" t="s">
        <v>30</v>
      </c>
      <c r="B304" s="284" t="s">
        <v>143</v>
      </c>
      <c r="C304" s="9"/>
      <c r="D304" s="359" t="s">
        <v>3707</v>
      </c>
      <c r="E304" s="217">
        <f>UCIRanking!B123</f>
        <v>63136.375000000087</v>
      </c>
      <c r="F304" s="217">
        <v>62737.23750000009</v>
      </c>
      <c r="G304" s="57">
        <f>SUM(E304-F304)</f>
        <v>399.13749999999709</v>
      </c>
      <c r="H304" s="345"/>
      <c r="I304" s="458" t="s">
        <v>30</v>
      </c>
      <c r="J304" s="107" t="s">
        <v>3685</v>
      </c>
      <c r="L304" t="s">
        <v>3894</v>
      </c>
      <c r="M304" s="270" t="s">
        <v>3943</v>
      </c>
      <c r="O304" s="65">
        <f>$BGC$870</f>
        <v>11924.399999999996</v>
      </c>
    </row>
    <row r="305" spans="1:15" s="61" customFormat="1" ht="15.75" customHeight="1">
      <c r="A305" s="453" t="s">
        <v>32</v>
      </c>
      <c r="B305" s="106" t="s">
        <v>1344</v>
      </c>
      <c r="C305" s="464"/>
      <c r="D305" s="359" t="s">
        <v>3711</v>
      </c>
      <c r="E305" s="217">
        <f>UCIRanking!B34</f>
        <v>62858.862499999996</v>
      </c>
      <c r="F305" s="217">
        <v>62389.32499999999</v>
      </c>
      <c r="G305" s="57">
        <f>SUM(E305-F305)</f>
        <v>469.53750000000582</v>
      </c>
      <c r="H305" s="345"/>
      <c r="I305" s="458" t="s">
        <v>32</v>
      </c>
      <c r="J305" s="284" t="s">
        <v>3636</v>
      </c>
      <c r="L305" t="s">
        <v>3884</v>
      </c>
      <c r="M305" s="270" t="s">
        <v>3945</v>
      </c>
      <c r="O305" s="65">
        <f>$BCQ$870</f>
        <v>11917.800000000003</v>
      </c>
    </row>
    <row r="306" spans="1:15" s="61" customFormat="1" ht="15.75" customHeight="1">
      <c r="A306" s="453" t="s">
        <v>34</v>
      </c>
      <c r="B306" s="107" t="s">
        <v>141</v>
      </c>
      <c r="C306" s="9"/>
      <c r="D306" s="359" t="s">
        <v>3710</v>
      </c>
      <c r="E306" s="217">
        <f>UCIRanking!B67</f>
        <v>62491.662499999984</v>
      </c>
      <c r="F306" s="217">
        <v>61629.099999999984</v>
      </c>
      <c r="G306" s="57">
        <f>SUM(E306-F306)</f>
        <v>862.5625</v>
      </c>
      <c r="H306" s="345"/>
      <c r="I306" s="458" t="s">
        <v>34</v>
      </c>
      <c r="J306" s="107" t="s">
        <v>3622</v>
      </c>
      <c r="L306" t="s">
        <v>2814</v>
      </c>
      <c r="M306" s="270" t="s">
        <v>3943</v>
      </c>
      <c r="O306" s="65">
        <f>$AXL$870</f>
        <v>11898.299999999997</v>
      </c>
    </row>
    <row r="307" spans="1:15" s="61" customFormat="1" ht="15.75" customHeight="1">
      <c r="A307" s="453" t="s">
        <v>36</v>
      </c>
      <c r="B307" s="285" t="s">
        <v>17</v>
      </c>
      <c r="C307" s="9"/>
      <c r="D307" s="359" t="s">
        <v>3704</v>
      </c>
      <c r="E307" s="217">
        <f>UCIRanking!B48</f>
        <v>62481.525000000111</v>
      </c>
      <c r="F307" s="217">
        <v>62669.387500000099</v>
      </c>
      <c r="G307" s="57">
        <f>SUM(E307-F307)</f>
        <v>-187.86249999998836</v>
      </c>
      <c r="H307" s="345"/>
      <c r="I307" s="458" t="s">
        <v>36</v>
      </c>
      <c r="J307" s="284" t="s">
        <v>3627</v>
      </c>
      <c r="L307" t="s">
        <v>2820</v>
      </c>
      <c r="M307" s="270" t="s">
        <v>3943</v>
      </c>
      <c r="O307" s="65">
        <f>$AZN$870</f>
        <v>11819.300000000003</v>
      </c>
    </row>
    <row r="308" spans="1:15" s="61" customFormat="1" ht="15.75" customHeight="1">
      <c r="A308" s="453" t="s">
        <v>38</v>
      </c>
      <c r="B308" s="107" t="s">
        <v>654</v>
      </c>
      <c r="C308" s="9"/>
      <c r="D308" s="359" t="s">
        <v>3712</v>
      </c>
      <c r="E308" s="217">
        <f>UCIRanking!B106</f>
        <v>62324.525000000009</v>
      </c>
      <c r="F308" s="217">
        <v>62328.475000000006</v>
      </c>
      <c r="G308" s="57">
        <f>SUM(E308-F308)</f>
        <v>-3.9499999999970896</v>
      </c>
      <c r="H308" s="345"/>
      <c r="I308" s="458" t="s">
        <v>38</v>
      </c>
      <c r="J308" s="284" t="s">
        <v>3621</v>
      </c>
      <c r="L308" t="s">
        <v>2813</v>
      </c>
      <c r="M308" s="270" t="s">
        <v>3942</v>
      </c>
      <c r="O308" s="65">
        <f>$AXC$870</f>
        <v>11405.500000000004</v>
      </c>
    </row>
    <row r="309" spans="1:15" s="61" customFormat="1" ht="15.75" customHeight="1">
      <c r="A309" s="453" t="s">
        <v>145</v>
      </c>
      <c r="B309" s="285" t="s">
        <v>37</v>
      </c>
      <c r="C309" s="9"/>
      <c r="D309" s="359" t="s">
        <v>3705</v>
      </c>
      <c r="E309" s="217">
        <f>UCIRanking!B122</f>
        <v>62168.338749999995</v>
      </c>
      <c r="F309" s="217">
        <v>62440.92624999999</v>
      </c>
      <c r="G309" s="57">
        <f>SUM(E309-F309)</f>
        <v>-272.58749999999418</v>
      </c>
      <c r="H309" s="345"/>
      <c r="I309" s="458" t="s">
        <v>145</v>
      </c>
      <c r="J309" s="284" t="s">
        <v>3623</v>
      </c>
      <c r="L309" t="s">
        <v>2815</v>
      </c>
      <c r="M309" s="270" t="s">
        <v>2301</v>
      </c>
      <c r="O309" s="65">
        <f>$AXU$870</f>
        <v>11335.800000000007</v>
      </c>
    </row>
    <row r="310" spans="1:15" s="61" customFormat="1" ht="15.75" customHeight="1">
      <c r="A310" s="453" t="s">
        <v>146</v>
      </c>
      <c r="B310" s="285" t="s">
        <v>1653</v>
      </c>
      <c r="C310" s="464"/>
      <c r="D310" s="359" t="s">
        <v>3708</v>
      </c>
      <c r="E310" s="217">
        <f>UCIRanking!B22</f>
        <v>61858.424999999988</v>
      </c>
      <c r="F310" s="217">
        <v>62522.875</v>
      </c>
      <c r="G310" s="57">
        <f>SUM(E310-F310)</f>
        <v>-664.45000000001164</v>
      </c>
      <c r="H310" s="345"/>
      <c r="I310" s="458" t="s">
        <v>146</v>
      </c>
      <c r="J310" s="284" t="s">
        <v>3635</v>
      </c>
      <c r="L310" t="s">
        <v>3883</v>
      </c>
      <c r="M310" s="270" t="s">
        <v>2835</v>
      </c>
      <c r="O310" s="65">
        <f>$BCH$870</f>
        <v>10973.499999999998</v>
      </c>
    </row>
    <row r="311" spans="1:15" s="61" customFormat="1" ht="15.75" customHeight="1">
      <c r="A311" s="458" t="s">
        <v>147</v>
      </c>
      <c r="B311" s="107" t="s">
        <v>682</v>
      </c>
      <c r="C311" s="9"/>
      <c r="D311" s="359" t="s">
        <v>3713</v>
      </c>
      <c r="E311" s="217">
        <f>UCIRanking!B91</f>
        <v>61162.599999999897</v>
      </c>
      <c r="F311" s="217">
        <v>60728.924999999894</v>
      </c>
      <c r="G311" s="57">
        <f>SUM(E311-F311)</f>
        <v>433.67500000000291</v>
      </c>
      <c r="H311" s="345"/>
      <c r="I311" s="458" t="s">
        <v>147</v>
      </c>
      <c r="J311" s="284" t="s">
        <v>3646</v>
      </c>
      <c r="L311" t="s">
        <v>3895</v>
      </c>
      <c r="M311" s="270" t="s">
        <v>3938</v>
      </c>
      <c r="O311" s="65">
        <f>$BGL$870</f>
        <v>10923</v>
      </c>
    </row>
    <row r="312" spans="1:15" s="61" customFormat="1" ht="15.75" customHeight="1">
      <c r="A312" s="453" t="s">
        <v>151</v>
      </c>
      <c r="B312" s="106" t="s">
        <v>1342</v>
      </c>
      <c r="C312" s="107"/>
      <c r="D312" s="359" t="s">
        <v>3714</v>
      </c>
      <c r="E312" s="217">
        <f>UCIRanking!B17</f>
        <v>60636.449999999917</v>
      </c>
      <c r="F312" s="217">
        <v>60810.12499999992</v>
      </c>
      <c r="G312" s="57">
        <f>SUM(E312-F312)</f>
        <v>-173.67500000000291</v>
      </c>
      <c r="H312" s="345"/>
      <c r="I312" s="458" t="s">
        <v>151</v>
      </c>
      <c r="J312" s="284" t="s">
        <v>3647</v>
      </c>
      <c r="L312" t="s">
        <v>3896</v>
      </c>
      <c r="M312" s="270" t="s">
        <v>3945</v>
      </c>
      <c r="O312" s="65">
        <f>$BGU$870</f>
        <v>10916.599999999997</v>
      </c>
    </row>
    <row r="313" spans="1:15" s="61" customFormat="1" ht="15.75" customHeight="1">
      <c r="A313" s="453" t="s">
        <v>157</v>
      </c>
      <c r="B313" s="107" t="s">
        <v>653</v>
      </c>
      <c r="C313" s="9"/>
      <c r="D313" s="359" t="s">
        <v>3716</v>
      </c>
      <c r="E313" s="217">
        <f>UCIRanking!B107</f>
        <v>60135.375000000051</v>
      </c>
      <c r="F313" s="217">
        <v>60093.362500000054</v>
      </c>
      <c r="G313" s="57">
        <f>SUM(E313-F313)</f>
        <v>42.01249999999709</v>
      </c>
      <c r="H313" s="345"/>
      <c r="I313" s="458" t="s">
        <v>157</v>
      </c>
      <c r="J313" s="284" t="s">
        <v>3641</v>
      </c>
      <c r="L313" t="s">
        <v>3889</v>
      </c>
      <c r="M313" s="270" t="s">
        <v>2835</v>
      </c>
      <c r="O313" s="65">
        <f>$BEJ$870</f>
        <v>10860.75</v>
      </c>
    </row>
    <row r="314" spans="1:15" s="61" customFormat="1" ht="15.75" customHeight="1">
      <c r="A314" s="453" t="s">
        <v>159</v>
      </c>
      <c r="B314" s="107" t="s">
        <v>667</v>
      </c>
      <c r="C314" s="107"/>
      <c r="D314" s="359" t="s">
        <v>3718</v>
      </c>
      <c r="E314" s="217">
        <f>UCIRanking!B76</f>
        <v>59501.099999999948</v>
      </c>
      <c r="F314" s="217">
        <v>58829.674999999945</v>
      </c>
      <c r="G314" s="57">
        <f>SUM(E314-F314)</f>
        <v>671.42500000000291</v>
      </c>
      <c r="H314" s="345"/>
      <c r="I314" s="458" t="s">
        <v>159</v>
      </c>
      <c r="J314" s="284" t="s">
        <v>3643</v>
      </c>
      <c r="L314" t="s">
        <v>3891</v>
      </c>
      <c r="M314" s="270" t="s">
        <v>3938</v>
      </c>
      <c r="O314" s="65">
        <f>$BFB$870</f>
        <v>10552.899999999998</v>
      </c>
    </row>
    <row r="315" spans="1:15" s="61" customFormat="1" ht="15.75" customHeight="1">
      <c r="A315" s="453" t="s">
        <v>160</v>
      </c>
      <c r="B315" s="106" t="s">
        <v>1343</v>
      </c>
      <c r="C315" s="107"/>
      <c r="D315" s="359" t="s">
        <v>3715</v>
      </c>
      <c r="E315" s="217">
        <f>UCIRanking!B84</f>
        <v>59473.150000000045</v>
      </c>
      <c r="F315" s="217">
        <v>59263.550000000039</v>
      </c>
      <c r="G315" s="57">
        <f>SUM(E315-F315)</f>
        <v>209.60000000000582</v>
      </c>
      <c r="H315" s="345"/>
      <c r="I315" s="458" t="s">
        <v>160</v>
      </c>
      <c r="J315" s="284" t="s">
        <v>3640</v>
      </c>
      <c r="L315" t="s">
        <v>3888</v>
      </c>
      <c r="M315" s="270" t="s">
        <v>3939</v>
      </c>
      <c r="O315" s="65">
        <f>$BEA$870</f>
        <v>10426.400000000001</v>
      </c>
    </row>
    <row r="316" spans="1:15" s="61" customFormat="1" ht="15.75" customHeight="1">
      <c r="A316" s="453" t="s">
        <v>161</v>
      </c>
      <c r="B316" s="107" t="s">
        <v>638</v>
      </c>
      <c r="C316" s="107"/>
      <c r="D316" s="359" t="s">
        <v>3717</v>
      </c>
      <c r="E316" s="217">
        <f>UCIRanking!B109</f>
        <v>59204.39999999982</v>
      </c>
      <c r="F316" s="217">
        <v>59645.749999999825</v>
      </c>
      <c r="G316" s="57">
        <f>SUM(E316-F316)</f>
        <v>-441.35000000000582</v>
      </c>
      <c r="H316" s="345"/>
      <c r="I316" s="458" t="s">
        <v>161</v>
      </c>
      <c r="J316" s="284" t="s">
        <v>3626</v>
      </c>
      <c r="L316" t="s">
        <v>2818</v>
      </c>
      <c r="M316" s="270" t="s">
        <v>3930</v>
      </c>
      <c r="O316" s="65">
        <f>$AYV$870</f>
        <v>10184.299999999997</v>
      </c>
    </row>
    <row r="317" spans="1:15" s="61" customFormat="1" ht="15.75" customHeight="1">
      <c r="A317" s="453" t="s">
        <v>163</v>
      </c>
      <c r="B317" s="107" t="s">
        <v>162</v>
      </c>
      <c r="C317" s="9"/>
      <c r="D317" s="359" t="s">
        <v>3748</v>
      </c>
      <c r="E317" s="217">
        <f>UCIRanking!B50</f>
        <v>59017.274999999943</v>
      </c>
      <c r="F317" s="217">
        <v>60083.449999999932</v>
      </c>
      <c r="G317" s="57">
        <f>SUM(E317-F317)</f>
        <v>-1066.1749999999884</v>
      </c>
      <c r="H317" s="345"/>
      <c r="I317" s="453" t="s">
        <v>163</v>
      </c>
      <c r="J317" s="284" t="s">
        <v>3628</v>
      </c>
      <c r="L317" t="s">
        <v>2834</v>
      </c>
      <c r="M317" s="270" t="s">
        <v>3926</v>
      </c>
      <c r="O317" s="65">
        <f>$AZW$870</f>
        <v>10093.099999999999</v>
      </c>
    </row>
    <row r="318" spans="1:15" s="61" customFormat="1" ht="15.75" customHeight="1">
      <c r="A318" s="458" t="s">
        <v>274</v>
      </c>
      <c r="B318" s="285" t="s">
        <v>1666</v>
      </c>
      <c r="C318" s="107"/>
      <c r="D318" s="359" t="s">
        <v>3727</v>
      </c>
      <c r="E318" s="217">
        <f>UCIRanking!B33</f>
        <v>58307.625000000058</v>
      </c>
      <c r="F318" s="217">
        <v>57641.200000000055</v>
      </c>
      <c r="G318" s="57">
        <f>SUM(E318-F318)</f>
        <v>666.42500000000291</v>
      </c>
      <c r="H318" s="345"/>
      <c r="I318" s="458" t="s">
        <v>274</v>
      </c>
      <c r="J318" s="284" t="s">
        <v>3642</v>
      </c>
      <c r="L318" t="s">
        <v>3890</v>
      </c>
      <c r="M318" s="270" t="s">
        <v>2837</v>
      </c>
      <c r="O318" s="65">
        <f>$BES$870</f>
        <v>10038.900000000003</v>
      </c>
    </row>
    <row r="319" spans="1:15" s="61" customFormat="1" ht="15.75" customHeight="1">
      <c r="A319" s="458" t="s">
        <v>275</v>
      </c>
      <c r="B319" s="285" t="s">
        <v>15</v>
      </c>
      <c r="C319" s="9"/>
      <c r="D319" s="359" t="s">
        <v>3722</v>
      </c>
      <c r="E319" s="217">
        <f>UCIRanking!B42</f>
        <v>57396.262499999924</v>
      </c>
      <c r="F319" s="217">
        <v>57376.412499999919</v>
      </c>
      <c r="G319" s="57">
        <f>SUM(E319-F319)</f>
        <v>19.850000000005821</v>
      </c>
      <c r="H319" s="345"/>
    </row>
    <row r="320" spans="1:15" s="61" customFormat="1" ht="15.75" customHeight="1">
      <c r="A320" s="458" t="s">
        <v>276</v>
      </c>
      <c r="B320" s="106" t="s">
        <v>1349</v>
      </c>
      <c r="C320" s="464"/>
      <c r="D320" s="359" t="s">
        <v>3724</v>
      </c>
      <c r="E320" s="217">
        <f>UCIRanking!B101</f>
        <v>57328.737499999916</v>
      </c>
      <c r="F320" s="217">
        <v>56907.774999999921</v>
      </c>
      <c r="G320" s="57">
        <f>SUM(E320-F320)</f>
        <v>420.96249999999418</v>
      </c>
      <c r="H320" s="345"/>
    </row>
    <row r="321" spans="1:15" s="61" customFormat="1" ht="15.75" customHeight="1">
      <c r="A321" s="458" t="s">
        <v>277</v>
      </c>
      <c r="B321" s="107" t="s">
        <v>658</v>
      </c>
      <c r="C321" s="9"/>
      <c r="D321" s="359" t="s">
        <v>3719</v>
      </c>
      <c r="E321" s="217">
        <f>UCIRanking!B140</f>
        <v>57306.312499999985</v>
      </c>
      <c r="F321" s="217">
        <v>58299.024999999994</v>
      </c>
      <c r="G321" s="57">
        <f>SUM(E321-F321)</f>
        <v>-992.71250000000873</v>
      </c>
      <c r="H321" s="345"/>
      <c r="J321" s="110" t="s">
        <v>1644</v>
      </c>
      <c r="O321" s="49"/>
    </row>
    <row r="322" spans="1:15" s="61" customFormat="1" ht="15.75" customHeight="1">
      <c r="A322" s="458" t="s">
        <v>640</v>
      </c>
      <c r="B322" s="285" t="s">
        <v>2325</v>
      </c>
      <c r="C322" s="107"/>
      <c r="D322" s="359" t="s">
        <v>3730</v>
      </c>
      <c r="E322" s="217">
        <f>UCIRanking!B62</f>
        <v>56885.425000000061</v>
      </c>
      <c r="F322" s="217">
        <v>56496.625000000058</v>
      </c>
      <c r="G322" s="57">
        <f>SUM(E322-F322)</f>
        <v>388.80000000000291</v>
      </c>
      <c r="H322" s="345"/>
      <c r="L322" s="268"/>
      <c r="N322" s="268" t="s">
        <v>40</v>
      </c>
      <c r="O322" s="49"/>
    </row>
    <row r="323" spans="1:15" s="61" customFormat="1" ht="15.75" customHeight="1">
      <c r="A323" s="458" t="s">
        <v>641</v>
      </c>
      <c r="B323" s="285" t="s">
        <v>1649</v>
      </c>
      <c r="C323" s="107"/>
      <c r="D323" s="359" t="s">
        <v>3721</v>
      </c>
      <c r="E323" s="217">
        <f>UCIRanking!B110</f>
        <v>56281.000000000015</v>
      </c>
      <c r="F323" s="217">
        <v>57717.937500000015</v>
      </c>
      <c r="G323" s="57">
        <f>SUM(E323-F323)</f>
        <v>-1436.9375</v>
      </c>
      <c r="H323" s="345"/>
      <c r="I323" s="453" t="s">
        <v>0</v>
      </c>
      <c r="J323" s="107" t="s">
        <v>3954</v>
      </c>
      <c r="L323" s="49"/>
      <c r="N323" s="65">
        <f>SUM($AXC$870+$FV$870+$NC$870+$SZ$870+$PN$870+$LS$870+$AH$870+$EC$870)</f>
        <v>111208.05</v>
      </c>
      <c r="O323" s="285" t="s">
        <v>3974</v>
      </c>
    </row>
    <row r="324" spans="1:15" s="61" customFormat="1" ht="15.75" customHeight="1">
      <c r="A324" s="458" t="s">
        <v>642</v>
      </c>
      <c r="B324" s="107" t="s">
        <v>669</v>
      </c>
      <c r="C324" s="9"/>
      <c r="D324" s="359" t="s">
        <v>3726</v>
      </c>
      <c r="E324" s="217">
        <f>UCIRanking!B98</f>
        <v>55728.500000000015</v>
      </c>
      <c r="F324" s="217">
        <v>54883.600000000006</v>
      </c>
      <c r="G324" s="57">
        <f>SUM(E324-F324)</f>
        <v>844.90000000000873</v>
      </c>
      <c r="H324" s="345"/>
      <c r="I324" s="453" t="s">
        <v>2</v>
      </c>
      <c r="J324" s="107" t="s">
        <v>1360</v>
      </c>
      <c r="L324" s="49"/>
      <c r="N324" s="65">
        <f>SUM($AXU$870+$FD$870+$AJP$870+$DT$870+$JH$870+$CJ$870+$ZO$870+$AAG$870)</f>
        <v>106691.55000000002</v>
      </c>
      <c r="O324" s="106" t="s">
        <v>3971</v>
      </c>
    </row>
    <row r="325" spans="1:15" s="61" customFormat="1" ht="15.75" customHeight="1">
      <c r="A325" s="458" t="s">
        <v>644</v>
      </c>
      <c r="B325" s="107" t="s">
        <v>675</v>
      </c>
      <c r="C325" s="107"/>
      <c r="D325" s="359" t="s">
        <v>3725</v>
      </c>
      <c r="E325" s="217">
        <f>UCIRanking!B19</f>
        <v>55561.975000000071</v>
      </c>
      <c r="F325" s="217">
        <v>55921.825000000063</v>
      </c>
      <c r="G325" s="57">
        <f>SUM(E325-F325)</f>
        <v>-359.84999999999127</v>
      </c>
      <c r="H325" s="345"/>
      <c r="I325" s="453" t="s">
        <v>3</v>
      </c>
      <c r="J325" s="107" t="s">
        <v>3952</v>
      </c>
      <c r="N325" s="65">
        <f>SUM($IG$870+$AHW$870+$AHN$870+$BCQ$870+$AHE$870+$Y$870+$BGU$870+$AKZ$870)</f>
        <v>103990.79999999997</v>
      </c>
      <c r="O325" s="107" t="s">
        <v>3982</v>
      </c>
    </row>
    <row r="326" spans="1:15" s="61" customFormat="1" ht="15.75" customHeight="1">
      <c r="A326" s="458" t="s">
        <v>650</v>
      </c>
      <c r="B326" s="285" t="s">
        <v>1668</v>
      </c>
      <c r="C326" s="107"/>
      <c r="D326" s="359" t="s">
        <v>3733</v>
      </c>
      <c r="E326" s="217">
        <f>UCIRanking!B73</f>
        <v>55305.825000000012</v>
      </c>
      <c r="F326" s="217">
        <v>55416.325000000012</v>
      </c>
      <c r="G326" s="57">
        <f>SUM(E326-F326)</f>
        <v>-110.5</v>
      </c>
      <c r="I326" s="453" t="s">
        <v>5</v>
      </c>
      <c r="J326" s="107" t="s">
        <v>3955</v>
      </c>
      <c r="M326" s="65"/>
      <c r="N326" s="65">
        <f>SUM($AXL$870+$GW$870+$AZN$870+$WL$870+$BCZ$870+$AQ$870+$BFK$870+$BGC$870)</f>
        <v>103821.9</v>
      </c>
      <c r="O326" s="285" t="s">
        <v>3975</v>
      </c>
    </row>
    <row r="327" spans="1:15" s="61" customFormat="1" ht="15.75" customHeight="1">
      <c r="A327" s="458" t="s">
        <v>652</v>
      </c>
      <c r="B327" s="285" t="s">
        <v>1753</v>
      </c>
      <c r="C327" s="107"/>
      <c r="D327" s="359" t="s">
        <v>3728</v>
      </c>
      <c r="E327" s="217">
        <f>UCIRanking!B108</f>
        <v>55092.950000000092</v>
      </c>
      <c r="F327" s="217">
        <v>55264.150000000089</v>
      </c>
      <c r="G327" s="57">
        <f>SUM(E327-F327)</f>
        <v>-171.19999999999709</v>
      </c>
      <c r="H327" s="345"/>
      <c r="I327" s="453" t="s">
        <v>7</v>
      </c>
      <c r="J327" s="107" t="s">
        <v>3956</v>
      </c>
      <c r="L327" s="49"/>
      <c r="N327" s="65">
        <f>SUM($TR$870+$AZW$870+$EL$870+$P$870+$AZ$870+$AMJ$870+$FM$870+$BHD$870)</f>
        <v>103684.54999999999</v>
      </c>
      <c r="O327" s="107" t="s">
        <v>3976</v>
      </c>
    </row>
    <row r="328" spans="1:15" s="61" customFormat="1" ht="15.75" customHeight="1">
      <c r="A328" s="458" t="s">
        <v>655</v>
      </c>
      <c r="B328" s="285" t="s">
        <v>1664</v>
      </c>
      <c r="C328" s="107"/>
      <c r="D328" s="359" t="s">
        <v>3736</v>
      </c>
      <c r="E328" s="217">
        <f>UCIRanking!B13</f>
        <v>54788.750000000029</v>
      </c>
      <c r="F328" s="217">
        <v>54254.400000000038</v>
      </c>
      <c r="G328" s="57">
        <f>SUM(E328-F328)</f>
        <v>534.34999999999127</v>
      </c>
      <c r="H328" s="345"/>
      <c r="I328" s="453" t="s">
        <v>8</v>
      </c>
      <c r="J328" s="107" t="s">
        <v>1359</v>
      </c>
      <c r="N328" s="65">
        <f>SUM($XV$870+$AQN$870+$GN$870+$JQ$870+$SH$870+$BEA$870+$MK$870+$CA$870)</f>
        <v>103530.45</v>
      </c>
      <c r="O328" s="107" t="s">
        <v>3977</v>
      </c>
    </row>
    <row r="329" spans="1:15" s="61" customFormat="1" ht="15.75" customHeight="1">
      <c r="A329" s="458" t="s">
        <v>656</v>
      </c>
      <c r="B329" s="106" t="s">
        <v>1345</v>
      </c>
      <c r="C329" s="9"/>
      <c r="D329" s="359" t="s">
        <v>3734</v>
      </c>
      <c r="E329" s="217">
        <f>UCIRanking!B85</f>
        <v>54007.087499999965</v>
      </c>
      <c r="F329" s="217">
        <v>53249.012499999968</v>
      </c>
      <c r="G329" s="57">
        <f>SUM(E329-F329)</f>
        <v>758.07499999999709</v>
      </c>
      <c r="H329" s="345"/>
      <c r="I329" s="453" t="s">
        <v>10</v>
      </c>
      <c r="J329" s="107" t="s">
        <v>3957</v>
      </c>
      <c r="N329" s="65">
        <f>SUM($AWT$870+$AZE$870+$BAX$870+$BDR$870+$ABQ$870+$AMS$870+$AGM$870+$ANK$870)</f>
        <v>103433.4</v>
      </c>
      <c r="O329" s="107" t="s">
        <v>3978</v>
      </c>
    </row>
    <row r="330" spans="1:15" s="61" customFormat="1" ht="15.75" customHeight="1">
      <c r="A330" s="458" t="s">
        <v>659</v>
      </c>
      <c r="B330" s="107" t="s">
        <v>686</v>
      </c>
      <c r="C330" s="107"/>
      <c r="D330" s="359" t="s">
        <v>3735</v>
      </c>
      <c r="E330" s="217">
        <f>UCIRanking!B120</f>
        <v>53986.912500000057</v>
      </c>
      <c r="F330" s="217">
        <v>53097.312500000065</v>
      </c>
      <c r="G330" s="57">
        <f>SUM(E330-F330)</f>
        <v>889.59999999999127</v>
      </c>
      <c r="H330" s="345"/>
      <c r="I330" s="453" t="s">
        <v>12</v>
      </c>
      <c r="J330" s="107" t="s">
        <v>2844</v>
      </c>
      <c r="L330" s="49"/>
      <c r="N330" s="65">
        <f>SUM($G$870+$XM$870+$ASG$870+$ALI$870+$AJY$870+$BDI$870+$NL$870+$APM$870)</f>
        <v>99490.4</v>
      </c>
      <c r="O330" s="107" t="s">
        <v>3970</v>
      </c>
    </row>
    <row r="331" spans="1:15" s="61" customFormat="1" ht="15.75" customHeight="1">
      <c r="A331" s="458" t="s">
        <v>661</v>
      </c>
      <c r="B331" s="285" t="s">
        <v>23</v>
      </c>
      <c r="C331" s="189"/>
      <c r="D331" s="359" t="s">
        <v>3732</v>
      </c>
      <c r="E331" s="217">
        <f>UCIRanking!B81</f>
        <v>53967.237500000025</v>
      </c>
      <c r="F331" s="217">
        <v>53743.212500000031</v>
      </c>
      <c r="G331" s="57">
        <f>SUM(E331-F331)</f>
        <v>224.02499999999418</v>
      </c>
      <c r="H331" s="345"/>
      <c r="I331" s="458" t="s">
        <v>14</v>
      </c>
      <c r="J331" s="107" t="s">
        <v>2842</v>
      </c>
      <c r="N331" s="65">
        <f>SUM($CS$870+$NU$870+$PE$870+$HX$870+$HO$870+$KR$870+$AIF$870+$BI$870)</f>
        <v>98955.549999999988</v>
      </c>
      <c r="O331" s="107" t="s">
        <v>3983</v>
      </c>
    </row>
    <row r="332" spans="1:15" s="61" customFormat="1" ht="15.75" customHeight="1">
      <c r="A332" s="458" t="s">
        <v>666</v>
      </c>
      <c r="B332" s="285" t="s">
        <v>1658</v>
      </c>
      <c r="C332" s="464"/>
      <c r="D332" s="359" t="s">
        <v>3731</v>
      </c>
      <c r="E332" s="217">
        <f>UCIRanking!B36</f>
        <v>53294.200000000026</v>
      </c>
      <c r="F332" s="217">
        <v>53112.025000000023</v>
      </c>
      <c r="G332" s="57">
        <f>SUM(E332-F332)</f>
        <v>182.17500000000291</v>
      </c>
      <c r="H332" s="345"/>
      <c r="I332" s="458" t="s">
        <v>16</v>
      </c>
      <c r="J332" s="107" t="s">
        <v>3953</v>
      </c>
      <c r="N332" s="65">
        <f>SUM($AYD$870+$ADJ$870+$OM$870+$AKQ$870+$AKH$870+$YN$870+$ZF$870+$RP$870)</f>
        <v>98016.349999999991</v>
      </c>
      <c r="O332" s="107" t="s">
        <v>3973</v>
      </c>
    </row>
    <row r="333" spans="1:15" s="61" customFormat="1" ht="15.75" customHeight="1">
      <c r="A333" s="458" t="s">
        <v>670</v>
      </c>
      <c r="B333" s="107" t="s">
        <v>2216</v>
      </c>
      <c r="C333" s="107"/>
      <c r="D333" s="359" t="s">
        <v>3743</v>
      </c>
      <c r="E333" s="217">
        <f>UCIRanking!B45</f>
        <v>53124.94999999999</v>
      </c>
      <c r="F333" s="217">
        <v>51561.374999999985</v>
      </c>
      <c r="G333" s="57">
        <f>SUM(E333-F333)</f>
        <v>1563.5750000000044</v>
      </c>
      <c r="H333" s="345"/>
      <c r="I333" s="458" t="s">
        <v>18</v>
      </c>
      <c r="J333" s="107" t="s">
        <v>2845</v>
      </c>
      <c r="L333" s="49"/>
      <c r="N333" s="65">
        <f>SUM($AYM$870+$AIO$870+$BBG$870+$ALR$870+$BES$870+$AQE$870+$AMA$870+$BFT$870)</f>
        <v>97490.400000000009</v>
      </c>
      <c r="O333" s="285" t="s">
        <v>3967</v>
      </c>
    </row>
    <row r="334" spans="1:15" s="61" customFormat="1" ht="15.75" customHeight="1">
      <c r="A334" s="458" t="s">
        <v>671</v>
      </c>
      <c r="B334" s="285" t="s">
        <v>1671</v>
      </c>
      <c r="C334" s="107"/>
      <c r="D334" s="359" t="s">
        <v>3739</v>
      </c>
      <c r="E334" s="217">
        <f>UCIRanking!B130</f>
        <v>52697.637499999983</v>
      </c>
      <c r="F334" s="217">
        <v>51761.96249999998</v>
      </c>
      <c r="G334" s="57">
        <f>SUM(E334-F334)</f>
        <v>935.67500000000291</v>
      </c>
      <c r="H334" s="345"/>
      <c r="I334" s="458" t="s">
        <v>20</v>
      </c>
      <c r="J334" s="107" t="s">
        <v>3950</v>
      </c>
      <c r="L334" s="49"/>
      <c r="N334" s="65">
        <f>SUM($AJG$870+$AOU$870+$OD$870+$BBP$870+$BBY$870+$XD$870+$BFB$870+$BGL$870)</f>
        <v>95513.15</v>
      </c>
      <c r="O334" s="285" t="s">
        <v>3969</v>
      </c>
    </row>
    <row r="335" spans="1:15" s="61" customFormat="1" ht="15.75" customHeight="1">
      <c r="A335" s="458" t="s">
        <v>672</v>
      </c>
      <c r="B335" s="107" t="s">
        <v>700</v>
      </c>
      <c r="C335" s="9"/>
      <c r="D335" s="359" t="s">
        <v>3729</v>
      </c>
      <c r="E335" s="217">
        <f>UCIRanking!B65</f>
        <v>52448.262499999968</v>
      </c>
      <c r="F335" s="217">
        <v>52744.58749999998</v>
      </c>
      <c r="G335" s="57">
        <f>SUM(E335-F335)</f>
        <v>-296.32500000001164</v>
      </c>
      <c r="H335" s="345"/>
      <c r="I335" s="458" t="s">
        <v>22</v>
      </c>
      <c r="J335" s="107" t="s">
        <v>3951</v>
      </c>
      <c r="N335" s="65">
        <f>SUM($QF$870+$UA$870+$LA$870+$BAF$870+$DB$870+$OVS$870+$IY$870+$EU$870)</f>
        <v>93580.4</v>
      </c>
      <c r="O335" s="106" t="s">
        <v>3972</v>
      </c>
    </row>
    <row r="336" spans="1:15" s="61" customFormat="1" ht="15.75" customHeight="1">
      <c r="A336" s="458" t="s">
        <v>677</v>
      </c>
      <c r="B336" s="285" t="s">
        <v>9</v>
      </c>
      <c r="C336" s="9"/>
      <c r="D336" s="359" t="s">
        <v>3709</v>
      </c>
      <c r="E336" s="217">
        <f>UCIRanking!B154</f>
        <v>51433.112500000039</v>
      </c>
      <c r="F336" s="217">
        <v>53808.512500000048</v>
      </c>
      <c r="G336" s="57">
        <f>SUM(E336-F336)</f>
        <v>-2375.4000000000087</v>
      </c>
      <c r="H336" s="345"/>
      <c r="I336" s="458" t="s">
        <v>24</v>
      </c>
      <c r="J336" s="107" t="s">
        <v>3947</v>
      </c>
      <c r="L336" s="49"/>
      <c r="N336" s="65">
        <f>SUM($QX$870+$AYV$870+$BR$870+$YW$870+$IP$870+$RG$870+$PW$870+$JZ$870)</f>
        <v>92851.199999999983</v>
      </c>
      <c r="O336" s="107" t="s">
        <v>3964</v>
      </c>
    </row>
    <row r="337" spans="1:15" s="61" customFormat="1" ht="15.75" customHeight="1">
      <c r="A337" s="458" t="s">
        <v>685</v>
      </c>
      <c r="B337" s="106" t="s">
        <v>1346</v>
      </c>
      <c r="C337" s="464"/>
      <c r="D337" s="359" t="s">
        <v>3737</v>
      </c>
      <c r="E337" s="217">
        <f>UCIRanking!B7</f>
        <v>50624.749999999927</v>
      </c>
      <c r="F337" s="217">
        <v>50595.912499999933</v>
      </c>
      <c r="G337" s="57">
        <f>SUM(E337-F337)</f>
        <v>28.837499999994179</v>
      </c>
      <c r="H337" s="345"/>
      <c r="I337" s="458" t="s">
        <v>26</v>
      </c>
      <c r="J337" s="107" t="s">
        <v>3949</v>
      </c>
      <c r="N337" s="65">
        <f>SUM($MB$870+$WU$870+$HF$870+$ABH$870+$BAO$870+$ASY$870+$AAY$870+$AGD$870)</f>
        <v>92577.349999999991</v>
      </c>
      <c r="O337" s="285" t="s">
        <v>3968</v>
      </c>
    </row>
    <row r="338" spans="1:15" s="61" customFormat="1" ht="15.75" customHeight="1">
      <c r="A338" s="458" t="s">
        <v>689</v>
      </c>
      <c r="B338" s="107" t="s">
        <v>694</v>
      </c>
      <c r="C338" s="107"/>
      <c r="D338" s="359" t="s">
        <v>3738</v>
      </c>
      <c r="E338" s="217">
        <f>UCIRanking!B117</f>
        <v>49584.099999999919</v>
      </c>
      <c r="F338" s="217">
        <v>49423.924999999916</v>
      </c>
      <c r="G338" s="57">
        <f>SUM(E338-F338)</f>
        <v>160.17500000000291</v>
      </c>
      <c r="H338" s="345"/>
      <c r="I338" s="458" t="s">
        <v>28</v>
      </c>
      <c r="J338" s="107" t="s">
        <v>3948</v>
      </c>
      <c r="L338" s="49"/>
      <c r="N338" s="65">
        <f>SUM($UJ$870+$ANB$870+$SQ$870+$VT$870+$VB$870+$DK$870+$AGV$870+$AIX$870)</f>
        <v>91832.199999999983</v>
      </c>
      <c r="O338" s="285" t="s">
        <v>3966</v>
      </c>
    </row>
    <row r="339" spans="1:15" s="61" customFormat="1" ht="15.75" customHeight="1">
      <c r="A339" s="458" t="s">
        <v>690</v>
      </c>
      <c r="B339" s="107" t="s">
        <v>668</v>
      </c>
      <c r="C339" s="9"/>
      <c r="D339" s="359" t="s">
        <v>3741</v>
      </c>
      <c r="E339" s="217">
        <f>UCIRanking!B79</f>
        <v>49548.475000000042</v>
      </c>
      <c r="F339" s="217">
        <v>49189.012500000033</v>
      </c>
      <c r="G339" s="57">
        <f>SUM(E339-F339)</f>
        <v>359.46250000000873</v>
      </c>
      <c r="H339" s="345"/>
      <c r="I339" s="458" t="s">
        <v>30</v>
      </c>
      <c r="J339" s="107" t="s">
        <v>2843</v>
      </c>
      <c r="L339" s="49"/>
      <c r="N339" s="65">
        <f>SUM($AEB$870+$YE$870+$ZX$870+$ANT$870+$BCH$870+$BEJ$870+$APD$870+$AOC$870)</f>
        <v>91469.2</v>
      </c>
      <c r="O339" s="106" t="s">
        <v>3965</v>
      </c>
    </row>
    <row r="340" spans="1:15" s="61" customFormat="1" ht="15.75" customHeight="1">
      <c r="A340" s="458" t="s">
        <v>691</v>
      </c>
      <c r="B340" s="107" t="s">
        <v>153</v>
      </c>
      <c r="C340" s="9"/>
      <c r="D340" s="359" t="s">
        <v>3742</v>
      </c>
      <c r="E340" s="217">
        <f>UCIRanking!B24</f>
        <v>48599.987500000047</v>
      </c>
      <c r="F340" s="217">
        <v>48431.562500000044</v>
      </c>
      <c r="G340" s="57">
        <f>SUM(E340-F340)</f>
        <v>168.42500000000291</v>
      </c>
      <c r="H340" s="345"/>
    </row>
    <row r="341" spans="1:15" s="61" customFormat="1" ht="15.75" customHeight="1">
      <c r="A341" s="458" t="s">
        <v>697</v>
      </c>
      <c r="B341" s="107" t="s">
        <v>2203</v>
      </c>
      <c r="C341" s="107"/>
      <c r="D341" s="359" t="s">
        <v>3768</v>
      </c>
      <c r="E341" s="217">
        <f>UCIRanking!B72</f>
        <v>48124.862499999981</v>
      </c>
      <c r="F341" s="217">
        <v>46176.162499999984</v>
      </c>
      <c r="G341" s="57">
        <f>SUM(E341-F341)</f>
        <v>1948.6999999999971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8" t="s">
        <v>698</v>
      </c>
      <c r="B342" s="107" t="s">
        <v>180</v>
      </c>
      <c r="C342" s="107"/>
      <c r="D342" s="359" t="s">
        <v>3777</v>
      </c>
      <c r="E342" s="217">
        <f>UCIRanking!B131</f>
        <v>47091.775000000045</v>
      </c>
      <c r="F342" s="217">
        <v>45063.250000000036</v>
      </c>
      <c r="G342" s="57">
        <f>SUM(E342-F342)</f>
        <v>2028.5250000000087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8" t="s">
        <v>699</v>
      </c>
      <c r="B343" s="107" t="s">
        <v>2202</v>
      </c>
      <c r="C343" s="107"/>
      <c r="D343" s="359" t="s">
        <v>3774</v>
      </c>
      <c r="E343" s="217">
        <f>UCIRanking!B77</f>
        <v>46949.462500000016</v>
      </c>
      <c r="F343" s="217">
        <v>45066.162500000028</v>
      </c>
      <c r="G343" s="57">
        <f>SUM(E343-F343)</f>
        <v>1883.2999999999884</v>
      </c>
      <c r="H343" s="345"/>
      <c r="I343" s="453" t="s">
        <v>0</v>
      </c>
      <c r="J343" s="107" t="s">
        <v>3947</v>
      </c>
      <c r="L343" s="404">
        <f>'Punten per wedstrijd'!I1270</f>
        <v>31</v>
      </c>
      <c r="M343" s="405">
        <f>'Punten per wedstrijd'!J1270</f>
        <v>24</v>
      </c>
      <c r="N343" s="406">
        <f>'Punten per wedstrijd'!K1270</f>
        <v>23</v>
      </c>
      <c r="O343" s="107" t="s">
        <v>3964</v>
      </c>
    </row>
    <row r="344" spans="1:15" s="61" customFormat="1" ht="15.75" customHeight="1">
      <c r="A344" s="458" t="s">
        <v>701</v>
      </c>
      <c r="B344" s="107" t="s">
        <v>2196</v>
      </c>
      <c r="C344" s="107"/>
      <c r="D344" s="359" t="s">
        <v>3769</v>
      </c>
      <c r="E344" s="217">
        <f>UCIRanking!B23</f>
        <v>46815.44999999999</v>
      </c>
      <c r="F344" s="217">
        <v>44771.849999999991</v>
      </c>
      <c r="G344" s="57">
        <f>SUM(E344-F344)</f>
        <v>2043.5999999999985</v>
      </c>
      <c r="H344" s="345"/>
      <c r="I344" s="453" t="s">
        <v>2</v>
      </c>
      <c r="J344" s="107" t="s">
        <v>1359</v>
      </c>
      <c r="L344" s="404">
        <f>'Punten per wedstrijd'!I1284</f>
        <v>30</v>
      </c>
      <c r="M344" s="405">
        <f>'Punten per wedstrijd'!J1284</f>
        <v>22</v>
      </c>
      <c r="N344" s="406">
        <f>'Punten per wedstrijd'!K1284</f>
        <v>19</v>
      </c>
      <c r="O344" s="107" t="s">
        <v>3977</v>
      </c>
    </row>
    <row r="345" spans="1:15" s="61" customFormat="1" ht="15.75" customHeight="1">
      <c r="A345" s="458" t="s">
        <v>702</v>
      </c>
      <c r="B345" s="107" t="s">
        <v>2212</v>
      </c>
      <c r="C345" s="107"/>
      <c r="D345" s="359" t="s">
        <v>3772</v>
      </c>
      <c r="E345" s="217">
        <f>UCIRanking!B27</f>
        <v>46598.67500000001</v>
      </c>
      <c r="F345" s="217">
        <v>45407.275000000001</v>
      </c>
      <c r="G345" s="57">
        <f>SUM(E345-F345)</f>
        <v>1191.4000000000087</v>
      </c>
      <c r="H345" s="345"/>
      <c r="I345" s="453" t="s">
        <v>3</v>
      </c>
      <c r="J345" s="107" t="s">
        <v>2845</v>
      </c>
      <c r="L345" s="404">
        <f>'Punten per wedstrijd'!I1273</f>
        <v>23</v>
      </c>
      <c r="M345" s="405">
        <f>'Punten per wedstrijd'!J1273</f>
        <v>30</v>
      </c>
      <c r="N345" s="406">
        <f>'Punten per wedstrijd'!K1273</f>
        <v>19</v>
      </c>
      <c r="O345" s="285" t="s">
        <v>3967</v>
      </c>
    </row>
    <row r="346" spans="1:15" s="61" customFormat="1" ht="15.75" customHeight="1">
      <c r="A346" s="458" t="s">
        <v>703</v>
      </c>
      <c r="B346" s="107" t="s">
        <v>643</v>
      </c>
      <c r="C346" s="107"/>
      <c r="D346" s="359" t="s">
        <v>3723</v>
      </c>
      <c r="E346" s="217">
        <f>UCIRanking!B168</f>
        <v>46528.724999999962</v>
      </c>
      <c r="F346" s="217">
        <v>48329.999999999971</v>
      </c>
      <c r="G346" s="57">
        <f>SUM(E346-F346)</f>
        <v>-1801.2750000000087</v>
      </c>
      <c r="H346" s="345"/>
      <c r="I346" s="453" t="s">
        <v>5</v>
      </c>
      <c r="J346" s="107" t="s">
        <v>3948</v>
      </c>
      <c r="L346" s="404">
        <f>'Punten per wedstrijd'!I1272</f>
        <v>23</v>
      </c>
      <c r="M346" s="405">
        <f>'Punten per wedstrijd'!J1272</f>
        <v>28</v>
      </c>
      <c r="N346" s="406">
        <f>'Punten per wedstrijd'!K1272</f>
        <v>23</v>
      </c>
      <c r="O346" s="285" t="s">
        <v>3966</v>
      </c>
    </row>
    <row r="347" spans="1:15" s="61" customFormat="1" ht="15.75" customHeight="1">
      <c r="A347" s="458" t="s">
        <v>706</v>
      </c>
      <c r="B347" s="106" t="s">
        <v>1348</v>
      </c>
      <c r="C347" s="107"/>
      <c r="D347" s="359" t="s">
        <v>3720</v>
      </c>
      <c r="E347" s="217">
        <f>UCIRanking!B179</f>
        <v>46418.362499999923</v>
      </c>
      <c r="F347" s="217">
        <v>48890.462499999929</v>
      </c>
      <c r="G347" s="57">
        <f>SUM(E347-F347)</f>
        <v>-2472.1000000000058</v>
      </c>
      <c r="H347" s="345"/>
      <c r="I347" s="453" t="s">
        <v>7</v>
      </c>
      <c r="J347" s="107" t="s">
        <v>3949</v>
      </c>
      <c r="L347" s="404">
        <f>'Punten per wedstrijd'!I1274</f>
        <v>20</v>
      </c>
      <c r="M347" s="405">
        <f>'Punten per wedstrijd'!J1274</f>
        <v>23</v>
      </c>
      <c r="N347" s="406">
        <f>'Punten per wedstrijd'!K1274</f>
        <v>13</v>
      </c>
      <c r="O347" s="285" t="s">
        <v>3968</v>
      </c>
    </row>
    <row r="348" spans="1:15" s="61" customFormat="1" ht="15.75" customHeight="1">
      <c r="A348" s="453" t="s">
        <v>775</v>
      </c>
      <c r="B348" s="107" t="s">
        <v>2210</v>
      </c>
      <c r="C348" s="107"/>
      <c r="D348" s="359" t="s">
        <v>3770</v>
      </c>
      <c r="E348" s="217">
        <f>UCIRanking!B97</f>
        <v>46334.137500000012</v>
      </c>
      <c r="F348" s="217">
        <v>45580.675000000017</v>
      </c>
      <c r="G348" s="57">
        <f>SUM(E348-F348)</f>
        <v>753.46249999999418</v>
      </c>
      <c r="H348" s="345"/>
      <c r="I348" s="453" t="s">
        <v>8</v>
      </c>
      <c r="J348" s="107" t="s">
        <v>2843</v>
      </c>
      <c r="L348" s="404">
        <f>'Punten per wedstrijd'!I1271</f>
        <v>19</v>
      </c>
      <c r="M348" s="405">
        <f>'Punten per wedstrijd'!J1271</f>
        <v>32</v>
      </c>
      <c r="N348" s="406">
        <f>'Punten per wedstrijd'!K1271</f>
        <v>12</v>
      </c>
      <c r="O348" s="106" t="s">
        <v>3965</v>
      </c>
    </row>
    <row r="349" spans="1:15" s="61" customFormat="1" ht="15.75" customHeight="1">
      <c r="A349" s="453" t="s">
        <v>776</v>
      </c>
      <c r="B349" s="107" t="s">
        <v>633</v>
      </c>
      <c r="C349" s="107"/>
      <c r="D349" s="359" t="s">
        <v>3761</v>
      </c>
      <c r="E349" s="217">
        <f>UCIRanking!B35</f>
        <v>46212.674999999988</v>
      </c>
      <c r="F349" s="217">
        <v>45820.374999999985</v>
      </c>
      <c r="G349" s="57">
        <f>SUM(E349-F349)</f>
        <v>392.30000000000291</v>
      </c>
      <c r="H349" s="345"/>
      <c r="I349" s="453" t="s">
        <v>10</v>
      </c>
      <c r="J349" s="107" t="s">
        <v>3950</v>
      </c>
      <c r="L349" s="404">
        <f>'Punten per wedstrijd'!I1275</f>
        <v>18</v>
      </c>
      <c r="M349" s="405">
        <f>'Punten per wedstrijd'!J1275</f>
        <v>23</v>
      </c>
      <c r="N349" s="406">
        <f>'Punten per wedstrijd'!K1275</f>
        <v>13</v>
      </c>
      <c r="O349" s="285" t="s">
        <v>3969</v>
      </c>
    </row>
    <row r="350" spans="1:15" s="61" customFormat="1" ht="15.75" customHeight="1">
      <c r="A350" s="453" t="s">
        <v>777</v>
      </c>
      <c r="B350" s="107" t="s">
        <v>2195</v>
      </c>
      <c r="C350" s="107"/>
      <c r="D350" s="359" t="s">
        <v>3771</v>
      </c>
      <c r="E350" s="217">
        <f>UCIRanking!B10</f>
        <v>45594.250000000015</v>
      </c>
      <c r="F350" s="217">
        <v>44812.675000000017</v>
      </c>
      <c r="G350" s="57">
        <f>SUM(E350-F350)</f>
        <v>781.57499999999709</v>
      </c>
      <c r="H350" s="345"/>
      <c r="I350" s="453" t="s">
        <v>12</v>
      </c>
      <c r="J350" s="107" t="s">
        <v>3953</v>
      </c>
      <c r="L350" s="404">
        <f>'Punten per wedstrijd'!I1280</f>
        <v>18</v>
      </c>
      <c r="M350" s="405">
        <f>'Punten per wedstrijd'!J1280</f>
        <v>22</v>
      </c>
      <c r="N350" s="406">
        <f>'Punten per wedstrijd'!K1280</f>
        <v>17</v>
      </c>
      <c r="O350" s="107" t="s">
        <v>3973</v>
      </c>
    </row>
    <row r="351" spans="1:15" s="61" customFormat="1" ht="15.75" customHeight="1">
      <c r="A351" s="453" t="s">
        <v>778</v>
      </c>
      <c r="B351" s="285" t="s">
        <v>1657</v>
      </c>
      <c r="C351" s="464"/>
      <c r="D351" s="359" t="s">
        <v>3745</v>
      </c>
      <c r="E351" s="217">
        <f>UCIRanking!B6</f>
        <v>45555.824999999961</v>
      </c>
      <c r="F351" s="217">
        <v>45790.674999999952</v>
      </c>
      <c r="G351" s="57">
        <f>SUM(E351-F351)</f>
        <v>-234.84999999999127</v>
      </c>
      <c r="H351" s="345"/>
      <c r="I351" s="458" t="s">
        <v>14</v>
      </c>
      <c r="J351" s="107" t="s">
        <v>2842</v>
      </c>
      <c r="L351" s="404">
        <f>'Punten per wedstrijd'!I1285</f>
        <v>18</v>
      </c>
      <c r="M351" s="405">
        <f>'Punten per wedstrijd'!J1285</f>
        <v>19</v>
      </c>
      <c r="N351" s="406">
        <f>'Punten per wedstrijd'!K1285</f>
        <v>21</v>
      </c>
      <c r="O351" s="107" t="s">
        <v>3983</v>
      </c>
    </row>
    <row r="352" spans="1:15" s="61" customFormat="1" ht="15.75" customHeight="1">
      <c r="A352" s="453" t="s">
        <v>779</v>
      </c>
      <c r="B352" s="107" t="s">
        <v>2220</v>
      </c>
      <c r="C352" s="107"/>
      <c r="D352" s="359" t="s">
        <v>3773</v>
      </c>
      <c r="E352" s="217">
        <f>UCIRanking!B54</f>
        <v>44915.225000000035</v>
      </c>
      <c r="F352" s="217">
        <v>44557.225000000035</v>
      </c>
      <c r="G352" s="57">
        <f>SUM(E352-F352)</f>
        <v>358</v>
      </c>
      <c r="H352" s="345"/>
      <c r="I352" s="458" t="s">
        <v>16</v>
      </c>
      <c r="J352" s="107" t="s">
        <v>1360</v>
      </c>
      <c r="K352" s="410"/>
      <c r="L352" s="404">
        <f>'Punten per wedstrijd'!I1277</f>
        <v>18</v>
      </c>
      <c r="M352" s="405">
        <f>'Punten per wedstrijd'!J1277</f>
        <v>11</v>
      </c>
      <c r="N352" s="406">
        <f>'Punten per wedstrijd'!K1277</f>
        <v>11</v>
      </c>
      <c r="O352" s="106" t="s">
        <v>3971</v>
      </c>
    </row>
    <row r="353" spans="1:15" s="61" customFormat="1" ht="15.75" customHeight="1">
      <c r="A353" s="453" t="s">
        <v>780</v>
      </c>
      <c r="B353" s="107" t="s">
        <v>662</v>
      </c>
      <c r="C353" s="107"/>
      <c r="D353" s="359" t="s">
        <v>3749</v>
      </c>
      <c r="E353" s="217">
        <f>UCIRanking!B157</f>
        <v>44046.712500000052</v>
      </c>
      <c r="F353" s="217">
        <v>45810.837500000067</v>
      </c>
      <c r="G353" s="57">
        <f>SUM(E353-F353)</f>
        <v>-1764.1250000000146</v>
      </c>
      <c r="I353" s="458" t="s">
        <v>18</v>
      </c>
      <c r="J353" s="107" t="s">
        <v>3956</v>
      </c>
      <c r="L353" s="404">
        <f>'Punten per wedstrijd'!I1283</f>
        <v>14</v>
      </c>
      <c r="M353" s="405">
        <f>'Punten per wedstrijd'!J1283</f>
        <v>16</v>
      </c>
      <c r="N353" s="406">
        <f>'Punten per wedstrijd'!K1283</f>
        <v>17</v>
      </c>
      <c r="O353" s="107" t="s">
        <v>3976</v>
      </c>
    </row>
    <row r="354" spans="1:15" s="61" customFormat="1" ht="15.75" customHeight="1">
      <c r="A354" s="453" t="s">
        <v>781</v>
      </c>
      <c r="B354" s="285" t="s">
        <v>1</v>
      </c>
      <c r="C354" s="9"/>
      <c r="D354" s="359" t="s">
        <v>3762</v>
      </c>
      <c r="E354" s="217">
        <f>UCIRanking!B11</f>
        <v>43634.224999999955</v>
      </c>
      <c r="F354" s="217">
        <v>42756.574999999946</v>
      </c>
      <c r="G354" s="57">
        <f>SUM(E354-F354)</f>
        <v>877.65000000000873</v>
      </c>
      <c r="I354" s="458" t="s">
        <v>20</v>
      </c>
      <c r="J354" s="107" t="s">
        <v>3951</v>
      </c>
      <c r="L354" s="404">
        <f>'Punten per wedstrijd'!I1278</f>
        <v>13</v>
      </c>
      <c r="M354" s="405">
        <f>'Punten per wedstrijd'!J1278</f>
        <v>20</v>
      </c>
      <c r="N354" s="406">
        <f>'Punten per wedstrijd'!K1278</f>
        <v>17</v>
      </c>
      <c r="O354" s="106" t="s">
        <v>3972</v>
      </c>
    </row>
    <row r="355" spans="1:15" s="61" customFormat="1" ht="15.75" customHeight="1">
      <c r="A355" s="453" t="s">
        <v>782</v>
      </c>
      <c r="B355" s="107" t="s">
        <v>2200</v>
      </c>
      <c r="C355" s="107"/>
      <c r="D355" s="359" t="s">
        <v>3778</v>
      </c>
      <c r="E355" s="217">
        <f>UCIRanking!B57</f>
        <v>43444.912499999962</v>
      </c>
      <c r="F355" s="217">
        <v>43532.137499999953</v>
      </c>
      <c r="G355" s="57">
        <f>SUM(E355-F355)</f>
        <v>-87.224999999991269</v>
      </c>
      <c r="H355" s="345"/>
      <c r="I355" s="458" t="s">
        <v>22</v>
      </c>
      <c r="J355" s="107" t="s">
        <v>3957</v>
      </c>
      <c r="L355" s="404">
        <f>'Punten per wedstrijd'!I1286</f>
        <v>12</v>
      </c>
      <c r="M355" s="405">
        <f>'Punten per wedstrijd'!J1286</f>
        <v>10</v>
      </c>
      <c r="N355" s="406">
        <f>'Punten per wedstrijd'!K1286</f>
        <v>14</v>
      </c>
      <c r="O355" s="107" t="s">
        <v>3978</v>
      </c>
    </row>
    <row r="356" spans="1:15" s="61" customFormat="1" ht="15.75" customHeight="1">
      <c r="A356" s="453" t="s">
        <v>783</v>
      </c>
      <c r="B356" s="106" t="s">
        <v>1334</v>
      </c>
      <c r="C356" s="464"/>
      <c r="D356" s="359" t="s">
        <v>3750</v>
      </c>
      <c r="E356" s="217">
        <f>UCIRanking!B163</f>
        <v>43435.387499999997</v>
      </c>
      <c r="F356" s="217">
        <v>45502.412499999991</v>
      </c>
      <c r="G356" s="57">
        <f>SUM(E356-F356)</f>
        <v>-2067.0249999999942</v>
      </c>
      <c r="H356" s="345"/>
      <c r="I356" s="458" t="s">
        <v>24</v>
      </c>
      <c r="J356" s="107" t="s">
        <v>2844</v>
      </c>
      <c r="L356" s="404">
        <f>'Punten per wedstrijd'!I1276</f>
        <v>11</v>
      </c>
      <c r="M356" s="405">
        <f>'Punten per wedstrijd'!J1276</f>
        <v>18</v>
      </c>
      <c r="N356" s="406">
        <f>'Punten per wedstrijd'!K1276</f>
        <v>24</v>
      </c>
      <c r="O356" s="107" t="s">
        <v>3970</v>
      </c>
    </row>
    <row r="357" spans="1:15" s="61" customFormat="1" ht="15.75" customHeight="1">
      <c r="A357" s="453" t="s">
        <v>784</v>
      </c>
      <c r="B357" s="285" t="s">
        <v>1665</v>
      </c>
      <c r="C357" s="107"/>
      <c r="D357" s="359" t="s">
        <v>3766</v>
      </c>
      <c r="E357" s="217">
        <f>UCIRanking!B25</f>
        <v>43127.725000000013</v>
      </c>
      <c r="F357" s="217">
        <v>42406.275000000009</v>
      </c>
      <c r="G357" s="57">
        <f>SUM(E357-F357)</f>
        <v>721.45000000000437</v>
      </c>
      <c r="H357" s="345"/>
      <c r="I357" s="458" t="s">
        <v>26</v>
      </c>
      <c r="J357" s="107" t="s">
        <v>3952</v>
      </c>
      <c r="L357" s="404">
        <f>'Punten per wedstrijd'!I1279</f>
        <v>9</v>
      </c>
      <c r="M357" s="405">
        <f>'Punten per wedstrijd'!J1279</f>
        <v>14</v>
      </c>
      <c r="N357" s="406">
        <f>'Punten per wedstrijd'!K1279</f>
        <v>17</v>
      </c>
      <c r="O357" s="107" t="s">
        <v>3982</v>
      </c>
    </row>
    <row r="358" spans="1:15" s="61" customFormat="1" ht="15.75" customHeight="1">
      <c r="A358" s="453" t="s">
        <v>785</v>
      </c>
      <c r="B358" s="285" t="s">
        <v>1667</v>
      </c>
      <c r="C358" s="107"/>
      <c r="D358" s="359" t="s">
        <v>3764</v>
      </c>
      <c r="E358" s="217">
        <f>UCIRanking!B69</f>
        <v>42890.450000000019</v>
      </c>
      <c r="F358" s="217">
        <v>43536.725000000028</v>
      </c>
      <c r="G358" s="57">
        <f>SUM(E358-F358)</f>
        <v>-646.27500000000873</v>
      </c>
      <c r="H358" s="345"/>
      <c r="I358" s="458" t="s">
        <v>28</v>
      </c>
      <c r="J358" s="107" t="s">
        <v>3955</v>
      </c>
      <c r="L358" s="404">
        <f>'Punten per wedstrijd'!I1282</f>
        <v>9</v>
      </c>
      <c r="M358" s="405">
        <f>'Punten per wedstrijd'!J1282</f>
        <v>12</v>
      </c>
      <c r="N358" s="406">
        <f>'Punten per wedstrijd'!K1282</f>
        <v>17</v>
      </c>
      <c r="O358" s="285" t="s">
        <v>3975</v>
      </c>
    </row>
    <row r="359" spans="1:15" s="61" customFormat="1" ht="15.75" customHeight="1">
      <c r="A359" s="453" t="s">
        <v>786</v>
      </c>
      <c r="B359" s="107" t="s">
        <v>2217</v>
      </c>
      <c r="C359" s="107"/>
      <c r="D359" s="359" t="s">
        <v>3779</v>
      </c>
      <c r="E359" s="217">
        <f>UCIRanking!B133</f>
        <v>42669.775000000038</v>
      </c>
      <c r="F359" s="217">
        <v>41729.400000000038</v>
      </c>
      <c r="G359" s="57">
        <f>SUM(E359-F359)</f>
        <v>940.375</v>
      </c>
      <c r="H359" s="345"/>
      <c r="I359" s="458" t="s">
        <v>30</v>
      </c>
      <c r="J359" s="107" t="s">
        <v>3954</v>
      </c>
      <c r="L359" s="404">
        <f>'Punten per wedstrijd'!I1281</f>
        <v>4</v>
      </c>
      <c r="M359" s="405">
        <f>'Punten per wedstrijd'!J1281</f>
        <v>4</v>
      </c>
      <c r="N359" s="406">
        <f>'Punten per wedstrijd'!K1281</f>
        <v>9</v>
      </c>
      <c r="O359" s="285" t="s">
        <v>3974</v>
      </c>
    </row>
    <row r="360" spans="1:15" s="61" customFormat="1" ht="15.75" customHeight="1">
      <c r="A360" s="453" t="s">
        <v>787</v>
      </c>
      <c r="B360" s="285" t="s">
        <v>1654</v>
      </c>
      <c r="C360" s="464"/>
      <c r="D360" s="359" t="s">
        <v>3775</v>
      </c>
      <c r="E360" s="217">
        <f>UCIRanking!B47</f>
        <v>42260.425000000003</v>
      </c>
      <c r="F360" s="217">
        <v>40971.875</v>
      </c>
      <c r="G360" s="57">
        <f>SUM(E360-F360)</f>
        <v>1288.5500000000029</v>
      </c>
      <c r="H360" s="345"/>
      <c r="L360" s="408"/>
      <c r="M360" s="407"/>
      <c r="N360" s="409"/>
    </row>
    <row r="361" spans="1:15" s="61" customFormat="1" ht="15.75" customHeight="1">
      <c r="A361" s="453" t="s">
        <v>788</v>
      </c>
      <c r="B361" s="107" t="s">
        <v>2209</v>
      </c>
      <c r="C361" s="107"/>
      <c r="D361" s="359" t="s">
        <v>3781</v>
      </c>
      <c r="E361" s="217">
        <f>UCIRanking!B78</f>
        <v>42101.725000000035</v>
      </c>
      <c r="F361" s="217">
        <v>41927.025000000031</v>
      </c>
      <c r="G361" s="57">
        <f>SUM(E361-F361)</f>
        <v>174.70000000000437</v>
      </c>
      <c r="H361" s="345"/>
      <c r="L361" s="277">
        <f>SUM(L343:L360)</f>
        <v>290</v>
      </c>
      <c r="M361" s="277">
        <f>SUM(M343:M360)</f>
        <v>328</v>
      </c>
      <c r="N361" s="277">
        <f>SUM(N343:N360)</f>
        <v>286</v>
      </c>
    </row>
    <row r="362" spans="1:15" s="61" customFormat="1" ht="15.75" customHeight="1">
      <c r="A362" s="453" t="s">
        <v>789</v>
      </c>
      <c r="B362" s="285" t="s">
        <v>1690</v>
      </c>
      <c r="C362" s="107"/>
      <c r="D362" s="359" t="s">
        <v>3776</v>
      </c>
      <c r="E362" s="217">
        <f>UCIRanking!B105</f>
        <v>41922.837500000009</v>
      </c>
      <c r="F362" s="217">
        <v>42072.512500000004</v>
      </c>
      <c r="G362" s="57">
        <f>SUM(E362-F362)</f>
        <v>-149.67499999999563</v>
      </c>
      <c r="H362" s="345"/>
    </row>
    <row r="363" spans="1:15" s="61" customFormat="1" ht="15.75" customHeight="1">
      <c r="A363" s="453" t="s">
        <v>790</v>
      </c>
      <c r="B363" s="107" t="s">
        <v>2201</v>
      </c>
      <c r="C363" s="107"/>
      <c r="D363" s="359" t="s">
        <v>3782</v>
      </c>
      <c r="E363" s="217">
        <f>UCIRanking!B51</f>
        <v>41909.974999999984</v>
      </c>
      <c r="F363" s="217">
        <v>41076.099999999984</v>
      </c>
      <c r="G363" s="57">
        <f>SUM(E363-F363)</f>
        <v>833.875</v>
      </c>
      <c r="H363" s="345"/>
      <c r="J363" s="110" t="s">
        <v>1646</v>
      </c>
      <c r="N363" s="49"/>
    </row>
    <row r="364" spans="1:15" s="61" customFormat="1" ht="15.75" customHeight="1">
      <c r="A364" s="453" t="s">
        <v>791</v>
      </c>
      <c r="B364" s="107" t="s">
        <v>2198</v>
      </c>
      <c r="C364" s="107"/>
      <c r="D364" s="359" t="s">
        <v>3783</v>
      </c>
      <c r="E364" s="217">
        <f>UCIRanking!B89</f>
        <v>40756.525000000023</v>
      </c>
      <c r="F364" s="217">
        <v>39775.950000000019</v>
      </c>
      <c r="G364" s="57">
        <f>SUM(E364-F364)</f>
        <v>980.57500000000437</v>
      </c>
      <c r="H364" s="345"/>
      <c r="L364" s="268"/>
      <c r="N364" s="268" t="s">
        <v>40</v>
      </c>
      <c r="O364" s="49"/>
    </row>
    <row r="365" spans="1:15" s="61" customFormat="1" ht="15.75" customHeight="1">
      <c r="A365" s="453" t="s">
        <v>792</v>
      </c>
      <c r="B365" s="106" t="s">
        <v>1333</v>
      </c>
      <c r="C365" s="464"/>
      <c r="D365" s="359" t="s">
        <v>3740</v>
      </c>
      <c r="E365" s="217">
        <f>UCIRanking!B160</f>
        <v>39907.337499999994</v>
      </c>
      <c r="F365" s="217">
        <v>41701.012499999997</v>
      </c>
      <c r="G365" s="57">
        <f>SUM(E365-F365)</f>
        <v>-1793.6750000000029</v>
      </c>
      <c r="H365" s="345"/>
      <c r="I365" s="453" t="s">
        <v>0</v>
      </c>
      <c r="J365" s="107" t="s">
        <v>1359</v>
      </c>
      <c r="N365" s="269">
        <f>SUM(Puntenklassement!D24)+(Puntenklassement!D58)+(Puntenklassement!D64)+(Puntenklassement!D73)+(Puntenklassement!D76)+(Puntenklassement!D91)+(Puntenklassement!D95)+(Puntenklassement!D112)</f>
        <v>45534</v>
      </c>
      <c r="O365" s="107" t="s">
        <v>3977</v>
      </c>
    </row>
    <row r="366" spans="1:15" s="61" customFormat="1" ht="15.75" customHeight="1">
      <c r="A366" s="453" t="s">
        <v>793</v>
      </c>
      <c r="B366" s="107" t="s">
        <v>2197</v>
      </c>
      <c r="C366" s="107"/>
      <c r="D366" s="359" t="s">
        <v>3788</v>
      </c>
      <c r="E366" s="217">
        <f>UCIRanking!B32</f>
        <v>39087.025000000016</v>
      </c>
      <c r="F366" s="217">
        <v>38183.737500000017</v>
      </c>
      <c r="G366" s="57">
        <f>SUM(E366-F366)</f>
        <v>903.28749999999854</v>
      </c>
      <c r="H366" s="345"/>
      <c r="I366" s="453" t="s">
        <v>2</v>
      </c>
      <c r="J366" s="107" t="s">
        <v>3956</v>
      </c>
      <c r="N366" s="269">
        <f>SUM(Puntenklassement!D3)+(Puntenklassement!D43)+(Puntenklassement!D45)+(Puntenklassement!D63)+(Puntenklassement!D79)+(Puntenklassement!D89)+(Puntenklassement!D120)+(Puntenklassement!D133)</f>
        <v>45462</v>
      </c>
      <c r="O366" s="107" t="s">
        <v>3976</v>
      </c>
    </row>
    <row r="367" spans="1:15" s="61" customFormat="1" ht="15.75" customHeight="1">
      <c r="A367" s="453" t="s">
        <v>794</v>
      </c>
      <c r="B367" s="107" t="s">
        <v>692</v>
      </c>
      <c r="C367" s="107"/>
      <c r="D367" s="359" t="s">
        <v>3744</v>
      </c>
      <c r="E367" s="217">
        <f>UCIRanking!B150</f>
        <v>37508.662499999962</v>
      </c>
      <c r="F367" s="217">
        <v>39549.987499999967</v>
      </c>
      <c r="G367" s="57">
        <f>SUM(E367-F367)</f>
        <v>-2041.3250000000044</v>
      </c>
      <c r="H367" s="345"/>
      <c r="I367" s="453" t="s">
        <v>3</v>
      </c>
      <c r="J367" s="107" t="s">
        <v>2843</v>
      </c>
      <c r="L367" s="49"/>
      <c r="N367" s="269">
        <f>SUM(Puntenklassement!D37)+(Puntenklassement!D51)+(Puntenklassement!D54)+(Puntenklassement!D56)+(Puntenklassement!D71)+(Puntenklassement!D92)+(Puntenklassement!D100)+(Puntenklassement!D134)</f>
        <v>45068</v>
      </c>
      <c r="O367" s="106" t="s">
        <v>3965</v>
      </c>
    </row>
    <row r="368" spans="1:15" s="61" customFormat="1" ht="15.75" customHeight="1">
      <c r="A368" s="453" t="s">
        <v>795</v>
      </c>
      <c r="B368" s="107" t="s">
        <v>2723</v>
      </c>
      <c r="C368" s="107"/>
      <c r="D368" s="359" t="s">
        <v>3796</v>
      </c>
      <c r="E368" s="217">
        <f>UCIRanking!B99</f>
        <v>36298.724999999999</v>
      </c>
      <c r="F368" s="217">
        <v>34536.100000000006</v>
      </c>
      <c r="G368" s="57">
        <f>SUM(E368-F368)</f>
        <v>1762.6249999999927</v>
      </c>
      <c r="H368" s="345"/>
      <c r="I368" s="453" t="s">
        <v>5</v>
      </c>
      <c r="J368" s="107" t="s">
        <v>3954</v>
      </c>
      <c r="N368" s="269">
        <f>SUM(Puntenklassement!D11)+(Puntenklassement!D19)+(Puntenklassement!D30)+(Puntenklassement!D42)+(Puntenklassement!D82)+(Puntenklassement!D98)+(Puntenklassement!D123)+(Puntenklassement!D138)</f>
        <v>44975</v>
      </c>
      <c r="O368" s="285" t="s">
        <v>3974</v>
      </c>
    </row>
    <row r="369" spans="1:15" s="61" customFormat="1" ht="15.75" customHeight="1">
      <c r="A369" s="453" t="s">
        <v>796</v>
      </c>
      <c r="B369" s="107" t="s">
        <v>2712</v>
      </c>
      <c r="C369" s="107"/>
      <c r="D369" s="359" t="s">
        <v>3799</v>
      </c>
      <c r="E369" s="217">
        <f>UCIRanking!B83</f>
        <v>36285.350000000006</v>
      </c>
      <c r="F369" s="217">
        <v>33764.9</v>
      </c>
      <c r="G369" s="57">
        <f>SUM(E369-F369)</f>
        <v>2520.4500000000044</v>
      </c>
      <c r="H369" s="345"/>
      <c r="I369" s="453" t="s">
        <v>7</v>
      </c>
      <c r="J369" s="107" t="s">
        <v>3952</v>
      </c>
      <c r="N369" s="269">
        <f>SUM(Puntenklassement!D14)+(Puntenklassement!D26)+(Puntenklassement!D61)+(Puntenklassement!D72)+(Puntenklassement!D80)+(Puntenklassement!D99)+(Puntenklassement!D125)+(Puntenklassement!D129)</f>
        <v>44870</v>
      </c>
      <c r="O369" s="107" t="s">
        <v>3982</v>
      </c>
    </row>
    <row r="370" spans="1:15" s="61" customFormat="1" ht="15.75" customHeight="1">
      <c r="A370" s="453" t="s">
        <v>797</v>
      </c>
      <c r="B370" s="107" t="s">
        <v>2213</v>
      </c>
      <c r="C370" s="107"/>
      <c r="D370" s="359" t="s">
        <v>3765</v>
      </c>
      <c r="E370" s="217">
        <f>UCIRanking!B148</f>
        <v>36150.850000000013</v>
      </c>
      <c r="F370" s="217">
        <v>37467.300000000017</v>
      </c>
      <c r="G370" s="57">
        <f>SUM(E370-F370)</f>
        <v>-1316.4500000000044</v>
      </c>
      <c r="H370" s="345"/>
      <c r="I370" s="453" t="s">
        <v>8</v>
      </c>
      <c r="J370" s="107" t="s">
        <v>3948</v>
      </c>
      <c r="L370" s="49"/>
      <c r="N370" s="269">
        <f>SUM(Puntenklassement!D8)+(Puntenklassement!D12)+(Puntenklassement!D21)+(Puntenklassement!D22)+(Puntenklassement!D66)+(Puntenklassement!D87)+(Puntenklassement!D109)+(Puntenklassement!D124)</f>
        <v>44113</v>
      </c>
      <c r="O370" s="285" t="s">
        <v>3966</v>
      </c>
    </row>
    <row r="371" spans="1:15" s="61" customFormat="1" ht="15.75" customHeight="1">
      <c r="A371" s="453" t="s">
        <v>798</v>
      </c>
      <c r="B371" s="107" t="s">
        <v>2728</v>
      </c>
      <c r="C371" s="107"/>
      <c r="D371" s="359" t="s">
        <v>3797</v>
      </c>
      <c r="E371" s="217">
        <f>UCIRanking!B138</f>
        <v>36000.049999999988</v>
      </c>
      <c r="F371" s="217">
        <v>33946.349999999991</v>
      </c>
      <c r="G371" s="57">
        <f>SUM(E371-F371)</f>
        <v>2053.6999999999971</v>
      </c>
      <c r="H371" s="345"/>
      <c r="I371" s="453" t="s">
        <v>10</v>
      </c>
      <c r="J371" s="107" t="s">
        <v>3950</v>
      </c>
      <c r="K371" s="303"/>
      <c r="L371" s="303"/>
      <c r="M371" s="49"/>
      <c r="N371" s="269">
        <f>SUM(Puntenklassement!D15)+(Puntenklassement!D34)+(Puntenklassement!D59)+(Puntenklassement!D60)+(Puntenklassement!D67)+(Puntenklassement!D92)+(Puntenklassement!D110)+(Puntenklassement!D121)</f>
        <v>44021</v>
      </c>
      <c r="O371" s="285" t="s">
        <v>3969</v>
      </c>
    </row>
    <row r="372" spans="1:15" s="61" customFormat="1" ht="15.75" customHeight="1">
      <c r="A372" s="453" t="s">
        <v>799</v>
      </c>
      <c r="B372" s="285" t="s">
        <v>1693</v>
      </c>
      <c r="C372" s="107"/>
      <c r="D372" s="359" t="s">
        <v>3767</v>
      </c>
      <c r="E372" s="217">
        <f>UCIRanking!B149</f>
        <v>35577.175000000039</v>
      </c>
      <c r="F372" s="217">
        <v>36650.175000000054</v>
      </c>
      <c r="G372" s="57">
        <f>SUM(E372-F372)</f>
        <v>-1073.0000000000146</v>
      </c>
      <c r="H372" s="345"/>
      <c r="I372" s="453" t="s">
        <v>12</v>
      </c>
      <c r="J372" s="107" t="s">
        <v>3949</v>
      </c>
      <c r="L372" s="49"/>
      <c r="N372" s="269">
        <f>SUM(Puntenklassement!D16)+(Puntenklassement!D20)+(Puntenklassement!D47)+(Puntenklassement!D48)+(Puntenklassement!D49)+(Puntenklassement!D65)+(Puntenklassement!D75)+(Puntenklassement!D96)</f>
        <v>43645</v>
      </c>
      <c r="O372" s="285" t="s">
        <v>3968</v>
      </c>
    </row>
    <row r="373" spans="1:15" s="61" customFormat="1" ht="15.75" customHeight="1">
      <c r="A373" s="453" t="s">
        <v>800</v>
      </c>
      <c r="B373" s="107" t="s">
        <v>2715</v>
      </c>
      <c r="C373" s="107"/>
      <c r="D373" s="359" t="s">
        <v>3800</v>
      </c>
      <c r="E373" s="217">
        <f>UCIRanking!B64</f>
        <v>34947.874999999985</v>
      </c>
      <c r="F373" s="217">
        <v>32921.924999999988</v>
      </c>
      <c r="G373" s="57">
        <f>SUM(E373-F373)</f>
        <v>2025.9499999999971</v>
      </c>
      <c r="H373" s="345"/>
      <c r="I373" s="458" t="s">
        <v>14</v>
      </c>
      <c r="J373" s="107" t="s">
        <v>2845</v>
      </c>
      <c r="L373" s="49"/>
      <c r="N373" s="269">
        <f>SUM(Puntenklassement!D25)+(Puntenklassement!D40)+(Puntenklassement!D55)+(Puntenklassement!D90)+(Puntenklassement!D101)+(Puntenklassement!D108)+(Puntenklassement!D113)+(Puntenklassement!D115)</f>
        <v>43487</v>
      </c>
      <c r="O373" s="285" t="s">
        <v>3967</v>
      </c>
    </row>
    <row r="374" spans="1:15" s="61" customFormat="1" ht="15.75" customHeight="1">
      <c r="A374" s="453" t="s">
        <v>801</v>
      </c>
      <c r="B374" s="107" t="s">
        <v>2719</v>
      </c>
      <c r="C374" s="107"/>
      <c r="D374" s="359" t="s">
        <v>3806</v>
      </c>
      <c r="E374" s="217">
        <f>UCIRanking!B53</f>
        <v>34811.725000000006</v>
      </c>
      <c r="F374" s="217">
        <v>33132.125</v>
      </c>
      <c r="G374" s="57">
        <f>SUM(E374-F374)</f>
        <v>1679.6000000000058</v>
      </c>
      <c r="H374" s="345"/>
      <c r="I374" s="458" t="s">
        <v>16</v>
      </c>
      <c r="J374" s="107" t="s">
        <v>3951</v>
      </c>
      <c r="L374" s="49"/>
      <c r="N374" s="269">
        <f>SUM(Puntenklassement!D10)+(Puntenklassement!D32)+(Puntenklassement!D39)+(Puntenklassement!D46)+(Puntenklassement!D57)+(Puntenklassement!D78)+(Puntenklassement!D104)+(Puntenklassement!D119)</f>
        <v>43362</v>
      </c>
      <c r="O374" s="106" t="s">
        <v>3972</v>
      </c>
    </row>
    <row r="375" spans="1:15" s="61" customFormat="1" ht="15.75" customHeight="1">
      <c r="A375" s="453" t="s">
        <v>802</v>
      </c>
      <c r="B375" s="285" t="s">
        <v>1650</v>
      </c>
      <c r="C375" s="9"/>
      <c r="D375" s="359" t="s">
        <v>3763</v>
      </c>
      <c r="E375" s="217">
        <f>UCIRanking!B145</f>
        <v>34369.674999999981</v>
      </c>
      <c r="F375" s="217">
        <v>36495.699999999983</v>
      </c>
      <c r="G375" s="57">
        <f>SUM(E375-F375)</f>
        <v>-2126.0250000000015</v>
      </c>
      <c r="H375" s="345"/>
      <c r="I375" s="458" t="s">
        <v>18</v>
      </c>
      <c r="J375" s="107" t="s">
        <v>3955</v>
      </c>
      <c r="K375" s="244"/>
      <c r="L375" s="303"/>
      <c r="M375" s="49"/>
      <c r="N375" s="269">
        <f>SUM(Puntenklassement!D13)+(Puntenklassement!D31)+(Puntenklassement!D41)+(Puntenklassement!D69)+(Puntenklassement!D77)+(Puntenklassement!D93)+(Puntenklassement!D111)+(Puntenklassement!D116)</f>
        <v>43063</v>
      </c>
      <c r="O375" s="285" t="s">
        <v>3975</v>
      </c>
    </row>
    <row r="376" spans="1:15" s="61" customFormat="1" ht="15.75" customHeight="1">
      <c r="A376" s="453" t="s">
        <v>803</v>
      </c>
      <c r="B376" s="107" t="s">
        <v>2720</v>
      </c>
      <c r="C376" s="107"/>
      <c r="D376" s="359" t="s">
        <v>3801</v>
      </c>
      <c r="E376" s="217">
        <f>UCIRanking!B29</f>
        <v>34208.82499999999</v>
      </c>
      <c r="F376" s="217">
        <v>33622.57499999999</v>
      </c>
      <c r="G376" s="57">
        <f>SUM(E376-F376)</f>
        <v>586.25</v>
      </c>
      <c r="H376" s="345"/>
      <c r="I376" s="458" t="s">
        <v>20</v>
      </c>
      <c r="J376" s="107" t="s">
        <v>3957</v>
      </c>
      <c r="N376" s="269">
        <f>SUM(Puntenklassement!D5)+(Puntenklassement!D38)+(Puntenklassement!D53)+(Puntenklassement!D85)+(Puntenklassement!D86)+(Puntenklassement!D122)+(Puntenklassement!D135)+(Puntenklassement!D136)</f>
        <v>42404</v>
      </c>
      <c r="O376" s="107" t="s">
        <v>3978</v>
      </c>
    </row>
    <row r="377" spans="1:15" s="61" customFormat="1" ht="15.75" customHeight="1">
      <c r="A377" s="453" t="s">
        <v>804</v>
      </c>
      <c r="B377" s="107" t="s">
        <v>2711</v>
      </c>
      <c r="C377" s="107"/>
      <c r="D377" s="359" t="s">
        <v>3809</v>
      </c>
      <c r="E377" s="217">
        <f>UCIRanking!B55</f>
        <v>33934.374999999993</v>
      </c>
      <c r="F377" s="217">
        <v>31353.224999999995</v>
      </c>
      <c r="G377" s="57">
        <f>SUM(E377-F377)</f>
        <v>2581.1499999999978</v>
      </c>
      <c r="H377" s="345"/>
      <c r="I377" s="458" t="s">
        <v>22</v>
      </c>
      <c r="J377" s="107" t="s">
        <v>3953</v>
      </c>
      <c r="L377" s="49"/>
      <c r="N377" s="269">
        <f>SUM(Puntenklassement!D23)+(Puntenklassement!D29)+(Puntenklassement!D33)+(Puntenklassement!D52)+(Puntenklassement!D68)+(Puntenklassement!D74)+(Puntenklassement!D102)+(Puntenklassement!D127)</f>
        <v>41635</v>
      </c>
      <c r="O377" s="107" t="s">
        <v>3973</v>
      </c>
    </row>
    <row r="378" spans="1:15" s="61" customFormat="1" ht="15.75" customHeight="1">
      <c r="A378" s="453" t="s">
        <v>805</v>
      </c>
      <c r="B378" s="107" t="s">
        <v>2722</v>
      </c>
      <c r="C378" s="107"/>
      <c r="D378" s="359" t="s">
        <v>3804</v>
      </c>
      <c r="E378" s="217">
        <f>UCIRanking!B127</f>
        <v>33912.725000000006</v>
      </c>
      <c r="F378" s="217">
        <v>32988.200000000004</v>
      </c>
      <c r="G378" s="57">
        <f>SUM(E378-F378)</f>
        <v>924.52500000000146</v>
      </c>
      <c r="H378" s="345"/>
      <c r="I378" s="458" t="s">
        <v>24</v>
      </c>
      <c r="J378" s="107" t="s">
        <v>2844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41335</v>
      </c>
      <c r="O378" s="107" t="s">
        <v>3970</v>
      </c>
    </row>
    <row r="379" spans="1:15" s="61" customFormat="1" ht="15.75" customHeight="1">
      <c r="A379" s="453" t="s">
        <v>806</v>
      </c>
      <c r="B379" s="107" t="s">
        <v>2718</v>
      </c>
      <c r="C379" s="107"/>
      <c r="D379" s="359" t="s">
        <v>3813</v>
      </c>
      <c r="E379" s="217">
        <f>UCIRanking!B116</f>
        <v>33903.275000000009</v>
      </c>
      <c r="F379" s="217">
        <v>30773.325000000004</v>
      </c>
      <c r="G379" s="57">
        <f>SUM(E379-F379)</f>
        <v>3129.9500000000044</v>
      </c>
      <c r="H379" s="345"/>
      <c r="I379" s="458" t="s">
        <v>26</v>
      </c>
      <c r="J379" s="107" t="s">
        <v>3947</v>
      </c>
      <c r="L379" s="49"/>
      <c r="N379" s="269">
        <f>SUM(Puntenklassement!D4)+(Puntenklassement!D35)+(Puntenklassement!D36)+(Puntenklassement!D44)+(Puntenklassement!D81)+(Puntenklassement!D114)+(Puntenklassement!D117)+(Puntenklassement!D137)</f>
        <v>40387</v>
      </c>
      <c r="O379" s="107" t="s">
        <v>3964</v>
      </c>
    </row>
    <row r="380" spans="1:15" s="61" customFormat="1" ht="15.75" customHeight="1">
      <c r="A380" s="453" t="s">
        <v>807</v>
      </c>
      <c r="B380" s="107" t="s">
        <v>2832</v>
      </c>
      <c r="C380" s="107"/>
      <c r="D380" s="359" t="s">
        <v>3798</v>
      </c>
      <c r="E380" s="217">
        <f>UCIRanking!B112</f>
        <v>33859.424999999996</v>
      </c>
      <c r="F380" s="217">
        <v>32594.85</v>
      </c>
      <c r="G380" s="57">
        <f>SUM(E380-F380)</f>
        <v>1264.5749999999971</v>
      </c>
      <c r="H380" s="345"/>
      <c r="I380" s="458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39850</v>
      </c>
      <c r="O380" s="106" t="s">
        <v>3971</v>
      </c>
    </row>
    <row r="381" spans="1:15" s="61" customFormat="1" ht="15.75" customHeight="1">
      <c r="A381" s="453" t="s">
        <v>808</v>
      </c>
      <c r="B381" s="107" t="s">
        <v>2726</v>
      </c>
      <c r="C381" s="107"/>
      <c r="D381" s="359" t="s">
        <v>3808</v>
      </c>
      <c r="E381" s="217">
        <f>UCIRanking!B71</f>
        <v>33825.249999999993</v>
      </c>
      <c r="F381" s="217">
        <v>31220.624999999996</v>
      </c>
      <c r="G381" s="57">
        <f>SUM(E381-F381)</f>
        <v>2604.6249999999964</v>
      </c>
      <c r="H381" s="345"/>
      <c r="I381" s="458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39235</v>
      </c>
      <c r="O381" s="107" t="s">
        <v>3983</v>
      </c>
    </row>
    <row r="382" spans="1:15" s="61" customFormat="1" ht="15.75" customHeight="1">
      <c r="A382" s="453" t="s">
        <v>809</v>
      </c>
      <c r="B382" s="107" t="s">
        <v>2710</v>
      </c>
      <c r="C382" s="107"/>
      <c r="D382" s="359" t="s">
        <v>3810</v>
      </c>
      <c r="E382" s="217">
        <f>UCIRanking!B132</f>
        <v>33613.85</v>
      </c>
      <c r="F382" s="217">
        <v>31563.1</v>
      </c>
      <c r="G382" s="57">
        <f>SUM(E382-F382)</f>
        <v>2050.75</v>
      </c>
      <c r="H382" s="345"/>
    </row>
    <row r="383" spans="1:15" s="61" customFormat="1" ht="15.75" customHeight="1">
      <c r="A383" s="453" t="s">
        <v>810</v>
      </c>
      <c r="B383" s="107" t="s">
        <v>2708</v>
      </c>
      <c r="C383" s="107"/>
      <c r="D383" s="359" t="s">
        <v>3814</v>
      </c>
      <c r="E383" s="217">
        <f>UCIRanking!B92</f>
        <v>33469.125</v>
      </c>
      <c r="F383" s="217">
        <v>30281.25</v>
      </c>
      <c r="G383" s="57">
        <f>SUM(E383-F383)</f>
        <v>3187.875</v>
      </c>
      <c r="H383" s="345"/>
    </row>
    <row r="384" spans="1:15" s="61" customFormat="1" ht="15.75" customHeight="1">
      <c r="A384" s="453" t="s">
        <v>811</v>
      </c>
      <c r="B384" s="107" t="s">
        <v>2725</v>
      </c>
      <c r="C384" s="107"/>
      <c r="D384" s="359" t="s">
        <v>3803</v>
      </c>
      <c r="E384" s="217">
        <f>UCIRanking!B43</f>
        <v>33015.724999999991</v>
      </c>
      <c r="F384" s="217">
        <v>32022.149999999987</v>
      </c>
      <c r="G384" s="57">
        <f>SUM(E384-F384)</f>
        <v>993.57500000000437</v>
      </c>
      <c r="H384" s="345"/>
      <c r="I384" s="265"/>
      <c r="J384" s="99" t="s">
        <v>4641</v>
      </c>
    </row>
    <row r="385" spans="1:14" s="61" customFormat="1" ht="15.75" customHeight="1">
      <c r="A385" s="453" t="s">
        <v>812</v>
      </c>
      <c r="B385" s="107" t="s">
        <v>2199</v>
      </c>
      <c r="C385" s="107"/>
      <c r="D385" s="359" t="s">
        <v>3780</v>
      </c>
      <c r="E385" s="217">
        <f>UCIRanking!B152</f>
        <v>32959.000000000015</v>
      </c>
      <c r="F385" s="217">
        <v>34110.650000000009</v>
      </c>
      <c r="G385" s="57">
        <f>SUM(E385-F385)</f>
        <v>-1151.6499999999942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3" t="s">
        <v>813</v>
      </c>
      <c r="B386" s="107" t="s">
        <v>2707</v>
      </c>
      <c r="C386" s="107"/>
      <c r="D386" s="359" t="s">
        <v>3811</v>
      </c>
      <c r="E386" s="217">
        <f>UCIRanking!B20</f>
        <v>32595.924999999992</v>
      </c>
      <c r="F386" s="217">
        <v>29899.799999999996</v>
      </c>
      <c r="G386" s="57">
        <f>SUM(E386-F386)</f>
        <v>2696.1249999999964</v>
      </c>
      <c r="H386" s="345"/>
      <c r="I386" s="453" t="s">
        <v>0</v>
      </c>
      <c r="J386" s="264" t="s">
        <v>532</v>
      </c>
      <c r="K386" s="504"/>
      <c r="L386" s="241"/>
      <c r="M386" s="314" t="s">
        <v>138</v>
      </c>
      <c r="N386" s="9">
        <v>932</v>
      </c>
    </row>
    <row r="387" spans="1:14" s="61" customFormat="1" ht="15.75" customHeight="1">
      <c r="A387" s="453" t="s">
        <v>814</v>
      </c>
      <c r="B387" s="107" t="s">
        <v>2721</v>
      </c>
      <c r="C387" s="107"/>
      <c r="D387" s="359" t="s">
        <v>3815</v>
      </c>
      <c r="E387" s="217">
        <f>UCIRanking!B125</f>
        <v>32559.200000000001</v>
      </c>
      <c r="F387" s="217">
        <v>30104.125000000004</v>
      </c>
      <c r="G387" s="57">
        <f>SUM(E387-F387)</f>
        <v>2455.0749999999971</v>
      </c>
      <c r="H387" s="345"/>
      <c r="I387" s="453" t="s">
        <v>2</v>
      </c>
      <c r="J387" s="264" t="s">
        <v>475</v>
      </c>
      <c r="K387" s="241"/>
      <c r="L387" s="241"/>
      <c r="M387" s="314" t="s">
        <v>139</v>
      </c>
      <c r="N387" s="9">
        <v>927</v>
      </c>
    </row>
    <row r="388" spans="1:14" s="61" customFormat="1" ht="15.75" customHeight="1">
      <c r="A388" s="453" t="s">
        <v>1950</v>
      </c>
      <c r="B388" s="107" t="s">
        <v>2848</v>
      </c>
      <c r="C388" s="107"/>
      <c r="D388" s="359" t="s">
        <v>3805</v>
      </c>
      <c r="E388" s="217">
        <f>UCIRanking!B18</f>
        <v>32021.624999999993</v>
      </c>
      <c r="F388" s="217">
        <v>31600.874999999993</v>
      </c>
      <c r="G388" s="57">
        <f>SUM(E388-F388)</f>
        <v>420.75</v>
      </c>
      <c r="H388" s="345"/>
      <c r="I388" s="453" t="s">
        <v>3</v>
      </c>
      <c r="J388" s="264" t="s">
        <v>2577</v>
      </c>
      <c r="K388" s="28"/>
      <c r="L388" s="241"/>
      <c r="M388" s="314" t="s">
        <v>133</v>
      </c>
      <c r="N388" s="9">
        <v>818</v>
      </c>
    </row>
    <row r="389" spans="1:14" s="61" customFormat="1" ht="15.75" customHeight="1">
      <c r="A389" s="453" t="s">
        <v>2169</v>
      </c>
      <c r="B389" s="107" t="s">
        <v>639</v>
      </c>
      <c r="C389" s="107"/>
      <c r="D389" s="359" t="s">
        <v>3790</v>
      </c>
      <c r="E389" s="217">
        <f>UCIRanking!B40</f>
        <v>31990.062500000036</v>
      </c>
      <c r="F389" s="217">
        <v>32450.587500000031</v>
      </c>
      <c r="G389" s="57">
        <f>SUM(E389-F389)</f>
        <v>-460.52499999999418</v>
      </c>
      <c r="H389" s="345"/>
      <c r="I389" s="453" t="s">
        <v>5</v>
      </c>
      <c r="J389" s="264" t="s">
        <v>1705</v>
      </c>
      <c r="K389" s="241"/>
      <c r="L389" s="241"/>
      <c r="M389" s="314" t="s">
        <v>139</v>
      </c>
      <c r="N389" s="9">
        <v>717</v>
      </c>
    </row>
    <row r="390" spans="1:14" s="61" customFormat="1" ht="15.75" customHeight="1">
      <c r="A390" s="453" t="s">
        <v>2170</v>
      </c>
      <c r="B390" s="107" t="s">
        <v>2729</v>
      </c>
      <c r="C390" s="107"/>
      <c r="D390" s="359" t="s">
        <v>3802</v>
      </c>
      <c r="E390" s="217">
        <f>UCIRanking!B134</f>
        <v>31926.350000000009</v>
      </c>
      <c r="F390" s="217">
        <v>31168.400000000005</v>
      </c>
      <c r="G390" s="57">
        <f>SUM(E390-F390)</f>
        <v>757.95000000000437</v>
      </c>
      <c r="H390" s="345"/>
      <c r="I390" s="453" t="s">
        <v>7</v>
      </c>
      <c r="J390" s="264" t="s">
        <v>1000</v>
      </c>
      <c r="K390" s="241"/>
      <c r="L390" s="241"/>
      <c r="M390" s="314" t="s">
        <v>133</v>
      </c>
      <c r="N390" s="9">
        <v>577</v>
      </c>
    </row>
    <row r="391" spans="1:14" s="61" customFormat="1" ht="15.75" customHeight="1">
      <c r="A391" s="453" t="s">
        <v>2171</v>
      </c>
      <c r="B391" s="107" t="s">
        <v>2713</v>
      </c>
      <c r="C391" s="107"/>
      <c r="D391" s="359" t="s">
        <v>3807</v>
      </c>
      <c r="E391" s="217">
        <f>UCIRanking!B86</f>
        <v>31907.250000000007</v>
      </c>
      <c r="F391" s="217">
        <v>31030.875</v>
      </c>
      <c r="G391" s="57">
        <f>SUM(E391-F391)</f>
        <v>876.37500000000728</v>
      </c>
      <c r="H391" s="345"/>
      <c r="I391" s="453" t="s">
        <v>8</v>
      </c>
      <c r="J391" s="264" t="s">
        <v>466</v>
      </c>
      <c r="K391" s="241"/>
      <c r="L391" s="241"/>
      <c r="M391" s="314" t="s">
        <v>139</v>
      </c>
      <c r="N391" s="9">
        <v>547</v>
      </c>
    </row>
    <row r="392" spans="1:14" s="61" customFormat="1" ht="15.75" customHeight="1">
      <c r="A392" s="453" t="s">
        <v>2172</v>
      </c>
      <c r="B392" s="107" t="s">
        <v>2194</v>
      </c>
      <c r="C392" s="107"/>
      <c r="D392" s="359" t="s">
        <v>3784</v>
      </c>
      <c r="E392" s="217">
        <f>UCIRanking!B180</f>
        <v>31683.650000000009</v>
      </c>
      <c r="F392" s="217">
        <v>32956.650000000009</v>
      </c>
      <c r="G392" s="57">
        <f>SUM(E392-F392)</f>
        <v>-1273</v>
      </c>
      <c r="H392" s="345"/>
      <c r="I392" s="453" t="s">
        <v>10</v>
      </c>
      <c r="J392" s="264" t="s">
        <v>861</v>
      </c>
      <c r="K392" s="28"/>
      <c r="L392" s="28"/>
      <c r="M392" s="314" t="s">
        <v>133</v>
      </c>
      <c r="N392" s="9">
        <v>523</v>
      </c>
    </row>
    <row r="393" spans="1:14" s="61" customFormat="1" ht="15.75" customHeight="1">
      <c r="A393" s="453" t="s">
        <v>2173</v>
      </c>
      <c r="B393" s="107" t="s">
        <v>2219</v>
      </c>
      <c r="C393" s="107"/>
      <c r="D393" s="359" t="s">
        <v>3785</v>
      </c>
      <c r="E393" s="217">
        <f>UCIRanking!B169</f>
        <v>31453.849999999984</v>
      </c>
      <c r="F393" s="217">
        <v>32281.012499999983</v>
      </c>
      <c r="G393" s="57">
        <f>SUM(E393-F393)</f>
        <v>-827.16249999999854</v>
      </c>
      <c r="H393" s="345"/>
      <c r="I393" s="453" t="s">
        <v>12</v>
      </c>
      <c r="J393" s="264" t="s">
        <v>498</v>
      </c>
      <c r="K393" s="28"/>
      <c r="L393" s="241"/>
      <c r="M393" s="314" t="s">
        <v>139</v>
      </c>
      <c r="N393" s="9">
        <v>486</v>
      </c>
    </row>
    <row r="394" spans="1:14" s="61" customFormat="1" ht="15.75" customHeight="1">
      <c r="A394" s="453" t="s">
        <v>2174</v>
      </c>
      <c r="B394" s="107" t="s">
        <v>2734</v>
      </c>
      <c r="C394" s="107"/>
      <c r="D394" s="359" t="s">
        <v>3812</v>
      </c>
      <c r="E394" s="217">
        <f>UCIRanking!B93</f>
        <v>31332.650000000005</v>
      </c>
      <c r="F394" s="217">
        <v>30251.600000000002</v>
      </c>
      <c r="G394" s="57">
        <f>SUM(E394-F394)</f>
        <v>1081.0500000000029</v>
      </c>
      <c r="H394" s="345"/>
      <c r="I394" s="453" t="s">
        <v>14</v>
      </c>
      <c r="J394" s="264" t="s">
        <v>433</v>
      </c>
      <c r="K394" s="241"/>
      <c r="L394" s="241"/>
      <c r="M394" s="314" t="s">
        <v>133</v>
      </c>
      <c r="N394" s="9">
        <v>412</v>
      </c>
    </row>
    <row r="395" spans="1:14" s="61" customFormat="1" ht="15.75" customHeight="1">
      <c r="A395" s="453" t="s">
        <v>2175</v>
      </c>
      <c r="B395" s="107" t="s">
        <v>2709</v>
      </c>
      <c r="C395" s="107"/>
      <c r="D395" s="359" t="s">
        <v>3817</v>
      </c>
      <c r="E395" s="217">
        <f>UCIRanking!B139</f>
        <v>31279.3125</v>
      </c>
      <c r="F395" s="217">
        <v>30017.112499999999</v>
      </c>
      <c r="G395" s="57">
        <f>SUM(E395-F395)</f>
        <v>1262.2000000000007</v>
      </c>
      <c r="H395" s="345"/>
      <c r="I395" s="453" t="s">
        <v>16</v>
      </c>
      <c r="J395" s="264" t="s">
        <v>2029</v>
      </c>
      <c r="K395" s="28"/>
      <c r="L395" s="241"/>
      <c r="M395" s="314" t="s">
        <v>136</v>
      </c>
      <c r="N395" s="9">
        <v>397</v>
      </c>
    </row>
    <row r="396" spans="1:14" s="61" customFormat="1" ht="15.75" customHeight="1">
      <c r="A396" s="453" t="s">
        <v>2176</v>
      </c>
      <c r="B396" s="107" t="s">
        <v>2724</v>
      </c>
      <c r="C396" s="107"/>
      <c r="D396" s="359" t="s">
        <v>3822</v>
      </c>
      <c r="E396" s="217">
        <f>UCIRanking!B103</f>
        <v>31242.55</v>
      </c>
      <c r="F396" s="217">
        <v>28927.099999999995</v>
      </c>
      <c r="G396" s="57">
        <f>SUM(E396-F396)</f>
        <v>2315.4500000000044</v>
      </c>
      <c r="H396" s="345"/>
      <c r="I396" s="453" t="s">
        <v>18</v>
      </c>
      <c r="J396" s="264" t="s">
        <v>546</v>
      </c>
      <c r="K396" s="28"/>
      <c r="L396" s="241"/>
      <c r="M396" s="314" t="s">
        <v>136</v>
      </c>
      <c r="N396" s="9">
        <v>393</v>
      </c>
    </row>
    <row r="397" spans="1:14" s="61" customFormat="1" ht="15.75" customHeight="1">
      <c r="A397" s="453" t="s">
        <v>2177</v>
      </c>
      <c r="B397" s="107" t="s">
        <v>2717</v>
      </c>
      <c r="C397" s="107"/>
      <c r="D397" s="359" t="s">
        <v>3816</v>
      </c>
      <c r="E397" s="217">
        <f>UCIRanking!B15</f>
        <v>30584.074999999997</v>
      </c>
      <c r="F397" s="217">
        <v>29958.574999999997</v>
      </c>
      <c r="G397" s="57">
        <f>SUM(E397-F397)</f>
        <v>625.5</v>
      </c>
      <c r="H397" s="345"/>
      <c r="I397" s="453" t="s">
        <v>20</v>
      </c>
      <c r="J397" s="264" t="s">
        <v>840</v>
      </c>
      <c r="K397" s="241"/>
      <c r="L397" s="241"/>
      <c r="M397" s="314" t="s">
        <v>136</v>
      </c>
      <c r="N397" s="9">
        <v>393</v>
      </c>
    </row>
    <row r="398" spans="1:14" s="61" customFormat="1" ht="15.75" customHeight="1">
      <c r="A398" s="453" t="s">
        <v>2178</v>
      </c>
      <c r="B398" s="107" t="s">
        <v>2733</v>
      </c>
      <c r="C398" s="107"/>
      <c r="D398" s="359" t="s">
        <v>3818</v>
      </c>
      <c r="E398" s="217">
        <f>UCIRanking!B59</f>
        <v>30375.725000000002</v>
      </c>
      <c r="F398" s="217">
        <v>28967.850000000002</v>
      </c>
      <c r="G398" s="57">
        <f>SUM(E398-F398)</f>
        <v>1407.875</v>
      </c>
      <c r="H398" s="345"/>
      <c r="I398" s="453" t="s">
        <v>22</v>
      </c>
      <c r="J398" s="264" t="s">
        <v>413</v>
      </c>
      <c r="K398" s="241"/>
      <c r="L398" s="241"/>
      <c r="M398" s="314" t="s">
        <v>136</v>
      </c>
      <c r="N398" s="9">
        <v>384</v>
      </c>
    </row>
    <row r="399" spans="1:14" s="61" customFormat="1" ht="15.75" customHeight="1">
      <c r="A399" s="453" t="s">
        <v>2179</v>
      </c>
      <c r="B399" s="107" t="s">
        <v>2205</v>
      </c>
      <c r="C399" s="107"/>
      <c r="D399" s="359" t="s">
        <v>3787</v>
      </c>
      <c r="E399" s="217">
        <f>UCIRanking!B171</f>
        <v>30229.100000000013</v>
      </c>
      <c r="F399" s="217">
        <v>31496.975000000013</v>
      </c>
      <c r="G399" s="57">
        <f>SUM(E399-F399)</f>
        <v>-1267.875</v>
      </c>
      <c r="H399" s="345"/>
      <c r="I399" s="453" t="s">
        <v>24</v>
      </c>
      <c r="J399" s="264" t="s">
        <v>1018</v>
      </c>
      <c r="K399" s="241"/>
      <c r="L399" s="241"/>
      <c r="M399" s="314" t="s">
        <v>139</v>
      </c>
      <c r="N399" s="9">
        <v>370</v>
      </c>
    </row>
    <row r="400" spans="1:14" s="61" customFormat="1" ht="15.75" customHeight="1">
      <c r="A400" s="453" t="s">
        <v>2180</v>
      </c>
      <c r="B400" s="107" t="s">
        <v>2730</v>
      </c>
      <c r="C400" s="107"/>
      <c r="D400" s="359" t="s">
        <v>3819</v>
      </c>
      <c r="E400" s="217">
        <f>UCIRanking!B137</f>
        <v>29825.25</v>
      </c>
      <c r="F400" s="217">
        <v>28887.625</v>
      </c>
      <c r="G400" s="57">
        <f>SUM(E400-F400)</f>
        <v>937.625</v>
      </c>
      <c r="H400" s="345"/>
      <c r="I400" s="453" t="s">
        <v>26</v>
      </c>
      <c r="J400" s="264" t="s">
        <v>2071</v>
      </c>
      <c r="K400" s="28"/>
      <c r="L400" s="241"/>
      <c r="M400" s="314" t="s">
        <v>136</v>
      </c>
      <c r="N400" s="9">
        <v>361</v>
      </c>
    </row>
    <row r="401" spans="1:14" s="61" customFormat="1" ht="15.75" customHeight="1">
      <c r="A401" s="453" t="s">
        <v>2181</v>
      </c>
      <c r="B401" s="107" t="s">
        <v>2211</v>
      </c>
      <c r="C401" s="107"/>
      <c r="D401" s="359" t="s">
        <v>3789</v>
      </c>
      <c r="E401" s="217">
        <f>UCIRanking!B175</f>
        <v>29323.400000000009</v>
      </c>
      <c r="F401" s="217">
        <v>30217.712500000009</v>
      </c>
      <c r="G401" s="57">
        <f>SUM(E401-F401)</f>
        <v>-894.3125</v>
      </c>
      <c r="H401" s="345"/>
      <c r="I401" s="453" t="s">
        <v>28</v>
      </c>
      <c r="J401" s="264" t="s">
        <v>1709</v>
      </c>
      <c r="K401" s="241"/>
      <c r="L401" s="241"/>
      <c r="M401" s="314" t="s">
        <v>139</v>
      </c>
      <c r="N401" s="9">
        <v>344</v>
      </c>
    </row>
    <row r="402" spans="1:14" s="61" customFormat="1" ht="15.75" customHeight="1">
      <c r="A402" s="453" t="s">
        <v>2182</v>
      </c>
      <c r="B402" s="107" t="s">
        <v>2727</v>
      </c>
      <c r="C402" s="107"/>
      <c r="D402" s="359" t="s">
        <v>3823</v>
      </c>
      <c r="E402" s="217">
        <f>UCIRanking!B129</f>
        <v>29032.525000000001</v>
      </c>
      <c r="F402" s="217">
        <v>27488.15</v>
      </c>
      <c r="G402" s="57">
        <f>SUM(E402-F402)</f>
        <v>1544.375</v>
      </c>
      <c r="H402" s="345"/>
      <c r="I402" s="453" t="s">
        <v>30</v>
      </c>
      <c r="J402" s="264" t="s">
        <v>712</v>
      </c>
      <c r="K402" s="241"/>
      <c r="L402" s="241"/>
      <c r="M402" s="314" t="s">
        <v>136</v>
      </c>
      <c r="N402" s="9">
        <v>336</v>
      </c>
    </row>
    <row r="403" spans="1:14" s="61" customFormat="1" ht="15.75" customHeight="1">
      <c r="A403" s="453" t="s">
        <v>2183</v>
      </c>
      <c r="B403" s="107" t="s">
        <v>2716</v>
      </c>
      <c r="C403" s="107"/>
      <c r="D403" s="359" t="s">
        <v>3821</v>
      </c>
      <c r="E403" s="217">
        <f>UCIRanking!B37</f>
        <v>28677.5</v>
      </c>
      <c r="F403" s="217">
        <v>28116.9</v>
      </c>
      <c r="G403" s="57">
        <f>SUM(E403-F403)</f>
        <v>560.59999999999854</v>
      </c>
      <c r="H403" s="345"/>
      <c r="I403" s="453" t="s">
        <v>32</v>
      </c>
      <c r="J403" s="264" t="s">
        <v>1402</v>
      </c>
      <c r="K403" s="241"/>
      <c r="L403" s="241"/>
      <c r="M403" s="314" t="s">
        <v>133</v>
      </c>
      <c r="N403" s="9">
        <v>332</v>
      </c>
    </row>
    <row r="404" spans="1:14" s="61" customFormat="1" ht="15.75" customHeight="1">
      <c r="A404" s="453" t="s">
        <v>2184</v>
      </c>
      <c r="B404" s="107" t="s">
        <v>2206</v>
      </c>
      <c r="C404" s="107"/>
      <c r="D404" s="359" t="s">
        <v>3791</v>
      </c>
      <c r="E404" s="217">
        <f>UCIRanking!B143</f>
        <v>28625.712500000012</v>
      </c>
      <c r="F404" s="217">
        <v>29363.275000000012</v>
      </c>
      <c r="G404" s="57">
        <f>SUM(E404-F404)</f>
        <v>-737.5625</v>
      </c>
      <c r="H404" s="345"/>
      <c r="I404" s="453" t="s">
        <v>34</v>
      </c>
      <c r="J404" s="264" t="s">
        <v>2039</v>
      </c>
      <c r="K404" s="241"/>
      <c r="L404" s="241"/>
      <c r="M404" s="314" t="s">
        <v>136</v>
      </c>
      <c r="N404" s="9">
        <v>326</v>
      </c>
    </row>
    <row r="405" spans="1:14" s="61" customFormat="1" ht="15.75" customHeight="1">
      <c r="A405" s="453" t="s">
        <v>2185</v>
      </c>
      <c r="B405" s="107" t="s">
        <v>2204</v>
      </c>
      <c r="C405" s="107"/>
      <c r="D405" s="359" t="s">
        <v>3792</v>
      </c>
      <c r="E405" s="217">
        <f>UCIRanking!B158</f>
        <v>28591.324999999983</v>
      </c>
      <c r="F405" s="217">
        <v>29444.274999999987</v>
      </c>
      <c r="G405" s="57">
        <f>SUM(E405-F405)</f>
        <v>-852.95000000000437</v>
      </c>
      <c r="H405" s="345"/>
      <c r="I405" s="453" t="s">
        <v>36</v>
      </c>
      <c r="J405" s="264" t="s">
        <v>497</v>
      </c>
      <c r="K405" s="28"/>
      <c r="L405" s="241"/>
      <c r="M405" s="314" t="s">
        <v>136</v>
      </c>
      <c r="N405" s="9">
        <v>326</v>
      </c>
    </row>
    <row r="406" spans="1:14" s="61" customFormat="1" ht="15.75" customHeight="1">
      <c r="A406" s="453" t="s">
        <v>2186</v>
      </c>
      <c r="B406" s="107" t="s">
        <v>2732</v>
      </c>
      <c r="C406" s="107"/>
      <c r="D406" s="359" t="s">
        <v>3826</v>
      </c>
      <c r="E406" s="217">
        <f>UCIRanking!B61</f>
        <v>27797.075000000001</v>
      </c>
      <c r="F406" s="217">
        <v>26461.050000000003</v>
      </c>
      <c r="G406" s="57">
        <f>SUM(E406-F406)</f>
        <v>1336.0249999999978</v>
      </c>
      <c r="H406" s="345"/>
      <c r="I406" s="453" t="s">
        <v>38</v>
      </c>
      <c r="J406" s="264" t="s">
        <v>420</v>
      </c>
      <c r="K406" s="244"/>
      <c r="L406" s="241"/>
      <c r="M406" s="314" t="s">
        <v>138</v>
      </c>
      <c r="N406" s="9">
        <v>322</v>
      </c>
    </row>
    <row r="407" spans="1:14" s="61" customFormat="1" ht="15.75" customHeight="1">
      <c r="A407" s="453" t="s">
        <v>2187</v>
      </c>
      <c r="B407" s="106" t="s">
        <v>1341</v>
      </c>
      <c r="C407" s="464"/>
      <c r="D407" s="359" t="s">
        <v>3786</v>
      </c>
      <c r="E407" s="217">
        <f>UCIRanking!B147</f>
        <v>27339.662499999944</v>
      </c>
      <c r="F407" s="217">
        <v>28786.662499999944</v>
      </c>
      <c r="G407" s="57">
        <f>SUM(E407-F407)</f>
        <v>-1447</v>
      </c>
      <c r="H407" s="345"/>
      <c r="I407" s="453" t="s">
        <v>145</v>
      </c>
      <c r="J407" s="264" t="s">
        <v>417</v>
      </c>
      <c r="K407" s="241"/>
      <c r="L407" s="241"/>
      <c r="M407" s="314" t="s">
        <v>133</v>
      </c>
      <c r="N407" s="9">
        <v>317</v>
      </c>
    </row>
    <row r="408" spans="1:14" s="61" customFormat="1" ht="15.75" customHeight="1">
      <c r="A408" s="453" t="s">
        <v>2188</v>
      </c>
      <c r="B408" s="107" t="s">
        <v>2714</v>
      </c>
      <c r="C408" s="107"/>
      <c r="D408" s="359" t="s">
        <v>3825</v>
      </c>
      <c r="E408" s="217">
        <f>UCIRanking!B111</f>
        <v>26582.3</v>
      </c>
      <c r="F408" s="217">
        <v>26027.924999999999</v>
      </c>
      <c r="G408" s="57">
        <f>SUM(E408-F408)</f>
        <v>554.375</v>
      </c>
      <c r="H408" s="345"/>
      <c r="I408" s="453" t="s">
        <v>146</v>
      </c>
      <c r="J408" s="264" t="s">
        <v>547</v>
      </c>
      <c r="K408" s="241"/>
      <c r="L408" s="241"/>
      <c r="M408" s="314" t="s">
        <v>136</v>
      </c>
      <c r="N408" s="9">
        <v>307</v>
      </c>
    </row>
    <row r="409" spans="1:14" s="61" customFormat="1" ht="15.75" customHeight="1">
      <c r="A409" s="453" t="s">
        <v>2189</v>
      </c>
      <c r="B409" s="285" t="s">
        <v>27</v>
      </c>
      <c r="C409" s="9"/>
      <c r="D409" s="359" t="s">
        <v>3793</v>
      </c>
      <c r="E409" s="217">
        <f>UCIRanking!B166</f>
        <v>23507.249999999847</v>
      </c>
      <c r="F409" s="217">
        <v>24778.67499999985</v>
      </c>
      <c r="G409" s="57">
        <f>SUM(E409-F409)</f>
        <v>-1271.4250000000029</v>
      </c>
      <c r="H409" s="345"/>
      <c r="I409" s="458" t="s">
        <v>147</v>
      </c>
      <c r="J409" s="264" t="s">
        <v>2093</v>
      </c>
      <c r="K409" s="241"/>
      <c r="L409" s="241"/>
      <c r="M409" s="314" t="s">
        <v>133</v>
      </c>
      <c r="N409" s="9">
        <v>296</v>
      </c>
    </row>
    <row r="410" spans="1:14" s="61" customFormat="1" ht="15.75" customHeight="1">
      <c r="A410" s="453" t="s">
        <v>2190</v>
      </c>
      <c r="B410" s="285" t="s">
        <v>13</v>
      </c>
      <c r="C410" s="107"/>
      <c r="D410" s="359" t="s">
        <v>3794</v>
      </c>
      <c r="E410" s="217">
        <f>UCIRanking!B156</f>
        <v>22830.375</v>
      </c>
      <c r="F410" s="217">
        <v>24107.850000000006</v>
      </c>
      <c r="G410" s="57">
        <f>SUM(E410-F410)</f>
        <v>-1277.4750000000058</v>
      </c>
      <c r="H410" s="345"/>
      <c r="I410" s="453" t="s">
        <v>151</v>
      </c>
      <c r="J410" s="264" t="s">
        <v>1006</v>
      </c>
      <c r="K410" s="244"/>
      <c r="L410" s="241"/>
      <c r="M410" s="314" t="s">
        <v>138</v>
      </c>
      <c r="N410" s="9">
        <v>279</v>
      </c>
    </row>
    <row r="411" spans="1:14" s="61" customFormat="1" ht="15.75" customHeight="1">
      <c r="A411" s="453" t="s">
        <v>2191</v>
      </c>
      <c r="B411" s="107" t="s">
        <v>660</v>
      </c>
      <c r="C411" s="107"/>
      <c r="D411" s="359" t="s">
        <v>3795</v>
      </c>
      <c r="E411" s="217">
        <f>UCIRanking!B176</f>
        <v>21163.875000000011</v>
      </c>
      <c r="F411" s="217">
        <v>22460.025000000012</v>
      </c>
      <c r="G411" s="57">
        <f>SUM(E411-F411)</f>
        <v>-1296.1500000000015</v>
      </c>
      <c r="H411" s="345"/>
      <c r="I411" s="453" t="s">
        <v>157</v>
      </c>
      <c r="J411" s="264" t="s">
        <v>731</v>
      </c>
      <c r="K411" s="244"/>
      <c r="L411" s="241"/>
      <c r="M411" s="314" t="s">
        <v>138</v>
      </c>
      <c r="N411" s="9">
        <v>276</v>
      </c>
    </row>
    <row r="412" spans="1:14" s="61" customFormat="1" ht="15.75" customHeight="1">
      <c r="A412" s="453" t="s">
        <v>2192</v>
      </c>
      <c r="B412" s="285" t="s">
        <v>1656</v>
      </c>
      <c r="C412" s="464"/>
      <c r="D412" s="359" t="s">
        <v>3831</v>
      </c>
      <c r="E412" s="217">
        <f>UCIRanking!B12</f>
        <v>20384.949999999964</v>
      </c>
      <c r="F412" s="217">
        <v>18594.399999999961</v>
      </c>
      <c r="G412" s="57">
        <f>SUM(E412-F412)</f>
        <v>1790.5500000000029</v>
      </c>
      <c r="H412" s="345"/>
      <c r="I412" s="453" t="s">
        <v>159</v>
      </c>
      <c r="J412" s="264" t="s">
        <v>1801</v>
      </c>
      <c r="K412" s="241"/>
      <c r="L412" s="241"/>
      <c r="M412" s="314" t="s">
        <v>140</v>
      </c>
      <c r="N412" s="9">
        <v>271</v>
      </c>
    </row>
    <row r="413" spans="1:14" s="61" customFormat="1" ht="15.75" customHeight="1">
      <c r="A413" s="453" t="s">
        <v>2303</v>
      </c>
      <c r="B413" s="107" t="s">
        <v>2731</v>
      </c>
      <c r="C413" s="107"/>
      <c r="D413" s="359" t="s">
        <v>3820</v>
      </c>
      <c r="E413" s="217">
        <f>UCIRanking!B161</f>
        <v>19370.699999999997</v>
      </c>
      <c r="F413" s="217">
        <v>20108.849999999999</v>
      </c>
      <c r="G413" s="57">
        <f>SUM(E413-F413)</f>
        <v>-738.15000000000146</v>
      </c>
      <c r="H413" s="345"/>
      <c r="I413" s="453" t="s">
        <v>160</v>
      </c>
      <c r="J413" s="264" t="s">
        <v>3254</v>
      </c>
      <c r="K413" s="241"/>
      <c r="L413" s="241"/>
      <c r="M413" s="314" t="s">
        <v>130</v>
      </c>
      <c r="N413" s="9">
        <v>266</v>
      </c>
    </row>
    <row r="414" spans="1:14" s="61" customFormat="1" ht="15.75" customHeight="1">
      <c r="A414" s="453" t="s">
        <v>2304</v>
      </c>
      <c r="B414" s="107" t="s">
        <v>2736</v>
      </c>
      <c r="C414" s="107"/>
      <c r="D414" s="359" t="s">
        <v>3824</v>
      </c>
      <c r="E414" s="217">
        <f>UCIRanking!B146</f>
        <v>18403.850000000002</v>
      </c>
      <c r="F414" s="217">
        <v>18942.300000000003</v>
      </c>
      <c r="G414" s="57">
        <f>SUM(E414-F414)</f>
        <v>-538.45000000000073</v>
      </c>
      <c r="H414" s="345"/>
      <c r="I414" s="453" t="s">
        <v>161</v>
      </c>
      <c r="J414" s="264" t="s">
        <v>2507</v>
      </c>
      <c r="K414" s="241"/>
      <c r="L414" s="241"/>
      <c r="M414" s="314" t="s">
        <v>134</v>
      </c>
      <c r="N414" s="9">
        <v>264</v>
      </c>
    </row>
    <row r="415" spans="1:14" s="61" customFormat="1" ht="15.75" customHeight="1">
      <c r="A415" s="453" t="s">
        <v>2305</v>
      </c>
      <c r="B415" s="107" t="s">
        <v>2193</v>
      </c>
      <c r="C415" s="107"/>
      <c r="D415" s="359" t="s">
        <v>3833</v>
      </c>
      <c r="E415" s="217">
        <f>UCIRanking!B68</f>
        <v>17807.299999999981</v>
      </c>
      <c r="F415" s="217">
        <v>16849.724999999984</v>
      </c>
      <c r="G415" s="57">
        <f>SUM(E415-F415)</f>
        <v>957.57499999999709</v>
      </c>
      <c r="H415" s="345"/>
      <c r="I415" s="453" t="s">
        <v>163</v>
      </c>
      <c r="J415" s="264" t="s">
        <v>2119</v>
      </c>
      <c r="K415" s="241"/>
      <c r="L415" s="241"/>
      <c r="M415" s="314" t="s">
        <v>140</v>
      </c>
      <c r="N415" s="9">
        <v>261</v>
      </c>
    </row>
    <row r="416" spans="1:14" s="61" customFormat="1" ht="15.75" customHeight="1">
      <c r="A416" s="453" t="s">
        <v>2684</v>
      </c>
      <c r="B416" s="285" t="s">
        <v>1692</v>
      </c>
      <c r="C416" s="107"/>
      <c r="D416" s="359" t="s">
        <v>3828</v>
      </c>
      <c r="E416" s="217">
        <f>UCIRanking!B170</f>
        <v>16021.312500000056</v>
      </c>
      <c r="F416" s="217">
        <v>16803.08750000006</v>
      </c>
      <c r="G416" s="57">
        <f>SUM(E416-F416)</f>
        <v>-781.77500000000327</v>
      </c>
      <c r="H416" s="345"/>
      <c r="I416" s="458" t="s">
        <v>274</v>
      </c>
      <c r="J416" s="264" t="s">
        <v>1804</v>
      </c>
      <c r="K416" s="241"/>
      <c r="L416" s="241"/>
      <c r="M416" s="314" t="s">
        <v>140</v>
      </c>
      <c r="N416" s="9">
        <v>259</v>
      </c>
    </row>
    <row r="417" spans="1:14" s="61" customFormat="1" ht="15.75" customHeight="1">
      <c r="A417" s="453" t="s">
        <v>2685</v>
      </c>
      <c r="B417" s="107" t="s">
        <v>2207</v>
      </c>
      <c r="C417" s="107"/>
      <c r="D417" s="359" t="s">
        <v>3829</v>
      </c>
      <c r="E417" s="217">
        <f>UCIRanking!B155</f>
        <v>14093.124999999975</v>
      </c>
      <c r="F417" s="217">
        <v>14478.974999999973</v>
      </c>
      <c r="G417" s="57">
        <f>SUM(E417-F417)</f>
        <v>-385.84999999999854</v>
      </c>
      <c r="H417" s="345"/>
      <c r="I417" s="458" t="s">
        <v>275</v>
      </c>
      <c r="J417" s="264" t="s">
        <v>458</v>
      </c>
      <c r="K417" s="241"/>
      <c r="L417" s="241"/>
      <c r="M417" s="314" t="s">
        <v>133</v>
      </c>
      <c r="N417" s="9">
        <v>259</v>
      </c>
    </row>
    <row r="418" spans="1:14" s="61" customFormat="1" ht="15.75" customHeight="1">
      <c r="A418" s="453" t="s">
        <v>2686</v>
      </c>
      <c r="B418" s="107" t="s">
        <v>2208</v>
      </c>
      <c r="C418" s="107"/>
      <c r="D418" s="359" t="s">
        <v>3830</v>
      </c>
      <c r="E418" s="217">
        <f>UCIRanking!B173</f>
        <v>13585.999999999993</v>
      </c>
      <c r="F418" s="217">
        <v>14047.849999999995</v>
      </c>
      <c r="G418" s="57">
        <f>SUM(E418-F418)</f>
        <v>-461.85000000000218</v>
      </c>
      <c r="H418" s="345"/>
      <c r="I418" s="458" t="s">
        <v>276</v>
      </c>
      <c r="J418" s="264" t="s">
        <v>1694</v>
      </c>
      <c r="K418" s="244"/>
      <c r="L418" s="241"/>
      <c r="M418" s="314" t="s">
        <v>138</v>
      </c>
      <c r="N418" s="9">
        <v>254</v>
      </c>
    </row>
    <row r="419" spans="1:14" s="61" customFormat="1" ht="15.75" customHeight="1">
      <c r="A419" s="453" t="s">
        <v>2687</v>
      </c>
      <c r="B419" s="106" t="s">
        <v>1350</v>
      </c>
      <c r="C419" s="107"/>
      <c r="D419" s="359" t="s">
        <v>3827</v>
      </c>
      <c r="E419" s="217">
        <f>UCIRanking!B164</f>
        <v>13518.950000000003</v>
      </c>
      <c r="F419" s="217">
        <v>15292.675000000001</v>
      </c>
      <c r="G419" s="57">
        <f>SUM(E419-F419)</f>
        <v>-1773.7249999999985</v>
      </c>
      <c r="H419" s="345"/>
      <c r="I419" s="458" t="s">
        <v>277</v>
      </c>
      <c r="J419" s="264" t="s">
        <v>1750</v>
      </c>
      <c r="K419" s="241"/>
      <c r="L419" s="241"/>
      <c r="M419" s="314" t="s">
        <v>137</v>
      </c>
      <c r="N419" s="9">
        <v>253</v>
      </c>
    </row>
    <row r="420" spans="1:14" s="61" customFormat="1" ht="15.75" customHeight="1">
      <c r="A420" s="453" t="s">
        <v>2688</v>
      </c>
      <c r="B420" s="284" t="s">
        <v>3639</v>
      </c>
      <c r="C420" s="107"/>
      <c r="D420" s="359" t="s">
        <v>3854</v>
      </c>
      <c r="E420" s="217">
        <f>UCIRanking!B88</f>
        <v>12462.100000000002</v>
      </c>
      <c r="F420" s="217">
        <v>10250.800000000001</v>
      </c>
      <c r="G420" s="57">
        <f>SUM(E420-F420)</f>
        <v>2211.3000000000011</v>
      </c>
      <c r="H420" s="345"/>
      <c r="I420" s="458" t="s">
        <v>640</v>
      </c>
      <c r="J420" s="264" t="s">
        <v>436</v>
      </c>
      <c r="K420" s="28"/>
      <c r="L420" s="241"/>
      <c r="M420" s="314" t="s">
        <v>140</v>
      </c>
      <c r="N420" s="9">
        <v>252</v>
      </c>
    </row>
    <row r="421" spans="1:14" s="61" customFormat="1" ht="15.75" customHeight="1">
      <c r="A421" s="453" t="s">
        <v>2689</v>
      </c>
      <c r="B421" s="107" t="s">
        <v>2221</v>
      </c>
      <c r="C421" s="107"/>
      <c r="D421" s="359" t="s">
        <v>3834</v>
      </c>
      <c r="E421" s="217">
        <f>UCIRanking!B174</f>
        <v>12180.350000000009</v>
      </c>
      <c r="F421" s="217">
        <v>12602.750000000011</v>
      </c>
      <c r="G421" s="57">
        <f>SUM(E421-F421)</f>
        <v>-422.40000000000146</v>
      </c>
      <c r="H421" s="345"/>
      <c r="I421" s="458" t="s">
        <v>641</v>
      </c>
      <c r="J421" s="264" t="s">
        <v>575</v>
      </c>
      <c r="K421" s="28"/>
      <c r="L421" s="241"/>
      <c r="M421" s="314" t="s">
        <v>139</v>
      </c>
      <c r="N421" s="9">
        <v>252</v>
      </c>
    </row>
    <row r="422" spans="1:14" s="61" customFormat="1" ht="15.75" customHeight="1">
      <c r="A422" s="453" t="s">
        <v>2690</v>
      </c>
      <c r="B422" s="284" t="s">
        <v>3629</v>
      </c>
      <c r="C422" s="107"/>
      <c r="D422" s="359" t="s">
        <v>3844</v>
      </c>
      <c r="E422" s="217">
        <f>UCIRanking!B49</f>
        <v>11737</v>
      </c>
      <c r="F422" s="217">
        <v>8338.1999999999989</v>
      </c>
      <c r="G422" s="57">
        <f>SUM(E422-F422)</f>
        <v>3398.8000000000011</v>
      </c>
      <c r="H422" s="345"/>
      <c r="I422" s="458" t="s">
        <v>642</v>
      </c>
      <c r="J422" s="264" t="s">
        <v>477</v>
      </c>
      <c r="K422" s="28"/>
      <c r="L422" s="241"/>
      <c r="M422" s="314" t="s">
        <v>136</v>
      </c>
      <c r="N422" s="9">
        <v>245</v>
      </c>
    </row>
    <row r="423" spans="1:14" s="61" customFormat="1" ht="15.75" customHeight="1">
      <c r="A423" s="453" t="s">
        <v>2691</v>
      </c>
      <c r="B423" s="284" t="s">
        <v>3630</v>
      </c>
      <c r="C423" s="107"/>
      <c r="D423" s="359" t="s">
        <v>3845</v>
      </c>
      <c r="E423" s="217">
        <f>UCIRanking!B52</f>
        <v>11599.4</v>
      </c>
      <c r="F423" s="217">
        <v>8948.1</v>
      </c>
      <c r="G423" s="57">
        <f>SUM(E423-F423)</f>
        <v>2651.2999999999993</v>
      </c>
      <c r="H423" s="345"/>
      <c r="I423" s="458" t="s">
        <v>644</v>
      </c>
      <c r="J423" s="264" t="s">
        <v>1711</v>
      </c>
      <c r="K423" s="241"/>
      <c r="L423" s="241"/>
      <c r="M423" s="314" t="s">
        <v>137</v>
      </c>
      <c r="N423" s="9">
        <v>244</v>
      </c>
    </row>
    <row r="424" spans="1:14" s="61" customFormat="1" ht="15.75" customHeight="1">
      <c r="A424" s="453" t="s">
        <v>2692</v>
      </c>
      <c r="B424" s="284" t="s">
        <v>3631</v>
      </c>
      <c r="C424" s="107"/>
      <c r="D424" s="359" t="s">
        <v>3846</v>
      </c>
      <c r="E424" s="217">
        <f>UCIRanking!B56</f>
        <v>11389.300000000001</v>
      </c>
      <c r="F424" s="217">
        <v>8597.9000000000015</v>
      </c>
      <c r="G424" s="57">
        <f>SUM(E424-F424)</f>
        <v>2791.3999999999996</v>
      </c>
      <c r="H424" s="345"/>
      <c r="I424" s="458" t="s">
        <v>650</v>
      </c>
      <c r="J424" s="264" t="s">
        <v>525</v>
      </c>
      <c r="K424" s="28"/>
      <c r="L424" s="241"/>
      <c r="M424" s="314" t="s">
        <v>139</v>
      </c>
      <c r="N424" s="9">
        <v>238</v>
      </c>
    </row>
    <row r="425" spans="1:14" s="61" customFormat="1" ht="15.75" customHeight="1">
      <c r="A425" s="453" t="s">
        <v>2693</v>
      </c>
      <c r="B425" s="284" t="s">
        <v>3625</v>
      </c>
      <c r="C425" s="107"/>
      <c r="D425" s="359" t="s">
        <v>3757</v>
      </c>
      <c r="E425" s="217">
        <f>UCIRanking!B28</f>
        <v>11343.000000000002</v>
      </c>
      <c r="F425" s="217">
        <v>8369.4000000000015</v>
      </c>
      <c r="G425" s="57">
        <f>SUM(E425-F425)</f>
        <v>2973.6000000000004</v>
      </c>
      <c r="H425" s="345"/>
      <c r="I425" s="458" t="s">
        <v>652</v>
      </c>
      <c r="J425" s="264" t="s">
        <v>2095</v>
      </c>
      <c r="K425" s="241"/>
      <c r="L425" s="241"/>
      <c r="M425" s="314" t="s">
        <v>140</v>
      </c>
      <c r="N425" s="9">
        <v>237</v>
      </c>
    </row>
    <row r="426" spans="1:14" s="61" customFormat="1" ht="15.75" customHeight="1">
      <c r="A426" s="453" t="s">
        <v>2694</v>
      </c>
      <c r="B426" s="284" t="s">
        <v>3644</v>
      </c>
      <c r="C426" s="107"/>
      <c r="D426" s="359" t="s">
        <v>3859</v>
      </c>
      <c r="E426" s="217">
        <f>UCIRanking!B114</f>
        <v>11269.9</v>
      </c>
      <c r="F426" s="217">
        <v>8963</v>
      </c>
      <c r="G426" s="57">
        <f>SUM(E426-F426)</f>
        <v>2306.8999999999996</v>
      </c>
      <c r="H426" s="345"/>
      <c r="I426" s="458" t="s">
        <v>655</v>
      </c>
      <c r="J426" s="264" t="s">
        <v>2522</v>
      </c>
      <c r="K426" s="28"/>
      <c r="L426" s="241"/>
      <c r="M426" s="314" t="s">
        <v>133</v>
      </c>
      <c r="N426" s="9">
        <v>237</v>
      </c>
    </row>
    <row r="427" spans="1:14" s="61" customFormat="1" ht="15.75" customHeight="1">
      <c r="A427" s="453" t="s">
        <v>2695</v>
      </c>
      <c r="B427" s="284" t="s">
        <v>3620</v>
      </c>
      <c r="C427" s="464"/>
      <c r="D427" s="359" t="s">
        <v>3754</v>
      </c>
      <c r="E427" s="217">
        <f>UCIRanking!B8</f>
        <v>10903.099999999999</v>
      </c>
      <c r="F427" s="217">
        <v>8891.4</v>
      </c>
      <c r="G427" s="57">
        <f>SUM(E427-F427)</f>
        <v>2011.6999999999989</v>
      </c>
      <c r="H427" s="345"/>
      <c r="I427" s="458" t="s">
        <v>656</v>
      </c>
      <c r="J427" s="264" t="s">
        <v>1708</v>
      </c>
      <c r="K427" s="241"/>
      <c r="L427" s="241"/>
      <c r="M427" s="314" t="s">
        <v>137</v>
      </c>
      <c r="N427" s="9">
        <v>228</v>
      </c>
    </row>
    <row r="428" spans="1:14" s="61" customFormat="1" ht="15.75" customHeight="1">
      <c r="A428" s="453" t="s">
        <v>2696</v>
      </c>
      <c r="B428" s="107" t="s">
        <v>3633</v>
      </c>
      <c r="C428" s="107"/>
      <c r="D428" s="359" t="s">
        <v>3848</v>
      </c>
      <c r="E428" s="217">
        <f>UCIRanking!B63</f>
        <v>10871.999999999998</v>
      </c>
      <c r="F428" s="217">
        <v>9255.6999999999989</v>
      </c>
      <c r="G428" s="57">
        <f>SUM(E428-F428)</f>
        <v>1616.2999999999993</v>
      </c>
      <c r="H428" s="345"/>
      <c r="I428" s="458" t="s">
        <v>659</v>
      </c>
      <c r="J428" s="264" t="s">
        <v>2351</v>
      </c>
      <c r="K428" s="28"/>
      <c r="L428" s="241"/>
      <c r="M428" s="314" t="s">
        <v>140</v>
      </c>
      <c r="N428" s="9">
        <v>225</v>
      </c>
    </row>
    <row r="429" spans="1:14" s="61" customFormat="1" ht="15.75" customHeight="1">
      <c r="A429" s="453" t="s">
        <v>2697</v>
      </c>
      <c r="B429" s="284" t="s">
        <v>3648</v>
      </c>
      <c r="C429" s="107"/>
      <c r="D429" s="359" t="s">
        <v>3864</v>
      </c>
      <c r="E429" s="217">
        <f>UCIRanking!B136</f>
        <v>10532.600000000002</v>
      </c>
      <c r="F429" s="217">
        <v>8265.4000000000015</v>
      </c>
      <c r="G429" s="57">
        <f>SUM(E429-F429)</f>
        <v>2267.2000000000007</v>
      </c>
      <c r="H429" s="345"/>
      <c r="I429" s="458" t="s">
        <v>661</v>
      </c>
      <c r="J429" s="264" t="s">
        <v>432</v>
      </c>
      <c r="K429" s="241"/>
      <c r="L429" s="241"/>
      <c r="M429" s="314" t="s">
        <v>139</v>
      </c>
      <c r="N429" s="9">
        <v>216</v>
      </c>
    </row>
    <row r="430" spans="1:14" s="61" customFormat="1" ht="15.75" customHeight="1">
      <c r="A430" s="453" t="s">
        <v>2698</v>
      </c>
      <c r="B430" s="285" t="s">
        <v>39</v>
      </c>
      <c r="C430" s="464"/>
      <c r="D430" s="359" t="s">
        <v>3832</v>
      </c>
      <c r="E430" s="217">
        <f>UCIRanking!B177</f>
        <v>10529.750000000091</v>
      </c>
      <c r="F430" s="217">
        <v>11816.275000000092</v>
      </c>
      <c r="G430" s="57">
        <f>SUM(E430-F430)</f>
        <v>-1286.5250000000015</v>
      </c>
      <c r="H430" s="345"/>
      <c r="I430" s="458" t="s">
        <v>666</v>
      </c>
      <c r="J430" s="264" t="s">
        <v>478</v>
      </c>
      <c r="K430" s="241"/>
      <c r="L430" s="241"/>
      <c r="M430" s="1" t="s">
        <v>131</v>
      </c>
      <c r="N430" s="9">
        <v>214</v>
      </c>
    </row>
    <row r="431" spans="1:14" s="61" customFormat="1" ht="15.75" customHeight="1">
      <c r="A431" s="453" t="s">
        <v>2699</v>
      </c>
      <c r="B431" s="284" t="s">
        <v>3624</v>
      </c>
      <c r="C431" s="107"/>
      <c r="D431" s="359" t="s">
        <v>3756</v>
      </c>
      <c r="E431" s="217">
        <f>UCIRanking!B26</f>
        <v>10411.5</v>
      </c>
      <c r="F431" s="217">
        <v>8369.9</v>
      </c>
      <c r="G431" s="57">
        <f>SUM(E431-F431)</f>
        <v>2041.6000000000004</v>
      </c>
      <c r="H431" s="345"/>
      <c r="I431" s="458" t="s">
        <v>670</v>
      </c>
      <c r="J431" s="264" t="s">
        <v>1374</v>
      </c>
      <c r="K431" s="241"/>
      <c r="L431" s="241"/>
      <c r="M431" s="314" t="s">
        <v>136</v>
      </c>
      <c r="N431" s="9">
        <v>214</v>
      </c>
    </row>
    <row r="432" spans="1:14" s="61" customFormat="1" ht="15.75" customHeight="1">
      <c r="A432" s="453" t="s">
        <v>2700</v>
      </c>
      <c r="B432" s="284" t="s">
        <v>3655</v>
      </c>
      <c r="C432" s="464"/>
      <c r="D432" s="359" t="s">
        <v>3755</v>
      </c>
      <c r="E432" s="217">
        <f>UCIRanking!B41</f>
        <v>10349.500000000002</v>
      </c>
      <c r="F432" s="217">
        <v>8342.9000000000015</v>
      </c>
      <c r="G432" s="57">
        <f>SUM(E432-F432)</f>
        <v>2006.6000000000004</v>
      </c>
      <c r="H432" s="345"/>
      <c r="I432" s="458" t="s">
        <v>671</v>
      </c>
      <c r="J432" s="264" t="s">
        <v>1448</v>
      </c>
      <c r="K432" s="241"/>
      <c r="L432" s="241"/>
      <c r="M432" s="314" t="s">
        <v>137</v>
      </c>
      <c r="N432" s="9">
        <v>213</v>
      </c>
    </row>
    <row r="433" spans="1:14" s="61" customFormat="1" ht="15.75" customHeight="1">
      <c r="A433" s="453" t="s">
        <v>2701</v>
      </c>
      <c r="B433" s="284" t="s">
        <v>3632</v>
      </c>
      <c r="C433" s="107"/>
      <c r="D433" s="359" t="s">
        <v>3847</v>
      </c>
      <c r="E433" s="217">
        <f>UCIRanking!B58</f>
        <v>10240.600000000002</v>
      </c>
      <c r="F433" s="217">
        <v>8281.8000000000011</v>
      </c>
      <c r="G433" s="57">
        <f>SUM(E433-F433)</f>
        <v>1958.8000000000011</v>
      </c>
      <c r="H433" s="345"/>
      <c r="I433" s="458" t="s">
        <v>672</v>
      </c>
      <c r="J433" s="264" t="s">
        <v>2128</v>
      </c>
      <c r="K433" s="241"/>
      <c r="L433" s="241"/>
      <c r="M433" s="314" t="s">
        <v>133</v>
      </c>
      <c r="N433" s="9">
        <v>204</v>
      </c>
    </row>
    <row r="434" spans="1:14" s="61" customFormat="1" ht="15.75" customHeight="1">
      <c r="A434" s="453" t="s">
        <v>2702</v>
      </c>
      <c r="B434" s="107" t="s">
        <v>3685</v>
      </c>
      <c r="C434" s="107"/>
      <c r="D434" s="359" t="s">
        <v>3861</v>
      </c>
      <c r="E434" s="217">
        <f>UCIRanking!B119</f>
        <v>10217.6</v>
      </c>
      <c r="F434" s="217">
        <v>8434.4</v>
      </c>
      <c r="G434" s="57">
        <f>SUM(E434-F434)</f>
        <v>1783.2000000000007</v>
      </c>
      <c r="H434" s="345"/>
      <c r="I434" s="458" t="s">
        <v>677</v>
      </c>
      <c r="J434" s="264" t="s">
        <v>529</v>
      </c>
      <c r="K434" s="244"/>
      <c r="L434" s="241"/>
      <c r="M434" s="314" t="s">
        <v>138</v>
      </c>
      <c r="N434" s="9">
        <v>204</v>
      </c>
    </row>
    <row r="435" spans="1:14" s="61" customFormat="1" ht="15.75" customHeight="1">
      <c r="A435" s="453" t="s">
        <v>2703</v>
      </c>
      <c r="B435" s="284" t="s">
        <v>3634</v>
      </c>
      <c r="C435" s="107"/>
      <c r="D435" s="359" t="s">
        <v>3849</v>
      </c>
      <c r="E435" s="217">
        <f>UCIRanking!B70</f>
        <v>10207.800000000001</v>
      </c>
      <c r="F435" s="217">
        <v>8320.2000000000007</v>
      </c>
      <c r="G435" s="57">
        <f>SUM(E435-F435)</f>
        <v>1887.6000000000004</v>
      </c>
      <c r="H435" s="345"/>
      <c r="I435" s="458" t="s">
        <v>685</v>
      </c>
      <c r="J435" s="264" t="s">
        <v>723</v>
      </c>
      <c r="K435" s="241"/>
      <c r="L435" s="241"/>
      <c r="M435" s="314" t="s">
        <v>139</v>
      </c>
      <c r="N435" s="9">
        <v>202</v>
      </c>
    </row>
    <row r="436" spans="1:14" s="61" customFormat="1" ht="15.75" customHeight="1">
      <c r="A436" s="453" t="s">
        <v>2704</v>
      </c>
      <c r="B436" s="284" t="s">
        <v>3638</v>
      </c>
      <c r="C436" s="107"/>
      <c r="D436" s="359" t="s">
        <v>3853</v>
      </c>
      <c r="E436" s="217">
        <f>UCIRanking!B87</f>
        <v>10180.500000000002</v>
      </c>
      <c r="F436" s="217">
        <v>8258.9000000000015</v>
      </c>
      <c r="G436" s="57">
        <f>SUM(E436-F436)</f>
        <v>1921.6000000000004</v>
      </c>
      <c r="H436" s="345"/>
      <c r="I436" s="458" t="s">
        <v>689</v>
      </c>
      <c r="J436" s="264" t="s">
        <v>548</v>
      </c>
      <c r="K436" s="28"/>
      <c r="L436" s="241"/>
      <c r="M436" s="314" t="s">
        <v>140</v>
      </c>
      <c r="N436" s="9">
        <v>200</v>
      </c>
    </row>
    <row r="437" spans="1:14" s="61" customFormat="1" ht="15.75" customHeight="1">
      <c r="A437" s="453" t="s">
        <v>2705</v>
      </c>
      <c r="B437" s="107" t="s">
        <v>3622</v>
      </c>
      <c r="C437" s="464"/>
      <c r="D437" s="359" t="s">
        <v>3751</v>
      </c>
      <c r="E437" s="217">
        <f>UCIRanking!B16</f>
        <v>10174.300000000001</v>
      </c>
      <c r="F437" s="217">
        <v>8336.4000000000015</v>
      </c>
      <c r="G437" s="57">
        <f>SUM(E437-F437)</f>
        <v>1837.8999999999996</v>
      </c>
      <c r="I437" s="458" t="s">
        <v>690</v>
      </c>
      <c r="J437" s="264" t="s">
        <v>2122</v>
      </c>
      <c r="K437" s="241"/>
      <c r="L437" s="241"/>
      <c r="M437" s="314" t="s">
        <v>134</v>
      </c>
      <c r="N437" s="9">
        <v>193</v>
      </c>
    </row>
    <row r="438" spans="1:14" s="61" customFormat="1" ht="15.75" customHeight="1">
      <c r="A438" s="453" t="s">
        <v>2706</v>
      </c>
      <c r="B438" s="107" t="s">
        <v>3637</v>
      </c>
      <c r="C438" s="107"/>
      <c r="D438" s="359" t="s">
        <v>3852</v>
      </c>
      <c r="E438" s="217">
        <f>UCIRanking!B80</f>
        <v>10114</v>
      </c>
      <c r="F438" s="217">
        <v>8847.7000000000007</v>
      </c>
      <c r="G438" s="57">
        <f>SUM(E438-F438)</f>
        <v>1266.2999999999993</v>
      </c>
      <c r="H438" s="345"/>
      <c r="I438" s="458" t="s">
        <v>691</v>
      </c>
      <c r="J438" s="264" t="s">
        <v>2614</v>
      </c>
      <c r="K438" s="28"/>
      <c r="L438" s="241"/>
      <c r="M438" s="314" t="s">
        <v>134</v>
      </c>
      <c r="N438" s="9">
        <v>192</v>
      </c>
    </row>
    <row r="439" spans="1:14" s="61" customFormat="1" ht="15.75" customHeight="1">
      <c r="A439" s="453" t="s">
        <v>2735</v>
      </c>
      <c r="B439" s="284" t="s">
        <v>3645</v>
      </c>
      <c r="C439" s="107"/>
      <c r="D439" s="359" t="s">
        <v>3860</v>
      </c>
      <c r="E439" s="217">
        <f>UCIRanking!B118</f>
        <v>10022</v>
      </c>
      <c r="F439" s="217">
        <v>8680.7999999999993</v>
      </c>
      <c r="G439" s="57">
        <f>SUM(E439-F439)</f>
        <v>1341.2000000000007</v>
      </c>
      <c r="I439" s="458" t="s">
        <v>697</v>
      </c>
      <c r="J439" s="264" t="s">
        <v>593</v>
      </c>
      <c r="K439" s="241"/>
      <c r="L439" s="241"/>
      <c r="M439" s="314" t="s">
        <v>133</v>
      </c>
      <c r="N439" s="9">
        <v>190</v>
      </c>
    </row>
    <row r="440" spans="1:14" s="61" customFormat="1" ht="15.75" customHeight="1">
      <c r="A440" s="453" t="s">
        <v>2833</v>
      </c>
      <c r="B440" s="284" t="s">
        <v>3636</v>
      </c>
      <c r="C440" s="107"/>
      <c r="D440" s="359" t="s">
        <v>3851</v>
      </c>
      <c r="E440" s="217">
        <f>UCIRanking!B75</f>
        <v>10019.9</v>
      </c>
      <c r="F440" s="217">
        <v>8389.4</v>
      </c>
      <c r="G440" s="57">
        <f>SUM(E440-F440)</f>
        <v>1630.5</v>
      </c>
      <c r="H440" s="345"/>
      <c r="I440" s="458" t="s">
        <v>698</v>
      </c>
      <c r="J440" s="264" t="s">
        <v>846</v>
      </c>
      <c r="K440" s="432"/>
      <c r="L440" s="241"/>
      <c r="M440" s="314" t="s">
        <v>135</v>
      </c>
      <c r="N440" s="9">
        <v>185</v>
      </c>
    </row>
    <row r="441" spans="1:14" s="61" customFormat="1" ht="15.75" customHeight="1">
      <c r="A441" s="453" t="s">
        <v>2850</v>
      </c>
      <c r="B441" s="284" t="s">
        <v>3623</v>
      </c>
      <c r="C441" s="107"/>
      <c r="D441" s="359" t="s">
        <v>3753</v>
      </c>
      <c r="E441" s="217">
        <f>UCIRanking!B21</f>
        <v>9920.9</v>
      </c>
      <c r="F441" s="217">
        <v>8127.8</v>
      </c>
      <c r="G441" s="57">
        <f>SUM(E441-F441)</f>
        <v>1793.0999999999995</v>
      </c>
      <c r="H441" s="345"/>
      <c r="I441" s="458" t="s">
        <v>699</v>
      </c>
      <c r="J441" s="264" t="s">
        <v>1364</v>
      </c>
      <c r="K441" s="28"/>
      <c r="L441" s="241"/>
      <c r="M441" s="314" t="s">
        <v>133</v>
      </c>
      <c r="N441" s="9">
        <v>183</v>
      </c>
    </row>
    <row r="442" spans="1:14" s="61" customFormat="1" ht="15.75" customHeight="1">
      <c r="A442" s="453" t="s">
        <v>2900</v>
      </c>
      <c r="B442" s="284" t="s">
        <v>3627</v>
      </c>
      <c r="C442" s="107"/>
      <c r="D442" s="359" t="s">
        <v>3759</v>
      </c>
      <c r="E442" s="217">
        <f>UCIRanking!B44</f>
        <v>9569.9000000000015</v>
      </c>
      <c r="F442" s="217">
        <v>7270.6000000000013</v>
      </c>
      <c r="G442" s="57">
        <f>SUM(E442-F442)</f>
        <v>2299.3000000000002</v>
      </c>
      <c r="H442" s="345"/>
      <c r="I442" s="458" t="s">
        <v>701</v>
      </c>
      <c r="J442" s="264" t="s">
        <v>2121</v>
      </c>
      <c r="K442" s="28"/>
      <c r="L442" s="241"/>
      <c r="M442" s="314" t="s">
        <v>135</v>
      </c>
      <c r="N442" s="9">
        <v>181</v>
      </c>
    </row>
    <row r="443" spans="1:14" s="61" customFormat="1" ht="15.75" customHeight="1">
      <c r="A443" s="453" t="s">
        <v>2901</v>
      </c>
      <c r="B443" s="284" t="s">
        <v>3621</v>
      </c>
      <c r="C443" s="464"/>
      <c r="D443" s="359" t="s">
        <v>3758</v>
      </c>
      <c r="E443" s="217">
        <f>UCIRanking!B14</f>
        <v>9484.5</v>
      </c>
      <c r="F443" s="217">
        <v>7969.7000000000007</v>
      </c>
      <c r="G443" s="57">
        <f>SUM(E443-F443)</f>
        <v>1514.7999999999993</v>
      </c>
      <c r="H443" s="345"/>
      <c r="I443" s="458" t="s">
        <v>702</v>
      </c>
      <c r="J443" s="264" t="s">
        <v>2043</v>
      </c>
      <c r="K443" s="241"/>
      <c r="L443" s="241"/>
      <c r="M443" s="314" t="s">
        <v>134</v>
      </c>
      <c r="N443" s="9">
        <v>181</v>
      </c>
    </row>
    <row r="444" spans="1:14" s="61" customFormat="1" ht="15.75" customHeight="1">
      <c r="A444" s="453" t="s">
        <v>2902</v>
      </c>
      <c r="B444" s="284" t="s">
        <v>144</v>
      </c>
      <c r="C444" s="107"/>
      <c r="D444" s="359" t="s">
        <v>3835</v>
      </c>
      <c r="E444" s="217">
        <f>UCIRanking!B178</f>
        <v>9430.1375000000025</v>
      </c>
      <c r="F444" s="217">
        <v>10253.262500000003</v>
      </c>
      <c r="G444" s="57">
        <f>SUM(E444-F444)</f>
        <v>-823.125</v>
      </c>
      <c r="H444" s="345"/>
      <c r="I444" s="458" t="s">
        <v>703</v>
      </c>
      <c r="J444" s="264" t="s">
        <v>1719</v>
      </c>
      <c r="K444" s="28"/>
      <c r="L444" s="241"/>
      <c r="M444" s="314" t="s">
        <v>136</v>
      </c>
      <c r="N444" s="9">
        <v>177</v>
      </c>
    </row>
    <row r="445" spans="1:14" s="61" customFormat="1" ht="15.75" customHeight="1">
      <c r="A445" s="453" t="s">
        <v>2903</v>
      </c>
      <c r="B445" s="284" t="s">
        <v>3635</v>
      </c>
      <c r="C445" s="107"/>
      <c r="D445" s="359" t="s">
        <v>3850</v>
      </c>
      <c r="E445" s="217">
        <f>UCIRanking!B74</f>
        <v>9391.3000000000011</v>
      </c>
      <c r="F445" s="217">
        <v>8299.0000000000018</v>
      </c>
      <c r="G445" s="57">
        <f>SUM(E445-F445)</f>
        <v>1092.2999999999993</v>
      </c>
      <c r="H445" s="345"/>
      <c r="I445" s="458" t="s">
        <v>706</v>
      </c>
      <c r="J445" s="264" t="s">
        <v>456</v>
      </c>
      <c r="K445" s="241"/>
      <c r="L445" s="241"/>
      <c r="M445" s="314" t="s">
        <v>139</v>
      </c>
      <c r="N445" s="9">
        <v>177</v>
      </c>
    </row>
    <row r="446" spans="1:14" s="61" customFormat="1" ht="15.75" customHeight="1">
      <c r="A446" s="453" t="s">
        <v>2904</v>
      </c>
      <c r="B446" s="284" t="s">
        <v>3643</v>
      </c>
      <c r="C446" s="107"/>
      <c r="D446" s="359" t="s">
        <v>3858</v>
      </c>
      <c r="E446" s="217">
        <f>UCIRanking!B113</f>
        <v>9356.5</v>
      </c>
      <c r="F446" s="217">
        <v>7801.4999999999991</v>
      </c>
      <c r="G446" s="57">
        <f>SUM(E446-F446)</f>
        <v>1555.0000000000009</v>
      </c>
      <c r="H446" s="345"/>
      <c r="I446" s="458" t="s">
        <v>775</v>
      </c>
      <c r="J446" s="264" t="s">
        <v>445</v>
      </c>
      <c r="K446" s="241"/>
      <c r="L446" s="241"/>
      <c r="M446" s="314" t="s">
        <v>134</v>
      </c>
      <c r="N446" s="9">
        <v>176</v>
      </c>
    </row>
    <row r="447" spans="1:14" s="61" customFormat="1" ht="15.75" customHeight="1">
      <c r="A447" s="453" t="s">
        <v>3591</v>
      </c>
      <c r="B447" s="284" t="s">
        <v>3646</v>
      </c>
      <c r="C447" s="107"/>
      <c r="D447" s="359" t="s">
        <v>3862</v>
      </c>
      <c r="E447" s="217">
        <f>UCIRanking!B124</f>
        <v>9031.9</v>
      </c>
      <c r="F447" s="217">
        <v>7347.9</v>
      </c>
      <c r="G447" s="57">
        <f>SUM(E447-F447)</f>
        <v>1684</v>
      </c>
      <c r="H447" s="345"/>
      <c r="I447" s="458" t="s">
        <v>776</v>
      </c>
      <c r="J447" s="264" t="s">
        <v>479</v>
      </c>
      <c r="K447" s="241"/>
      <c r="L447" s="241"/>
      <c r="M447" s="314" t="s">
        <v>139</v>
      </c>
      <c r="N447" s="9">
        <v>176</v>
      </c>
    </row>
    <row r="448" spans="1:14" s="61" customFormat="1" ht="15.75" customHeight="1">
      <c r="A448" s="453" t="s">
        <v>3592</v>
      </c>
      <c r="B448" s="284" t="s">
        <v>3647</v>
      </c>
      <c r="C448" s="107"/>
      <c r="D448" s="359" t="s">
        <v>3863</v>
      </c>
      <c r="E448" s="217">
        <f>UCIRanking!B128</f>
        <v>8883.2999999999993</v>
      </c>
      <c r="F448" s="217">
        <v>6888</v>
      </c>
      <c r="G448" s="57">
        <f>SUM(E448-F448)</f>
        <v>1995.2999999999993</v>
      </c>
      <c r="H448" s="345"/>
      <c r="I448" s="458" t="s">
        <v>777</v>
      </c>
      <c r="J448" s="264" t="s">
        <v>585</v>
      </c>
      <c r="K448" s="241"/>
      <c r="L448" s="241"/>
      <c r="M448" s="314" t="s">
        <v>137</v>
      </c>
      <c r="N448" s="9">
        <v>175</v>
      </c>
    </row>
    <row r="449" spans="1:14" s="61" customFormat="1" ht="15.75" customHeight="1">
      <c r="A449" s="453" t="s">
        <v>3593</v>
      </c>
      <c r="B449" s="284" t="s">
        <v>3640</v>
      </c>
      <c r="C449" s="107"/>
      <c r="D449" s="359" t="s">
        <v>3855</v>
      </c>
      <c r="E449" s="217">
        <f>UCIRanking!B94</f>
        <v>8777.3000000000011</v>
      </c>
      <c r="F449" s="217">
        <v>6994.7000000000007</v>
      </c>
      <c r="G449" s="57">
        <f>SUM(E449-F449)</f>
        <v>1782.6000000000004</v>
      </c>
      <c r="H449" s="345"/>
      <c r="I449" s="458" t="s">
        <v>778</v>
      </c>
      <c r="J449" s="264" t="s">
        <v>1148</v>
      </c>
      <c r="K449" s="241"/>
      <c r="L449" s="241"/>
      <c r="M449" s="314" t="s">
        <v>130</v>
      </c>
      <c r="N449" s="9">
        <v>174</v>
      </c>
    </row>
    <row r="450" spans="1:14" s="61" customFormat="1" ht="15.75" customHeight="1">
      <c r="A450" s="453" t="s">
        <v>3594</v>
      </c>
      <c r="B450" s="284" t="s">
        <v>3641</v>
      </c>
      <c r="C450" s="107"/>
      <c r="D450" s="359" t="s">
        <v>3856</v>
      </c>
      <c r="E450" s="217">
        <f>UCIRanking!B95</f>
        <v>8705.1500000000015</v>
      </c>
      <c r="F450" s="217">
        <v>7873.550000000002</v>
      </c>
      <c r="G450" s="57">
        <f>SUM(E450-F450)</f>
        <v>831.59999999999945</v>
      </c>
      <c r="H450" s="345"/>
      <c r="I450" s="458" t="s">
        <v>779</v>
      </c>
      <c r="J450" s="264" t="s">
        <v>1145</v>
      </c>
      <c r="K450" s="28"/>
      <c r="L450" s="241"/>
      <c r="M450" s="314" t="s">
        <v>129</v>
      </c>
      <c r="N450" s="9">
        <v>172</v>
      </c>
    </row>
    <row r="451" spans="1:14" s="61" customFormat="1" ht="15.75" customHeight="1">
      <c r="A451" s="453" t="s">
        <v>3595</v>
      </c>
      <c r="B451" s="284" t="s">
        <v>3626</v>
      </c>
      <c r="C451" s="107"/>
      <c r="D451" s="359" t="s">
        <v>3760</v>
      </c>
      <c r="E451" s="217">
        <f>UCIRanking!B38</f>
        <v>8594.7000000000007</v>
      </c>
      <c r="F451" s="217">
        <v>6577.2000000000007</v>
      </c>
      <c r="G451" s="57">
        <f>SUM(E451-F451)</f>
        <v>2017.5</v>
      </c>
      <c r="H451" s="345"/>
      <c r="I451" s="458" t="s">
        <v>780</v>
      </c>
      <c r="J451" s="264" t="s">
        <v>1149</v>
      </c>
      <c r="K451" s="28"/>
      <c r="L451" s="241"/>
      <c r="M451" s="314" t="s">
        <v>134</v>
      </c>
      <c r="N451" s="9">
        <v>172</v>
      </c>
    </row>
    <row r="452" spans="1:14" s="61" customFormat="1" ht="15.75" customHeight="1">
      <c r="A452" s="453" t="s">
        <v>3596</v>
      </c>
      <c r="B452" s="284" t="s">
        <v>3642</v>
      </c>
      <c r="C452" s="107"/>
      <c r="D452" s="359" t="s">
        <v>3857</v>
      </c>
      <c r="E452" s="217">
        <f>UCIRanking!B104</f>
        <v>8466.6</v>
      </c>
      <c r="F452" s="217">
        <v>7350.4000000000005</v>
      </c>
      <c r="G452" s="57">
        <f>SUM(E452-F452)</f>
        <v>1116.1999999999998</v>
      </c>
      <c r="H452" s="345"/>
      <c r="I452" s="458" t="s">
        <v>781</v>
      </c>
      <c r="J452" s="264" t="s">
        <v>2331</v>
      </c>
      <c r="K452" s="28"/>
      <c r="L452" s="28"/>
      <c r="M452" s="314" t="s">
        <v>130</v>
      </c>
      <c r="N452" s="9">
        <v>169</v>
      </c>
    </row>
    <row r="453" spans="1:14" s="61" customFormat="1" ht="15.75" customHeight="1">
      <c r="A453" s="453" t="s">
        <v>3597</v>
      </c>
      <c r="B453" s="284" t="s">
        <v>3628</v>
      </c>
      <c r="C453" s="464"/>
      <c r="D453" s="359" t="s">
        <v>3752</v>
      </c>
      <c r="E453" s="217">
        <f>UCIRanking!B46</f>
        <v>8424.4</v>
      </c>
      <c r="F453" s="217">
        <v>6997.8</v>
      </c>
      <c r="G453" s="57">
        <f>SUM(E453-F453)</f>
        <v>1426.5999999999995</v>
      </c>
      <c r="H453" s="345"/>
      <c r="I453" s="458" t="s">
        <v>782</v>
      </c>
      <c r="J453" s="264" t="s">
        <v>561</v>
      </c>
      <c r="K453" s="241"/>
      <c r="L453" s="241"/>
      <c r="M453" s="314" t="s">
        <v>133</v>
      </c>
      <c r="N453" s="9">
        <v>167</v>
      </c>
    </row>
    <row r="454" spans="1:14" s="61" customFormat="1" ht="15.75" customHeight="1">
      <c r="A454" s="453" t="s">
        <v>3598</v>
      </c>
      <c r="B454" s="107" t="s">
        <v>156</v>
      </c>
      <c r="C454" s="107"/>
      <c r="D454" s="359" t="s">
        <v>3836</v>
      </c>
      <c r="E454" s="217">
        <f>UCIRanking!B144</f>
        <v>8376.0375000000513</v>
      </c>
      <c r="F454" s="217">
        <v>9386.3625000000502</v>
      </c>
      <c r="G454" s="57">
        <f>SUM(E454-F454)</f>
        <v>-1010.3249999999989</v>
      </c>
      <c r="H454" s="345"/>
      <c r="I454" s="458" t="s">
        <v>783</v>
      </c>
      <c r="J454" s="264" t="s">
        <v>620</v>
      </c>
      <c r="K454" s="241"/>
      <c r="L454" s="241"/>
      <c r="M454" s="314" t="s">
        <v>137</v>
      </c>
      <c r="N454" s="9">
        <v>165</v>
      </c>
    </row>
    <row r="455" spans="1:14" s="61" customFormat="1" ht="15.75" customHeight="1">
      <c r="A455" s="453" t="s">
        <v>3599</v>
      </c>
      <c r="B455" s="285" t="s">
        <v>1669</v>
      </c>
      <c r="C455" s="107"/>
      <c r="D455" s="359" t="s">
        <v>3838</v>
      </c>
      <c r="E455" s="217">
        <f>UCIRanking!B165</f>
        <v>8000.5374999999458</v>
      </c>
      <c r="F455" s="217">
        <v>8451.1624999999458</v>
      </c>
      <c r="G455" s="57">
        <f>SUM(E455-F455)</f>
        <v>-450.625</v>
      </c>
      <c r="H455" s="345"/>
      <c r="I455" s="458" t="s">
        <v>784</v>
      </c>
      <c r="J455" s="264" t="s">
        <v>2353</v>
      </c>
      <c r="K455" s="28"/>
      <c r="L455" s="241"/>
      <c r="M455" s="314" t="s">
        <v>137</v>
      </c>
      <c r="N455" s="9">
        <v>164</v>
      </c>
    </row>
    <row r="456" spans="1:14" s="61" customFormat="1" ht="15.75" customHeight="1">
      <c r="A456" s="453" t="s">
        <v>3600</v>
      </c>
      <c r="B456" s="285" t="s">
        <v>1670</v>
      </c>
      <c r="C456" s="107"/>
      <c r="D456" s="359" t="s">
        <v>3837</v>
      </c>
      <c r="E456" s="217">
        <f>UCIRanking!B172</f>
        <v>7730.1125000000065</v>
      </c>
      <c r="F456" s="217">
        <v>8540.5375000000058</v>
      </c>
      <c r="G456" s="57">
        <f>SUM(E456-F456)</f>
        <v>-810.42499999999927</v>
      </c>
      <c r="H456" s="345"/>
      <c r="I456" s="458" t="s">
        <v>785</v>
      </c>
      <c r="J456" s="264" t="s">
        <v>1986</v>
      </c>
      <c r="K456" s="313"/>
      <c r="L456" s="241"/>
      <c r="M456" s="314" t="s">
        <v>132</v>
      </c>
      <c r="N456" s="9">
        <v>162</v>
      </c>
    </row>
    <row r="457" spans="1:14" s="61" customFormat="1" ht="15.75" customHeight="1">
      <c r="A457" s="453" t="s">
        <v>3601</v>
      </c>
      <c r="B457" s="285" t="s">
        <v>6</v>
      </c>
      <c r="C457" s="9"/>
      <c r="D457" s="359" t="s">
        <v>3839</v>
      </c>
      <c r="E457" s="217">
        <f>UCIRanking!B151</f>
        <v>2639.6124999999852</v>
      </c>
      <c r="F457" s="217">
        <v>3338.5874999999851</v>
      </c>
      <c r="G457" s="57">
        <f>SUM(E457-F457)</f>
        <v>-698.97499999999991</v>
      </c>
      <c r="H457" s="345"/>
      <c r="I457" s="458" t="s">
        <v>786</v>
      </c>
      <c r="J457" s="264" t="s">
        <v>2127</v>
      </c>
      <c r="K457" s="28"/>
      <c r="L457" s="241"/>
      <c r="M457" s="1" t="s">
        <v>131</v>
      </c>
      <c r="N457" s="9">
        <v>161</v>
      </c>
    </row>
    <row r="458" spans="1:14" s="61" customFormat="1" ht="15.75" customHeight="1">
      <c r="A458" s="453" t="s">
        <v>3602</v>
      </c>
      <c r="B458" s="285" t="s">
        <v>1651</v>
      </c>
      <c r="C458" s="188"/>
      <c r="D458" s="359" t="s">
        <v>3842</v>
      </c>
      <c r="E458" s="217">
        <f>UCIRanking!B153</f>
        <v>2586.8999999999537</v>
      </c>
      <c r="F458" s="217">
        <v>3242.3499999999526</v>
      </c>
      <c r="G458" s="57">
        <f>SUM(E458-F458)</f>
        <v>-655.44999999999891</v>
      </c>
      <c r="H458" s="345"/>
      <c r="I458" s="458" t="s">
        <v>787</v>
      </c>
      <c r="J458" s="264" t="s">
        <v>556</v>
      </c>
      <c r="K458" s="241"/>
      <c r="L458" s="241"/>
      <c r="M458" s="314" t="s">
        <v>137</v>
      </c>
      <c r="N458" s="9">
        <v>161</v>
      </c>
    </row>
    <row r="459" spans="1:14" s="61" customFormat="1" ht="15.75" customHeight="1">
      <c r="A459" s="453" t="s">
        <v>3603</v>
      </c>
      <c r="B459" s="285" t="s">
        <v>19</v>
      </c>
      <c r="C459" s="9"/>
      <c r="D459" s="359" t="s">
        <v>3841</v>
      </c>
      <c r="E459" s="217">
        <f>UCIRanking!B159</f>
        <v>2578.8374999999728</v>
      </c>
      <c r="F459" s="217">
        <v>2998.2624999999725</v>
      </c>
      <c r="G459" s="57">
        <f>SUM(E459-F459)</f>
        <v>-419.42499999999973</v>
      </c>
      <c r="H459" s="345"/>
      <c r="I459" s="458" t="s">
        <v>788</v>
      </c>
      <c r="J459" s="264" t="s">
        <v>446</v>
      </c>
      <c r="K459" s="241"/>
      <c r="L459" s="241"/>
      <c r="M459" s="314" t="s">
        <v>139</v>
      </c>
      <c r="N459" s="9">
        <v>161</v>
      </c>
    </row>
    <row r="460" spans="1:14" s="61" customFormat="1" ht="15.75" customHeight="1">
      <c r="A460" s="453" t="s">
        <v>3608</v>
      </c>
      <c r="B460" s="106" t="s">
        <v>1335</v>
      </c>
      <c r="C460" s="9"/>
      <c r="D460" s="359" t="s">
        <v>3840</v>
      </c>
      <c r="E460" s="217">
        <f>UCIRanking!B162</f>
        <v>2390.174999999972</v>
      </c>
      <c r="F460" s="217">
        <v>3070.1249999999704</v>
      </c>
      <c r="G460" s="57">
        <f>SUM(E460-F460)</f>
        <v>-679.94999999999845</v>
      </c>
      <c r="H460" s="345"/>
      <c r="I460" s="458" t="s">
        <v>789</v>
      </c>
      <c r="J460" s="264" t="s">
        <v>427</v>
      </c>
      <c r="K460" s="241"/>
      <c r="L460" s="241"/>
      <c r="M460" s="314" t="s">
        <v>133</v>
      </c>
      <c r="N460" s="9">
        <v>160</v>
      </c>
    </row>
    <row r="461" spans="1:14" s="61" customFormat="1" ht="15.75" customHeight="1">
      <c r="A461" s="453" t="s">
        <v>3690</v>
      </c>
      <c r="B461" s="285" t="s">
        <v>29</v>
      </c>
      <c r="C461" s="464"/>
      <c r="D461" s="359" t="s">
        <v>3843</v>
      </c>
      <c r="E461" s="217">
        <f>UCIRanking!B167</f>
        <v>2351.2999999999929</v>
      </c>
      <c r="F461" s="217">
        <v>2558.0999999999935</v>
      </c>
      <c r="G461" s="57">
        <f>SUM(E461-F461)</f>
        <v>-206.80000000000064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1351</v>
      </c>
      <c r="D467" s="65">
        <f>$AH$870</f>
        <v>14952.000000000002</v>
      </c>
      <c r="E467" s="271" t="s">
        <v>0</v>
      </c>
      <c r="F467" s="284" t="s">
        <v>704</v>
      </c>
      <c r="G467" s="57"/>
      <c r="H467" s="65">
        <f>$DB$870</f>
        <v>15224.499999999998</v>
      </c>
      <c r="I467" s="271" t="s">
        <v>0</v>
      </c>
      <c r="J467" s="285" t="s">
        <v>2216</v>
      </c>
      <c r="K467" s="422"/>
      <c r="L467" s="65">
        <f>$SZ$870</f>
        <v>15038.099999999997</v>
      </c>
      <c r="M467" s="271" t="s">
        <v>0</v>
      </c>
      <c r="N467" s="285" t="s">
        <v>1666</v>
      </c>
      <c r="P467" s="65">
        <f>$NC$870</f>
        <v>15180.650000000001</v>
      </c>
      <c r="Q467" s="271" t="s">
        <v>0</v>
      </c>
      <c r="R467" s="284" t="s">
        <v>3639</v>
      </c>
      <c r="T467" s="65">
        <f>$BDR$870</f>
        <v>14597.499999999998</v>
      </c>
    </row>
    <row r="468" spans="1:20" s="61" customFormat="1" ht="15.75" customHeight="1">
      <c r="A468" s="265" t="s">
        <v>2</v>
      </c>
      <c r="B468" s="284" t="s">
        <v>3963</v>
      </c>
      <c r="D468" s="65">
        <f>$CA$870</f>
        <v>14921.449999999997</v>
      </c>
      <c r="E468" s="271" t="s">
        <v>2</v>
      </c>
      <c r="F468" s="284" t="s">
        <v>667</v>
      </c>
      <c r="G468" s="57"/>
      <c r="H468" s="65">
        <f>$JQ$870</f>
        <v>14979.400000000003</v>
      </c>
      <c r="I468" s="271" t="s">
        <v>2</v>
      </c>
      <c r="J468" s="461" t="s">
        <v>2203</v>
      </c>
      <c r="K468" s="422"/>
      <c r="L468" s="65">
        <f>$WL$870</f>
        <v>14556.149999999996</v>
      </c>
      <c r="M468" s="271" t="s">
        <v>2</v>
      </c>
      <c r="N468" s="107" t="s">
        <v>2718</v>
      </c>
      <c r="P468" s="65">
        <f>$AMA$870</f>
        <v>15038.100000000002</v>
      </c>
      <c r="Q468" s="271" t="s">
        <v>2</v>
      </c>
      <c r="R468" s="284" t="s">
        <v>3629</v>
      </c>
      <c r="T468" s="65">
        <f>$BAF$870</f>
        <v>13947.400000000003</v>
      </c>
    </row>
    <row r="469" spans="1:20" s="61" customFormat="1" ht="15.75" customHeight="1">
      <c r="A469" s="265" t="s">
        <v>3</v>
      </c>
      <c r="B469" s="284" t="s">
        <v>1337</v>
      </c>
      <c r="D469" s="65">
        <f>$G$870</f>
        <v>14749.049999999997</v>
      </c>
      <c r="E469" s="271" t="s">
        <v>3</v>
      </c>
      <c r="F469" s="608" t="s">
        <v>653</v>
      </c>
      <c r="G469" s="401"/>
      <c r="H469" s="607">
        <f>$IY$870</f>
        <v>14049.499999999998</v>
      </c>
      <c r="I469" s="271" t="s">
        <v>3</v>
      </c>
      <c r="J469" s="461" t="s">
        <v>1349</v>
      </c>
      <c r="K469" s="558"/>
      <c r="L469" s="607">
        <f>$LS$870</f>
        <v>13972.900000000003</v>
      </c>
      <c r="M469" s="271" t="s">
        <v>3</v>
      </c>
      <c r="N469" s="107" t="s">
        <v>2719</v>
      </c>
      <c r="P469" s="65">
        <f>$AJP$870</f>
        <v>15006</v>
      </c>
      <c r="Q469" s="271" t="s">
        <v>3</v>
      </c>
      <c r="R469" s="284" t="s">
        <v>3630</v>
      </c>
      <c r="T469" s="65">
        <f>$BAO$870</f>
        <v>13836.1</v>
      </c>
    </row>
    <row r="470" spans="1:20" s="61" customFormat="1" ht="15.75" customHeight="1">
      <c r="A470" s="265" t="s">
        <v>5</v>
      </c>
      <c r="B470" s="284" t="s">
        <v>142</v>
      </c>
      <c r="D470" s="65">
        <f>$DT$870</f>
        <v>14715.550000000001</v>
      </c>
      <c r="E470" s="271" t="s">
        <v>5</v>
      </c>
      <c r="F470" s="460" t="s">
        <v>2325</v>
      </c>
      <c r="G470" s="349"/>
      <c r="H470" s="272">
        <f>$OD$870</f>
        <v>14018.199999999995</v>
      </c>
      <c r="I470" s="271" t="s">
        <v>5</v>
      </c>
      <c r="J470" s="548" t="s">
        <v>2210</v>
      </c>
      <c r="K470" s="412"/>
      <c r="L470" s="272">
        <f>$XD$870</f>
        <v>12817.449999999999</v>
      </c>
      <c r="M470" s="271" t="s">
        <v>5</v>
      </c>
      <c r="N470" s="107" t="s">
        <v>2724</v>
      </c>
      <c r="O470" s="107"/>
      <c r="P470" s="65">
        <f>$APD$870</f>
        <v>14537.499999999998</v>
      </c>
      <c r="Q470" s="271" t="s">
        <v>5</v>
      </c>
      <c r="R470" s="284" t="s">
        <v>3631</v>
      </c>
      <c r="S470" s="354"/>
      <c r="T470" s="65">
        <f>$BAX$870</f>
        <v>13331.2</v>
      </c>
    </row>
    <row r="471" spans="1:20" s="61" customFormat="1" ht="15.75" customHeight="1">
      <c r="A471" s="265" t="s">
        <v>7</v>
      </c>
      <c r="B471" s="284" t="s">
        <v>3960</v>
      </c>
      <c r="D471" s="65">
        <f>$AQ$870</f>
        <v>14695.149999999996</v>
      </c>
      <c r="E471" s="265" t="s">
        <v>7</v>
      </c>
      <c r="F471" s="284" t="s">
        <v>654</v>
      </c>
      <c r="G471" s="57"/>
      <c r="H471" s="65">
        <f>$HO$870</f>
        <v>13898.299999999996</v>
      </c>
      <c r="I471" s="265" t="s">
        <v>7</v>
      </c>
      <c r="J471" s="284" t="s">
        <v>1343</v>
      </c>
      <c r="K471" s="107"/>
      <c r="L471" s="65">
        <f>$IP$870</f>
        <v>12764.099999999999</v>
      </c>
      <c r="M471" s="265" t="s">
        <v>2218</v>
      </c>
      <c r="N471" s="107" t="s">
        <v>2708</v>
      </c>
      <c r="P471" s="65">
        <f>$AMJ$870</f>
        <v>14513.700000000004</v>
      </c>
      <c r="Q471" s="271" t="s">
        <v>7</v>
      </c>
      <c r="R471" s="107" t="s">
        <v>3633</v>
      </c>
      <c r="T471" s="65">
        <f>$BBP$870</f>
        <v>13116.599999999997</v>
      </c>
    </row>
    <row r="472" spans="1:20" s="61" customFormat="1" ht="15.75" customHeight="1">
      <c r="A472" s="265" t="s">
        <v>8</v>
      </c>
      <c r="B472" s="284" t="s">
        <v>155</v>
      </c>
      <c r="D472" s="65">
        <f>$BI$870</f>
        <v>14583.399999999994</v>
      </c>
      <c r="E472" s="265" t="s">
        <v>8</v>
      </c>
      <c r="F472" s="461" t="s">
        <v>1344</v>
      </c>
      <c r="G472" s="57"/>
      <c r="H472" s="65">
        <f>$GW$870</f>
        <v>13871.099999999999</v>
      </c>
      <c r="I472" s="265" t="s">
        <v>8</v>
      </c>
      <c r="J472" s="461" t="s">
        <v>153</v>
      </c>
      <c r="K472" s="107"/>
      <c r="L472" s="65">
        <f>$SQ$870</f>
        <v>12744.300000000001</v>
      </c>
      <c r="M472" s="271" t="s">
        <v>8</v>
      </c>
      <c r="N472" s="107" t="s">
        <v>2726</v>
      </c>
      <c r="P472" s="65">
        <f>$AKH$870</f>
        <v>14418.300000000001</v>
      </c>
      <c r="Q472" s="271" t="s">
        <v>8</v>
      </c>
      <c r="R472" s="284" t="s">
        <v>3625</v>
      </c>
      <c r="S472" s="3"/>
      <c r="T472" s="65">
        <f>$AYM$870</f>
        <v>13079.500000000004</v>
      </c>
    </row>
    <row r="473" spans="1:20" s="61" customFormat="1" ht="15.75" customHeight="1">
      <c r="A473" s="265" t="s">
        <v>10</v>
      </c>
      <c r="B473" s="284" t="s">
        <v>3962</v>
      </c>
      <c r="D473" s="65">
        <f>$P$870</f>
        <v>14163.800000000003</v>
      </c>
      <c r="E473" s="265" t="s">
        <v>10</v>
      </c>
      <c r="F473" s="284" t="s">
        <v>1655</v>
      </c>
      <c r="G473" s="57"/>
      <c r="H473" s="65">
        <f>$EC$870</f>
        <v>13773.699999999999</v>
      </c>
      <c r="I473" s="265" t="s">
        <v>10</v>
      </c>
      <c r="J473" s="608" t="s">
        <v>669</v>
      </c>
      <c r="K473" s="611"/>
      <c r="L473" s="607">
        <f>$MK$870</f>
        <v>12688.500000000004</v>
      </c>
      <c r="M473" s="271" t="s">
        <v>10</v>
      </c>
      <c r="N473" s="412" t="s">
        <v>2712</v>
      </c>
      <c r="O473" s="402"/>
      <c r="P473" s="272">
        <f>$AHE$870</f>
        <v>14368.699999999999</v>
      </c>
      <c r="Q473" s="271" t="s">
        <v>10</v>
      </c>
      <c r="R473" s="284" t="s">
        <v>3648</v>
      </c>
      <c r="T473" s="65">
        <f>$BHD$870</f>
        <v>13022.899999999996</v>
      </c>
    </row>
    <row r="474" spans="1:20" s="61" customFormat="1" ht="15.75" customHeight="1">
      <c r="A474" s="265" t="s">
        <v>12</v>
      </c>
      <c r="B474" s="284" t="s">
        <v>141</v>
      </c>
      <c r="D474" s="65">
        <f>$GN$870</f>
        <v>14151</v>
      </c>
      <c r="E474" s="265" t="s">
        <v>12</v>
      </c>
      <c r="F474" s="608" t="s">
        <v>1653</v>
      </c>
      <c r="G474" s="609"/>
      <c r="H474" s="607">
        <f>$FV$870</f>
        <v>13594.599999999997</v>
      </c>
      <c r="I474" s="265" t="s">
        <v>12</v>
      </c>
      <c r="J474" s="107" t="s">
        <v>2196</v>
      </c>
      <c r="K474" s="422"/>
      <c r="L474" s="65">
        <f>$WU$870</f>
        <v>12513.150000000001</v>
      </c>
      <c r="M474" s="265" t="s">
        <v>12</v>
      </c>
      <c r="N474" s="107" t="s">
        <v>2710</v>
      </c>
      <c r="P474" s="65">
        <f>$AKZ$870</f>
        <v>14359.399999999998</v>
      </c>
      <c r="Q474" s="271" t="s">
        <v>12</v>
      </c>
      <c r="R474" s="284" t="s">
        <v>3644</v>
      </c>
      <c r="T474" s="65">
        <f>$BFK$870</f>
        <v>12974.100000000002</v>
      </c>
    </row>
    <row r="475" spans="1:20" s="61" customFormat="1" ht="15.75" customHeight="1">
      <c r="A475" s="265" t="s">
        <v>14</v>
      </c>
      <c r="B475" s="284" t="s">
        <v>3959</v>
      </c>
      <c r="D475" s="65">
        <f>$AZ$870</f>
        <v>14045.199999999995</v>
      </c>
      <c r="E475" s="265" t="s">
        <v>14</v>
      </c>
      <c r="F475" s="284" t="s">
        <v>3961</v>
      </c>
      <c r="G475" s="57"/>
      <c r="H475" s="65">
        <f>$LA$870</f>
        <v>13411.7</v>
      </c>
      <c r="I475" s="265" t="s">
        <v>14</v>
      </c>
      <c r="J475" s="284" t="s">
        <v>23</v>
      </c>
      <c r="K475" s="107"/>
      <c r="L475" s="65">
        <f>$OV$870</f>
        <v>12176.800000000001</v>
      </c>
      <c r="M475" s="265" t="s">
        <v>14</v>
      </c>
      <c r="N475" s="107" t="s">
        <v>2723</v>
      </c>
      <c r="P475" s="65">
        <f>$AGD$870</f>
        <v>14311.7</v>
      </c>
      <c r="Q475" s="271" t="s">
        <v>14</v>
      </c>
      <c r="R475" s="284" t="s">
        <v>3624</v>
      </c>
      <c r="T475" s="65">
        <f>$AYD$870</f>
        <v>12964.800000000001</v>
      </c>
    </row>
    <row r="476" spans="1:20" s="61" customFormat="1" ht="15.75" customHeight="1">
      <c r="A476" s="265" t="s">
        <v>16</v>
      </c>
      <c r="B476" s="608" t="s">
        <v>33</v>
      </c>
      <c r="C476" s="612"/>
      <c r="D476" s="607">
        <f>$CJ$870</f>
        <v>13977.099999999997</v>
      </c>
      <c r="E476" s="265" t="s">
        <v>16</v>
      </c>
      <c r="F476" s="284" t="s">
        <v>638</v>
      </c>
      <c r="G476" s="57"/>
      <c r="H476" s="65">
        <f>$JH$870</f>
        <v>13374.900000000011</v>
      </c>
      <c r="I476" s="265" t="s">
        <v>16</v>
      </c>
      <c r="J476" s="107" t="s">
        <v>686</v>
      </c>
      <c r="K476" s="422"/>
      <c r="L476" s="65">
        <f>$PW$870</f>
        <v>12003.200000000003</v>
      </c>
      <c r="M476" s="265" t="s">
        <v>16</v>
      </c>
      <c r="N476" s="107" t="s">
        <v>2728</v>
      </c>
      <c r="P476" s="65">
        <f>$AGM$870</f>
        <v>14213.400000000001</v>
      </c>
      <c r="Q476" s="271" t="s">
        <v>16</v>
      </c>
      <c r="R476" s="558" t="s">
        <v>3620</v>
      </c>
      <c r="S476" s="263"/>
      <c r="T476" s="377">
        <f>$AWT$870</f>
        <v>12642.600000000002</v>
      </c>
    </row>
    <row r="477" spans="1:20" s="61" customFormat="1" ht="15.75" customHeight="1">
      <c r="A477" s="265" t="s">
        <v>18</v>
      </c>
      <c r="B477" s="284" t="s">
        <v>651</v>
      </c>
      <c r="D477" s="65">
        <f>$DK$870</f>
        <v>13934.499999999998</v>
      </c>
      <c r="E477" s="265" t="s">
        <v>18</v>
      </c>
      <c r="F477" s="284" t="s">
        <v>17</v>
      </c>
      <c r="G477" s="57"/>
      <c r="H477" s="65">
        <f>$EL$870</f>
        <v>13256.699999999997</v>
      </c>
      <c r="I477" s="265" t="s">
        <v>18</v>
      </c>
      <c r="J477" s="608" t="s">
        <v>668</v>
      </c>
      <c r="K477" s="611"/>
      <c r="L477" s="607">
        <f>$SH$870</f>
        <v>11985.4</v>
      </c>
      <c r="M477" s="265" t="s">
        <v>18</v>
      </c>
      <c r="N477" s="107" t="s">
        <v>2711</v>
      </c>
      <c r="P477" s="65">
        <f>$AKQ$870</f>
        <v>14138.400000000005</v>
      </c>
      <c r="Q477" s="265" t="s">
        <v>18</v>
      </c>
      <c r="R477" s="608" t="s">
        <v>3655</v>
      </c>
      <c r="S477" s="612"/>
      <c r="T477" s="607">
        <f>$AZE$870</f>
        <v>12621.399999999996</v>
      </c>
    </row>
    <row r="478" spans="1:20" s="61" customFormat="1" ht="15.75" customHeight="1">
      <c r="A478" s="265" t="s">
        <v>20</v>
      </c>
      <c r="B478" s="284" t="s">
        <v>3958</v>
      </c>
      <c r="D478" s="65">
        <f>$FD$870</f>
        <v>13599.699999999999</v>
      </c>
      <c r="E478" s="265" t="s">
        <v>20</v>
      </c>
      <c r="F478" s="608" t="s">
        <v>37</v>
      </c>
      <c r="G478" s="609"/>
      <c r="H478" s="65">
        <f>$EU$870</f>
        <v>13000.250000000005</v>
      </c>
      <c r="I478" s="274" t="s">
        <v>20</v>
      </c>
      <c r="J478" s="610" t="s">
        <v>675</v>
      </c>
      <c r="K478" s="412"/>
      <c r="L478" s="272">
        <f>$MB$870</f>
        <v>11955.55</v>
      </c>
      <c r="M478" s="265" t="s">
        <v>20</v>
      </c>
      <c r="N478" s="461" t="s">
        <v>2202</v>
      </c>
      <c r="P478" s="65">
        <f>$YN$870</f>
        <v>14001.049999999997</v>
      </c>
      <c r="Q478" s="265" t="s">
        <v>20</v>
      </c>
      <c r="R478" s="608" t="s">
        <v>3638</v>
      </c>
      <c r="S478" s="612"/>
      <c r="T478" s="607">
        <f>$BDI$870</f>
        <v>12432.600000000002</v>
      </c>
    </row>
    <row r="479" spans="1:20" s="61" customFormat="1" ht="15.75" customHeight="1">
      <c r="A479" s="265" t="s">
        <v>22</v>
      </c>
      <c r="B479" s="284" t="s">
        <v>143</v>
      </c>
      <c r="D479" s="65">
        <f>$FM$870</f>
        <v>13283.399999999998</v>
      </c>
      <c r="E479" s="265" t="s">
        <v>22</v>
      </c>
      <c r="F479" s="284" t="s">
        <v>1342</v>
      </c>
      <c r="G479" s="57"/>
      <c r="H479" s="65">
        <f>$IG$870</f>
        <v>12956.100000000002</v>
      </c>
      <c r="I479" s="274" t="s">
        <v>22</v>
      </c>
      <c r="J479" s="284" t="s">
        <v>658</v>
      </c>
      <c r="K479" s="107"/>
      <c r="L479" s="65">
        <f>$JZ$870</f>
        <v>11903.3</v>
      </c>
      <c r="M479" s="265" t="s">
        <v>22</v>
      </c>
      <c r="N479" s="107" t="s">
        <v>180</v>
      </c>
      <c r="O479" s="3"/>
      <c r="P479" s="65">
        <f>$ZO$870</f>
        <v>13960.000000000002</v>
      </c>
      <c r="Q479" s="265" t="s">
        <v>22</v>
      </c>
      <c r="R479" s="284" t="s">
        <v>3632</v>
      </c>
      <c r="S479" s="354"/>
      <c r="T479" s="65">
        <f>$BBG$870</f>
        <v>12285.8</v>
      </c>
    </row>
    <row r="480" spans="1:20" s="61" customFormat="1" ht="15.75" customHeight="1">
      <c r="A480" s="273" t="s">
        <v>24</v>
      </c>
      <c r="B480" s="459" t="s">
        <v>683</v>
      </c>
      <c r="C480" s="263"/>
      <c r="D480" s="607">
        <f>$Y$870</f>
        <v>13026.599999999997</v>
      </c>
      <c r="E480" s="265" t="s">
        <v>24</v>
      </c>
      <c r="F480" s="459" t="s">
        <v>1668</v>
      </c>
      <c r="G480" s="401"/>
      <c r="H480" s="65">
        <f>$PE$870</f>
        <v>11957.549999999997</v>
      </c>
      <c r="I480" s="274" t="s">
        <v>24</v>
      </c>
      <c r="J480" s="284" t="s">
        <v>1649</v>
      </c>
      <c r="K480" s="107"/>
      <c r="L480" s="65">
        <f>$KR$870</f>
        <v>11437.899999999998</v>
      </c>
      <c r="M480" s="265" t="s">
        <v>24</v>
      </c>
      <c r="N480" s="107" t="s">
        <v>2715</v>
      </c>
      <c r="P480" s="65">
        <f>$AHN$870</f>
        <v>13569.099999999999</v>
      </c>
      <c r="Q480" s="265" t="s">
        <v>24</v>
      </c>
      <c r="R480" s="284" t="s">
        <v>3634</v>
      </c>
      <c r="T480" s="65">
        <f>$BBY$870</f>
        <v>12116.9</v>
      </c>
    </row>
    <row r="481" spans="1:20" s="61" customFormat="1" ht="15.75" customHeight="1">
      <c r="A481" s="306" t="s">
        <v>26</v>
      </c>
      <c r="B481" s="460" t="s">
        <v>687</v>
      </c>
      <c r="C481" s="263"/>
      <c r="D481" s="272">
        <f>$BR$870</f>
        <v>12618.000000000002</v>
      </c>
      <c r="E481" s="274" t="s">
        <v>26</v>
      </c>
      <c r="F481" s="460" t="s">
        <v>700</v>
      </c>
      <c r="G481" s="349"/>
      <c r="H481" s="272">
        <f>$NU$870</f>
        <v>11374.100000000002</v>
      </c>
      <c r="I481" s="274" t="s">
        <v>26</v>
      </c>
      <c r="J481" s="107" t="s">
        <v>2220</v>
      </c>
      <c r="K481" s="422"/>
      <c r="L481" s="65">
        <f>$YE$870</f>
        <v>11428.800000000003</v>
      </c>
      <c r="M481" s="265" t="s">
        <v>26</v>
      </c>
      <c r="N481" s="611" t="s">
        <v>2707</v>
      </c>
      <c r="O481" s="612"/>
      <c r="P481" s="607">
        <f>$ALI$870</f>
        <v>13388.15</v>
      </c>
      <c r="Q481" s="18" t="s">
        <v>26</v>
      </c>
      <c r="R481" s="107" t="s">
        <v>3637</v>
      </c>
      <c r="T481" s="65">
        <f>$BCZ$870</f>
        <v>12083.400000000001</v>
      </c>
    </row>
    <row r="482" spans="1:20" s="61" customFormat="1" ht="15.75" customHeight="1">
      <c r="A482" s="274" t="s">
        <v>28</v>
      </c>
      <c r="B482" s="284" t="s">
        <v>1661</v>
      </c>
      <c r="D482" s="65">
        <f>$CS$870</f>
        <v>12580.199999999997</v>
      </c>
      <c r="E482" s="274" t="s">
        <v>28</v>
      </c>
      <c r="F482" s="547" t="s">
        <v>162</v>
      </c>
      <c r="G482" s="57"/>
      <c r="H482" s="353">
        <f>$HF$870</f>
        <v>10239.500000000005</v>
      </c>
      <c r="I482" s="274" t="s">
        <v>28</v>
      </c>
      <c r="J482" s="285" t="s">
        <v>1753</v>
      </c>
      <c r="K482" s="422"/>
      <c r="L482" s="65">
        <f>$NL$870</f>
        <v>11354.099999999999</v>
      </c>
      <c r="M482" s="265" t="s">
        <v>28</v>
      </c>
      <c r="N482" s="107" t="s">
        <v>2721</v>
      </c>
      <c r="P482" s="65">
        <f>$AMS$870</f>
        <v>13375.399999999996</v>
      </c>
      <c r="Q482" s="18" t="s">
        <v>28</v>
      </c>
      <c r="R482" s="608" t="s">
        <v>3645</v>
      </c>
      <c r="S482" s="612"/>
      <c r="T482" s="607">
        <f>$BFT$870</f>
        <v>12077.500000000004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12358.200000000003</v>
      </c>
      <c r="E483" s="274" t="s">
        <v>30</v>
      </c>
      <c r="F483" s="284" t="s">
        <v>3607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10522.599999999997</v>
      </c>
      <c r="M483" s="265" t="s">
        <v>30</v>
      </c>
      <c r="N483" s="611" t="s">
        <v>2722</v>
      </c>
      <c r="O483" s="612"/>
      <c r="P483" s="607">
        <f>$AIX$870</f>
        <v>13294.599999999995</v>
      </c>
      <c r="Q483" s="18" t="s">
        <v>30</v>
      </c>
      <c r="R483" s="107" t="s">
        <v>3685</v>
      </c>
      <c r="T483" s="65">
        <f>$BGC$870</f>
        <v>11924.399999999996</v>
      </c>
    </row>
    <row r="484" spans="1:20" s="61" customFormat="1" ht="15.75" customHeight="1">
      <c r="A484" s="274" t="s">
        <v>32</v>
      </c>
      <c r="B484" s="459" t="s">
        <v>3604</v>
      </c>
      <c r="D484" s="65" t="e">
        <f>$GE$870</f>
        <v>#N/A</v>
      </c>
      <c r="E484" s="274" t="s">
        <v>32</v>
      </c>
      <c r="F484" s="459" t="s">
        <v>3605</v>
      </c>
      <c r="G484" s="57"/>
      <c r="H484" s="65" t="e">
        <f>$LJ$870</f>
        <v>#N/A</v>
      </c>
      <c r="I484" s="274" t="s">
        <v>32</v>
      </c>
      <c r="J484" s="459" t="s">
        <v>3606</v>
      </c>
      <c r="K484" s="107"/>
      <c r="L484" s="65" t="e">
        <f>$KI$870</f>
        <v>#N/A</v>
      </c>
      <c r="M484" s="265" t="s">
        <v>32</v>
      </c>
      <c r="N484" s="461" t="s">
        <v>1345</v>
      </c>
      <c r="P484" s="65">
        <f>$PN$870</f>
        <v>13290.599999999997</v>
      </c>
      <c r="Q484" s="18" t="s">
        <v>32</v>
      </c>
      <c r="R484" s="284" t="s">
        <v>3636</v>
      </c>
      <c r="S484" s="3"/>
      <c r="T484" s="65">
        <f>$BCQ$870</f>
        <v>11917.800000000003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285" t="s">
        <v>2212</v>
      </c>
      <c r="O485" s="61"/>
      <c r="P485" s="65">
        <f>$XV$870</f>
        <v>12899.699999999999</v>
      </c>
      <c r="Q485" s="18" t="s">
        <v>34</v>
      </c>
      <c r="R485" s="107" t="s">
        <v>3622</v>
      </c>
      <c r="S485" s="61"/>
      <c r="T485" s="65">
        <f>$AXL$870</f>
        <v>11898.299999999997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2720</v>
      </c>
      <c r="O486" s="61"/>
      <c r="P486" s="65">
        <f>$AHW$870</f>
        <v>12876.5</v>
      </c>
      <c r="Q486" s="18" t="s">
        <v>36</v>
      </c>
      <c r="R486" s="284" t="s">
        <v>3627</v>
      </c>
      <c r="S486" s="61"/>
      <c r="T486" s="65">
        <f>$AZN$870</f>
        <v>11819.300000000003</v>
      </c>
    </row>
    <row r="487" spans="1:20" s="61" customFormat="1" ht="15.75" customHeight="1">
      <c r="A487" s="265"/>
      <c r="B487" s="107" t="str">
        <f>B481</f>
        <v>Gerben van Helden</v>
      </c>
      <c r="C487" s="107"/>
      <c r="D487" s="462"/>
      <c r="E487" s="453"/>
      <c r="F487" s="419" t="str">
        <f>F481</f>
        <v>John Hertogh</v>
      </c>
      <c r="G487" s="57"/>
      <c r="H487" s="65"/>
      <c r="I487" s="453"/>
      <c r="J487" s="419" t="str">
        <f>J478</f>
        <v>Christa van Helden</v>
      </c>
      <c r="K487" s="34"/>
      <c r="L487" s="72"/>
      <c r="M487" s="265" t="s">
        <v>38</v>
      </c>
      <c r="N487" s="285" t="s">
        <v>1671</v>
      </c>
      <c r="P487" s="65">
        <f>$RP$870</f>
        <v>12839.599999999997</v>
      </c>
      <c r="Q487" s="18" t="s">
        <v>38</v>
      </c>
      <c r="R487" s="107" t="s">
        <v>1654</v>
      </c>
      <c r="T487" s="65">
        <f>$YW$870</f>
        <v>11679.800000000005</v>
      </c>
    </row>
    <row r="488" spans="1:20" s="61" customFormat="1" ht="15.75" customHeight="1">
      <c r="A488" s="265"/>
      <c r="B488" s="107" t="str">
        <f>F470</f>
        <v>Jimmy Vancutsem</v>
      </c>
      <c r="C488" s="107"/>
      <c r="D488" s="462"/>
      <c r="E488" s="453"/>
      <c r="F488" s="463" t="str">
        <f>J470</f>
        <v>Michiel Willems</v>
      </c>
      <c r="G488" s="57"/>
      <c r="H488" s="65"/>
      <c r="I488" s="453"/>
      <c r="J488" s="107" t="str">
        <f>N473</f>
        <v>Leon Verhaeg</v>
      </c>
      <c r="K488" s="107"/>
      <c r="L488" s="256"/>
      <c r="M488" s="265" t="s">
        <v>145</v>
      </c>
      <c r="N488" s="285" t="s">
        <v>1664</v>
      </c>
      <c r="P488" s="65">
        <f>$QF$870</f>
        <v>12621.699999999997</v>
      </c>
      <c r="Q488" s="18" t="s">
        <v>145</v>
      </c>
      <c r="R488" s="461" t="s">
        <v>1656</v>
      </c>
      <c r="T488" s="65">
        <f>$ASG$870</f>
        <v>11557.199999999999</v>
      </c>
    </row>
    <row r="489" spans="1:20" s="61" customFormat="1" ht="15.75" customHeight="1">
      <c r="A489" s="265"/>
      <c r="B489" s="107"/>
      <c r="C489" s="464"/>
      <c r="D489" s="65"/>
      <c r="E489" s="453"/>
      <c r="F489" s="463"/>
      <c r="G489" s="57"/>
      <c r="H489" s="65"/>
      <c r="I489" s="453"/>
      <c r="K489" s="107"/>
      <c r="L489" s="256"/>
      <c r="M489" s="265" t="s">
        <v>146</v>
      </c>
      <c r="N489" s="107" t="s">
        <v>2725</v>
      </c>
      <c r="P489" s="65">
        <f>$AIO$870</f>
        <v>12556.199999999997</v>
      </c>
      <c r="Q489" s="18" t="s">
        <v>146</v>
      </c>
      <c r="R489" s="107" t="s">
        <v>2727</v>
      </c>
      <c r="S489" s="3"/>
      <c r="T489" s="65">
        <f>$APM$870</f>
        <v>11485.100000000004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2713</v>
      </c>
      <c r="P490" s="65">
        <f>$AJY$870</f>
        <v>12439.5</v>
      </c>
      <c r="Q490" s="18" t="s">
        <v>147</v>
      </c>
      <c r="R490" s="107" t="s">
        <v>2732</v>
      </c>
      <c r="T490" s="65">
        <f>$AQN$870</f>
        <v>11478.600000000002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7"/>
      <c r="L491" s="256"/>
      <c r="M491" s="265" t="s">
        <v>151</v>
      </c>
      <c r="N491" s="107" t="s">
        <v>2709</v>
      </c>
      <c r="O491" s="3"/>
      <c r="P491" s="65">
        <f>$ANK$870</f>
        <v>12323.999999999998</v>
      </c>
      <c r="Q491" s="18" t="s">
        <v>151</v>
      </c>
      <c r="R491" s="107" t="s">
        <v>3621</v>
      </c>
      <c r="T491" s="65">
        <f>$AXC$870</f>
        <v>11405.500000000004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2734</v>
      </c>
      <c r="P492" s="65">
        <f>$ALR$870</f>
        <v>12245.599999999997</v>
      </c>
      <c r="Q492" s="18" t="s">
        <v>157</v>
      </c>
      <c r="R492" s="284" t="s">
        <v>3623</v>
      </c>
      <c r="T492" s="65">
        <f>$AXU$870</f>
        <v>11335.800000000007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2733</v>
      </c>
      <c r="P493" s="65">
        <f>$ANT$870</f>
        <v>12205.799999999997</v>
      </c>
      <c r="Q493" s="18" t="s">
        <v>159</v>
      </c>
      <c r="R493" s="285" t="s">
        <v>1657</v>
      </c>
      <c r="T493" s="65">
        <f>$TR$870</f>
        <v>11305.75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608" t="s">
        <v>2195</v>
      </c>
      <c r="O494" s="612"/>
      <c r="P494" s="607">
        <f>$XM$870</f>
        <v>12084.699999999997</v>
      </c>
      <c r="Q494" s="18" t="s">
        <v>160</v>
      </c>
      <c r="R494" s="107" t="s">
        <v>2716</v>
      </c>
      <c r="T494" s="65">
        <f>$AOU$870</f>
        <v>11009.000000000002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2717</v>
      </c>
      <c r="P495" s="65">
        <f>$ANB$870</f>
        <v>12074.1</v>
      </c>
      <c r="Q495" s="18" t="s">
        <v>161</v>
      </c>
      <c r="R495" s="284" t="s">
        <v>3635</v>
      </c>
      <c r="T495" s="65">
        <f>$BCH$870</f>
        <v>10973.499999999998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2730</v>
      </c>
      <c r="P496" s="65">
        <f>$AOC$870</f>
        <v>11954.699999999997</v>
      </c>
      <c r="Q496" s="18" t="s">
        <v>163</v>
      </c>
      <c r="R496" s="284" t="s">
        <v>3646</v>
      </c>
      <c r="T496" s="65">
        <f>$BGL$870</f>
        <v>10923</v>
      </c>
    </row>
    <row r="497" spans="12:20" s="61" customFormat="1" ht="15.75" customHeight="1">
      <c r="L497" s="256"/>
      <c r="M497" s="265" t="s">
        <v>274</v>
      </c>
      <c r="N497" s="285" t="s">
        <v>2200</v>
      </c>
      <c r="P497" s="65">
        <f>$ZX$870</f>
        <v>11409.599999999999</v>
      </c>
      <c r="Q497" s="18" t="s">
        <v>274</v>
      </c>
      <c r="R497" s="284" t="s">
        <v>3647</v>
      </c>
      <c r="T497" s="65">
        <f>$BGU$870</f>
        <v>10916.599999999997</v>
      </c>
    </row>
    <row r="498" spans="12:20" s="61" customFormat="1" ht="15.75" customHeight="1">
      <c r="L498" s="256"/>
      <c r="M498" s="265" t="s">
        <v>275</v>
      </c>
      <c r="N498" s="107" t="s">
        <v>2832</v>
      </c>
      <c r="P498" s="65">
        <f>$AGV$870</f>
        <v>11350.199999999999</v>
      </c>
      <c r="Q498" s="18" t="s">
        <v>275</v>
      </c>
      <c r="R498" s="284" t="s">
        <v>3641</v>
      </c>
      <c r="T498" s="65">
        <f>$BEJ$870</f>
        <v>10860.75</v>
      </c>
    </row>
    <row r="499" spans="12:20" s="61" customFormat="1" ht="15.75" customHeight="1">
      <c r="L499" s="256"/>
      <c r="M499" s="265" t="s">
        <v>276</v>
      </c>
      <c r="N499" s="459" t="s">
        <v>633</v>
      </c>
      <c r="O499" s="263"/>
      <c r="P499" s="377">
        <f>$UA$870</f>
        <v>11325.349999999999</v>
      </c>
      <c r="Q499" s="18" t="s">
        <v>276</v>
      </c>
      <c r="R499" s="284" t="s">
        <v>3643</v>
      </c>
      <c r="T499" s="65">
        <f>$BFB$870</f>
        <v>10552.899999999998</v>
      </c>
    </row>
    <row r="500" spans="12:20" s="61" customFormat="1" ht="15.75" customHeight="1">
      <c r="L500" s="256"/>
      <c r="M500" s="274" t="s">
        <v>277</v>
      </c>
      <c r="N500" s="107" t="s">
        <v>2201</v>
      </c>
      <c r="P500" s="65">
        <f>$ABH$870</f>
        <v>11281.7</v>
      </c>
      <c r="Q500" s="18" t="s">
        <v>277</v>
      </c>
      <c r="R500" s="284" t="s">
        <v>3640</v>
      </c>
      <c r="S500" s="3"/>
      <c r="T500" s="65">
        <f>$BEA$870</f>
        <v>10426.400000000001</v>
      </c>
    </row>
    <row r="501" spans="12:20" s="61" customFormat="1" ht="15.75" customHeight="1">
      <c r="L501" s="256"/>
      <c r="M501" s="274" t="s">
        <v>640</v>
      </c>
      <c r="N501" s="461" t="s">
        <v>1346</v>
      </c>
      <c r="P501" s="65">
        <f>$QX$870</f>
        <v>11175.899999999994</v>
      </c>
      <c r="Q501" s="18" t="s">
        <v>640</v>
      </c>
      <c r="R501" s="284" t="s">
        <v>3626</v>
      </c>
      <c r="T501" s="65">
        <f>$AYV$870</f>
        <v>10184.299999999997</v>
      </c>
    </row>
    <row r="502" spans="12:20" s="61" customFormat="1" ht="15.75" customHeight="1">
      <c r="L502" s="256"/>
      <c r="M502" s="274" t="s">
        <v>641</v>
      </c>
      <c r="N502" s="611" t="s">
        <v>2848</v>
      </c>
      <c r="O502" s="612"/>
      <c r="P502" s="607">
        <f>$AJG$870</f>
        <v>10959.099999999997</v>
      </c>
      <c r="Q502" s="18" t="s">
        <v>641</v>
      </c>
      <c r="R502" s="284" t="s">
        <v>3628</v>
      </c>
      <c r="S502" s="3"/>
      <c r="T502" s="65">
        <f>$AZW$870</f>
        <v>10093.099999999999</v>
      </c>
    </row>
    <row r="503" spans="12:20" s="61" customFormat="1" ht="15.75" customHeight="1">
      <c r="L503" s="256"/>
      <c r="M503" s="274" t="s">
        <v>642</v>
      </c>
      <c r="N503" s="107" t="s">
        <v>2209</v>
      </c>
      <c r="P503" s="65">
        <f>$AAY$870</f>
        <v>10956.150000000001</v>
      </c>
      <c r="Q503" s="18" t="s">
        <v>642</v>
      </c>
      <c r="R503" s="284" t="s">
        <v>3642</v>
      </c>
      <c r="T503" s="65">
        <f>$BES$870</f>
        <v>10038.900000000003</v>
      </c>
    </row>
    <row r="504" spans="12:20" s="61" customFormat="1" ht="15.75" customHeight="1">
      <c r="L504" s="256"/>
      <c r="M504" s="274" t="s">
        <v>644</v>
      </c>
      <c r="N504" s="285" t="s">
        <v>1658</v>
      </c>
      <c r="O504" s="354"/>
      <c r="P504" s="65">
        <f>$OM$870</f>
        <v>10824.099999999997</v>
      </c>
      <c r="Q504" s="18" t="s">
        <v>644</v>
      </c>
      <c r="R504" s="107" t="s">
        <v>2197</v>
      </c>
      <c r="S504" s="3"/>
      <c r="T504" s="65">
        <f>$ADJ$870</f>
        <v>9863.5000000000036</v>
      </c>
    </row>
    <row r="505" spans="12:20" s="61" customFormat="1" ht="15.75" customHeight="1">
      <c r="L505" s="256"/>
      <c r="M505" s="274" t="s">
        <v>650</v>
      </c>
      <c r="N505" s="107" t="s">
        <v>2729</v>
      </c>
      <c r="O505" s="107"/>
      <c r="P505" s="65">
        <f>$AIF$870</f>
        <v>10765.9</v>
      </c>
      <c r="Q505" s="18" t="s">
        <v>650</v>
      </c>
      <c r="R505" s="285" t="s">
        <v>1667</v>
      </c>
      <c r="T505" s="65">
        <f>$VB$870</f>
        <v>9767.9000000000015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10722.499999999998</v>
      </c>
      <c r="Q506" s="18" t="s">
        <v>652</v>
      </c>
      <c r="R506" s="461" t="s">
        <v>1</v>
      </c>
      <c r="T506" s="65">
        <f>$UJ$870</f>
        <v>9451.899999999996</v>
      </c>
    </row>
    <row r="507" spans="12:20" s="61" customFormat="1" ht="15.75" customHeight="1">
      <c r="L507" s="256"/>
      <c r="M507" s="274" t="s">
        <v>655</v>
      </c>
      <c r="N507" s="107" t="s">
        <v>2198</v>
      </c>
      <c r="P507" s="65">
        <f>$ABQ$870</f>
        <v>10327.9</v>
      </c>
      <c r="Q507" s="18" t="s">
        <v>655</v>
      </c>
      <c r="R507" s="285" t="s">
        <v>1665</v>
      </c>
      <c r="T507" s="65">
        <f>$VT$870</f>
        <v>9214.7000000000044</v>
      </c>
    </row>
    <row r="508" spans="12:20" s="61" customFormat="1" ht="15.75" customHeight="1">
      <c r="L508" s="256"/>
      <c r="M508" s="274" t="s">
        <v>656</v>
      </c>
      <c r="N508" s="284" t="s">
        <v>2714</v>
      </c>
      <c r="P508" s="65">
        <f>$AQE$870</f>
        <v>10168.800000000001</v>
      </c>
      <c r="Q508" s="18" t="s">
        <v>656</v>
      </c>
      <c r="R508" s="285" t="s">
        <v>1690</v>
      </c>
      <c r="T508" s="65">
        <f>$ZF$870</f>
        <v>8966.5999999999985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8098.5499999999993</v>
      </c>
      <c r="Q509" s="246" t="s">
        <v>659</v>
      </c>
      <c r="R509" s="107" t="s">
        <v>2193</v>
      </c>
      <c r="T509" s="65">
        <f>$ASY$870</f>
        <v>7483.5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2" t="s">
        <v>0</v>
      </c>
      <c r="B517" s="107" t="s">
        <v>2200</v>
      </c>
      <c r="D517" s="65">
        <f>$ZY$802</f>
        <v>2871.2000000000007</v>
      </c>
      <c r="E517" s="452" t="s">
        <v>0</v>
      </c>
      <c r="F517" s="107" t="s">
        <v>2216</v>
      </c>
      <c r="H517" s="65">
        <f>$TA$808</f>
        <v>4040.6</v>
      </c>
      <c r="I517" s="452" t="s">
        <v>0</v>
      </c>
      <c r="J517" s="107" t="s">
        <v>2210</v>
      </c>
      <c r="L517" s="65">
        <f>$XE$814</f>
        <v>3262.4</v>
      </c>
      <c r="M517" s="452" t="s">
        <v>0</v>
      </c>
      <c r="N517" s="285" t="s">
        <v>1661</v>
      </c>
      <c r="P517" s="65">
        <f>$CT$820</f>
        <v>1345.5</v>
      </c>
      <c r="Q517" s="452" t="s">
        <v>0</v>
      </c>
      <c r="R517" s="284" t="s">
        <v>142</v>
      </c>
      <c r="T517" s="65">
        <f>$DU$826</f>
        <v>2687.7499999999995</v>
      </c>
      <c r="U517" s="452" t="s">
        <v>0</v>
      </c>
      <c r="V517" s="107" t="s">
        <v>2711</v>
      </c>
      <c r="X517" s="65">
        <f>$AKR$832</f>
        <v>1189</v>
      </c>
      <c r="Y517" s="452" t="s">
        <v>0</v>
      </c>
      <c r="Z517" s="107" t="s">
        <v>2203</v>
      </c>
      <c r="AB517" s="65">
        <f>$WM$838</f>
        <v>1159.05</v>
      </c>
      <c r="AC517" s="452" t="s">
        <v>0</v>
      </c>
      <c r="AD517" s="107" t="s">
        <v>2734</v>
      </c>
      <c r="AF517" s="65">
        <f>$ALS$844</f>
        <v>802.2</v>
      </c>
      <c r="AG517" s="452" t="s">
        <v>0</v>
      </c>
      <c r="AH517" s="107" t="s">
        <v>2707</v>
      </c>
      <c r="AJ517" s="65">
        <f>$ALJ$850</f>
        <v>571.15</v>
      </c>
      <c r="AK517" s="452" t="s">
        <v>0</v>
      </c>
      <c r="AL517" s="107" t="s">
        <v>3633</v>
      </c>
      <c r="AN517" s="65">
        <f>$BBQ$856</f>
        <v>538.59999999999991</v>
      </c>
      <c r="AO517" s="452" t="s">
        <v>0</v>
      </c>
      <c r="AP517" s="107" t="s">
        <v>2723</v>
      </c>
      <c r="AR517" s="65">
        <f>$AGE$862</f>
        <v>974.5</v>
      </c>
      <c r="AS517" s="452" t="s">
        <v>0</v>
      </c>
      <c r="AT517" s="107" t="s">
        <v>2719</v>
      </c>
      <c r="AW517" s="65">
        <f>$AJQ$868</f>
        <v>671.1</v>
      </c>
    </row>
    <row r="518" spans="1:49" s="34" customFormat="1" ht="15.75" customHeight="1">
      <c r="A518" s="452" t="s">
        <v>2</v>
      </c>
      <c r="B518" s="107" t="s">
        <v>2721</v>
      </c>
      <c r="D518" s="65">
        <f>$AMT$802</f>
        <v>2759</v>
      </c>
      <c r="E518" s="452" t="s">
        <v>2</v>
      </c>
      <c r="F518" s="285" t="s">
        <v>1666</v>
      </c>
      <c r="H518" s="65">
        <f>$ND$808</f>
        <v>4029</v>
      </c>
      <c r="I518" s="452" t="s">
        <v>2</v>
      </c>
      <c r="J518" s="285" t="s">
        <v>1664</v>
      </c>
      <c r="L518" s="65">
        <f>$QG$814</f>
        <v>3251.2</v>
      </c>
      <c r="M518" s="452" t="s">
        <v>2</v>
      </c>
      <c r="N518" s="107" t="s">
        <v>3633</v>
      </c>
      <c r="P518" s="65">
        <f>$BBQ$820</f>
        <v>1332.5</v>
      </c>
      <c r="Q518" s="452" t="s">
        <v>2</v>
      </c>
      <c r="R518" s="106" t="s">
        <v>1337</v>
      </c>
      <c r="T518" s="65">
        <f>$H$826</f>
        <v>2454.4499999999998</v>
      </c>
      <c r="U518" s="452" t="s">
        <v>2</v>
      </c>
      <c r="V518" s="284" t="s">
        <v>3630</v>
      </c>
      <c r="X518" s="65">
        <f>$BAP$832</f>
        <v>1089.2</v>
      </c>
      <c r="Y518" s="452" t="s">
        <v>2</v>
      </c>
      <c r="Z518" s="284" t="s">
        <v>3641</v>
      </c>
      <c r="AB518" s="65">
        <f>$BEK$838</f>
        <v>956</v>
      </c>
      <c r="AC518" s="452" t="s">
        <v>2</v>
      </c>
      <c r="AD518" s="107" t="s">
        <v>2718</v>
      </c>
      <c r="AF518" s="65">
        <f>$AMB$844</f>
        <v>743.4</v>
      </c>
      <c r="AG518" s="452" t="s">
        <v>2</v>
      </c>
      <c r="AH518" s="107" t="s">
        <v>2733</v>
      </c>
      <c r="AJ518" s="65">
        <f>$ANU$850</f>
        <v>563.90000000000009</v>
      </c>
      <c r="AK518" s="452" t="s">
        <v>2</v>
      </c>
      <c r="AL518" s="285" t="s">
        <v>1667</v>
      </c>
      <c r="AN518" s="65">
        <f>$VC$856</f>
        <v>487.4</v>
      </c>
      <c r="AO518" s="452" t="s">
        <v>2</v>
      </c>
      <c r="AP518" s="285" t="s">
        <v>31</v>
      </c>
      <c r="AR518" s="65">
        <f>$CB$862</f>
        <v>902.4</v>
      </c>
      <c r="AS518" s="452" t="s">
        <v>2</v>
      </c>
      <c r="AT518" s="285" t="s">
        <v>2325</v>
      </c>
      <c r="AW518" s="65">
        <f>$OE$868</f>
        <v>597.29999999999995</v>
      </c>
    </row>
    <row r="519" spans="1:49" s="34" customFormat="1" ht="15.75" customHeight="1">
      <c r="A519" s="452" t="s">
        <v>3</v>
      </c>
      <c r="B519" s="107" t="s">
        <v>2210</v>
      </c>
      <c r="D519" s="65">
        <f>$XE$802</f>
        <v>2740.2999999999997</v>
      </c>
      <c r="E519" s="452" t="s">
        <v>3</v>
      </c>
      <c r="F519" s="284" t="s">
        <v>3623</v>
      </c>
      <c r="H519" s="65">
        <f>$AXV$808</f>
        <v>3974.8</v>
      </c>
      <c r="I519" s="452" t="s">
        <v>3</v>
      </c>
      <c r="J519" s="284" t="s">
        <v>3620</v>
      </c>
      <c r="L519" s="65">
        <f>$AWU$814</f>
        <v>3245.8999999999996</v>
      </c>
      <c r="M519" s="452" t="s">
        <v>3</v>
      </c>
      <c r="N519" s="107" t="s">
        <v>2719</v>
      </c>
      <c r="P519" s="65">
        <f>$AJQ$820</f>
        <v>1327.5</v>
      </c>
      <c r="Q519" s="452" t="s">
        <v>3</v>
      </c>
      <c r="R519" s="285" t="s">
        <v>11</v>
      </c>
      <c r="T519" s="65">
        <f>$FE$826</f>
        <v>2419.4</v>
      </c>
      <c r="U519" s="452" t="s">
        <v>3</v>
      </c>
      <c r="V519" s="107" t="s">
        <v>704</v>
      </c>
      <c r="X519" s="65">
        <f>$DC$832</f>
        <v>1043.0999999999999</v>
      </c>
      <c r="Y519" s="452" t="s">
        <v>3</v>
      </c>
      <c r="Z519" s="284" t="s">
        <v>3629</v>
      </c>
      <c r="AB519" s="65">
        <f>$BAG$838</f>
        <v>954.80000000000007</v>
      </c>
      <c r="AC519" s="452" t="s">
        <v>3</v>
      </c>
      <c r="AD519" s="107" t="s">
        <v>682</v>
      </c>
      <c r="AF519" s="65">
        <f>$HY$844</f>
        <v>710.2</v>
      </c>
      <c r="AG519" s="452" t="s">
        <v>3</v>
      </c>
      <c r="AH519" s="284" t="s">
        <v>3655</v>
      </c>
      <c r="AJ519" s="65">
        <f>$AZF$850</f>
        <v>459.70000000000005</v>
      </c>
      <c r="AK519" s="452" t="s">
        <v>3</v>
      </c>
      <c r="AL519" s="284" t="s">
        <v>3640</v>
      </c>
      <c r="AN519" s="65">
        <f>$BEB$856</f>
        <v>473.9</v>
      </c>
      <c r="AO519" s="452" t="s">
        <v>3</v>
      </c>
      <c r="AP519" s="285" t="s">
        <v>1666</v>
      </c>
      <c r="AR519" s="65">
        <f>$ND$862</f>
        <v>882.7</v>
      </c>
      <c r="AS519" s="452" t="s">
        <v>3</v>
      </c>
      <c r="AT519" s="107" t="s">
        <v>141</v>
      </c>
      <c r="AW519" s="65">
        <f>$GO$868</f>
        <v>591.19999999999993</v>
      </c>
    </row>
    <row r="520" spans="1:49" s="34" customFormat="1" ht="15.75" customHeight="1">
      <c r="A520" s="452" t="s">
        <v>5</v>
      </c>
      <c r="B520" s="107" t="s">
        <v>675</v>
      </c>
      <c r="D520" s="65">
        <f>$MC$802</f>
        <v>2731.7</v>
      </c>
      <c r="E520" s="452" t="s">
        <v>5</v>
      </c>
      <c r="F520" s="107" t="s">
        <v>155</v>
      </c>
      <c r="H520" s="65">
        <f>$BJ$808</f>
        <v>3951</v>
      </c>
      <c r="I520" s="452" t="s">
        <v>5</v>
      </c>
      <c r="J520" s="106" t="s">
        <v>1345</v>
      </c>
      <c r="L520" s="65">
        <f>$PO$814</f>
        <v>3221.2</v>
      </c>
      <c r="M520" s="452" t="s">
        <v>5</v>
      </c>
      <c r="N520" s="107" t="s">
        <v>2726</v>
      </c>
      <c r="P520" s="65">
        <f>$AKI$820</f>
        <v>1306.4000000000001</v>
      </c>
      <c r="Q520" s="452" t="s">
        <v>5</v>
      </c>
      <c r="R520" s="107" t="s">
        <v>633</v>
      </c>
      <c r="T520" s="65">
        <f>$UB$826</f>
        <v>2315.15</v>
      </c>
      <c r="U520" s="452" t="s">
        <v>5</v>
      </c>
      <c r="V520" s="107" t="s">
        <v>687</v>
      </c>
      <c r="X520" s="65">
        <f>$BS$832</f>
        <v>1009.8</v>
      </c>
      <c r="Y520" s="452" t="s">
        <v>5</v>
      </c>
      <c r="Z520" s="107" t="s">
        <v>2734</v>
      </c>
      <c r="AB520" s="65">
        <f>$ALS$838</f>
        <v>908.1</v>
      </c>
      <c r="AC520" s="452" t="s">
        <v>5</v>
      </c>
      <c r="AD520" s="285" t="s">
        <v>1753</v>
      </c>
      <c r="AF520" s="65">
        <f>$NM$844</f>
        <v>686.5</v>
      </c>
      <c r="AG520" s="452" t="s">
        <v>5</v>
      </c>
      <c r="AH520" s="107" t="s">
        <v>694</v>
      </c>
      <c r="AJ520" s="65">
        <f>$RH$850</f>
        <v>458.70000000000005</v>
      </c>
      <c r="AK520" s="452" t="s">
        <v>5</v>
      </c>
      <c r="AL520" s="107" t="s">
        <v>2720</v>
      </c>
      <c r="AN520" s="65">
        <f>$AHX$856</f>
        <v>462.99999999999994</v>
      </c>
      <c r="AO520" s="452" t="s">
        <v>5</v>
      </c>
      <c r="AP520" s="107" t="s">
        <v>654</v>
      </c>
      <c r="AR520" s="65">
        <f>$HP$862</f>
        <v>881.19999999999993</v>
      </c>
      <c r="AS520" s="452" t="s">
        <v>5</v>
      </c>
      <c r="AT520" s="106" t="s">
        <v>1343</v>
      </c>
      <c r="AW520" s="65">
        <f>$IQ$868</f>
        <v>573.80000000000007</v>
      </c>
    </row>
    <row r="521" spans="1:49" s="34" customFormat="1" ht="15.75" customHeight="1">
      <c r="A521" s="452" t="s">
        <v>7</v>
      </c>
      <c r="B521" s="285" t="s">
        <v>1653</v>
      </c>
      <c r="D521" s="65">
        <f>$FW$802</f>
        <v>2720.5000000000005</v>
      </c>
      <c r="E521" s="452" t="s">
        <v>7</v>
      </c>
      <c r="F521" s="107" t="s">
        <v>2727</v>
      </c>
      <c r="H521" s="65">
        <f>$APN$808</f>
        <v>3926.1999999999994</v>
      </c>
      <c r="I521" s="452" t="s">
        <v>7</v>
      </c>
      <c r="J521" s="285" t="s">
        <v>17</v>
      </c>
      <c r="L521" s="65">
        <f>$EM$814</f>
        <v>3212.8999999999996</v>
      </c>
      <c r="M521" s="452" t="s">
        <v>7</v>
      </c>
      <c r="N521" s="285" t="s">
        <v>33</v>
      </c>
      <c r="P521" s="65">
        <f>$CK$820</f>
        <v>1297.3</v>
      </c>
      <c r="Q521" s="452" t="s">
        <v>7</v>
      </c>
      <c r="R521" s="284" t="s">
        <v>3636</v>
      </c>
      <c r="T521" s="65">
        <f>$BCR$826</f>
        <v>2277.8999999999996</v>
      </c>
      <c r="U521" s="452" t="s">
        <v>7</v>
      </c>
      <c r="V521" s="107" t="s">
        <v>2718</v>
      </c>
      <c r="X521" s="65">
        <f>$AMB$832</f>
        <v>981.30000000000007</v>
      </c>
      <c r="Y521" s="452" t="s">
        <v>7</v>
      </c>
      <c r="Z521" s="107" t="s">
        <v>633</v>
      </c>
      <c r="AB521" s="65">
        <f>$UB$838</f>
        <v>898</v>
      </c>
      <c r="AC521" s="452" t="s">
        <v>7</v>
      </c>
      <c r="AD521" s="285" t="s">
        <v>25</v>
      </c>
      <c r="AF521" s="65">
        <f>$BA$844</f>
        <v>683.7</v>
      </c>
      <c r="AG521" s="452" t="s">
        <v>7</v>
      </c>
      <c r="AH521" s="284" t="s">
        <v>3630</v>
      </c>
      <c r="AJ521" s="65">
        <f>$BAP$850</f>
        <v>454</v>
      </c>
      <c r="AK521" s="452" t="s">
        <v>7</v>
      </c>
      <c r="AL521" s="107" t="s">
        <v>2730</v>
      </c>
      <c r="AN521" s="65">
        <f>$AOD$856</f>
        <v>436.29999999999995</v>
      </c>
      <c r="AO521" s="452" t="s">
        <v>7</v>
      </c>
      <c r="AP521" s="285" t="s">
        <v>2325</v>
      </c>
      <c r="AR521" s="65">
        <f>$OE$862</f>
        <v>861.89999999999986</v>
      </c>
      <c r="AS521" s="452" t="s">
        <v>7</v>
      </c>
      <c r="AT521" s="107" t="s">
        <v>2220</v>
      </c>
      <c r="AW521" s="65">
        <f>$YF$868</f>
        <v>569.79999999999995</v>
      </c>
    </row>
    <row r="522" spans="1:49" s="34" customFormat="1" ht="15.75" customHeight="1">
      <c r="A522" s="452" t="s">
        <v>8</v>
      </c>
      <c r="B522" s="285" t="s">
        <v>1655</v>
      </c>
      <c r="D522" s="65">
        <f>$ED$802</f>
        <v>2693.0000000000005</v>
      </c>
      <c r="E522" s="452" t="s">
        <v>8</v>
      </c>
      <c r="F522" s="107" t="s">
        <v>2708</v>
      </c>
      <c r="H522" s="65">
        <f>$AMK$808</f>
        <v>3923.7999999999997</v>
      </c>
      <c r="I522" s="452" t="s">
        <v>8</v>
      </c>
      <c r="J522" s="107" t="s">
        <v>669</v>
      </c>
      <c r="L522" s="65">
        <f>$ML$814</f>
        <v>3162.3</v>
      </c>
      <c r="M522" s="452" t="s">
        <v>8</v>
      </c>
      <c r="N522" s="107" t="s">
        <v>2710</v>
      </c>
      <c r="P522" s="65">
        <f>$ALA$820</f>
        <v>1289.8000000000002</v>
      </c>
      <c r="Q522" s="452" t="s">
        <v>8</v>
      </c>
      <c r="R522" s="107" t="s">
        <v>2720</v>
      </c>
      <c r="T522" s="65">
        <f>$AHX$826</f>
        <v>2274.8000000000002</v>
      </c>
      <c r="U522" s="452" t="s">
        <v>8</v>
      </c>
      <c r="V522" s="107" t="s">
        <v>2728</v>
      </c>
      <c r="X522" s="65">
        <f>$AGN$832</f>
        <v>976.8</v>
      </c>
      <c r="Y522" s="452" t="s">
        <v>8</v>
      </c>
      <c r="Z522" s="107" t="s">
        <v>2713</v>
      </c>
      <c r="AB522" s="65">
        <f>$AJZ$838</f>
        <v>855.7</v>
      </c>
      <c r="AC522" s="452" t="s">
        <v>8</v>
      </c>
      <c r="AD522" s="107" t="s">
        <v>2726</v>
      </c>
      <c r="AF522" s="65">
        <f>$AKI$844</f>
        <v>680.1</v>
      </c>
      <c r="AG522" s="452" t="s">
        <v>8</v>
      </c>
      <c r="AH522" s="107" t="s">
        <v>668</v>
      </c>
      <c r="AJ522" s="65">
        <f>$SI$850</f>
        <v>452.3</v>
      </c>
      <c r="AK522" s="452" t="s">
        <v>8</v>
      </c>
      <c r="AL522" s="107" t="s">
        <v>2200</v>
      </c>
      <c r="AN522" s="65">
        <f>$ZY$856</f>
        <v>427.59999999999997</v>
      </c>
      <c r="AO522" s="452" t="s">
        <v>8</v>
      </c>
      <c r="AP522" s="106" t="s">
        <v>1351</v>
      </c>
      <c r="AR522" s="65">
        <f>$AI$862</f>
        <v>844.5</v>
      </c>
      <c r="AS522" s="452" t="s">
        <v>8</v>
      </c>
      <c r="AT522" s="107" t="s">
        <v>2712</v>
      </c>
      <c r="AW522" s="65">
        <f>$AHF$868</f>
        <v>554.20000000000005</v>
      </c>
    </row>
    <row r="523" spans="1:49" s="34" customFormat="1" ht="15.75" customHeight="1">
      <c r="A523" s="452" t="s">
        <v>10</v>
      </c>
      <c r="B523" s="107" t="s">
        <v>180</v>
      </c>
      <c r="D523" s="65">
        <f>$ZP$802</f>
        <v>2668.2</v>
      </c>
      <c r="E523" s="452" t="s">
        <v>10</v>
      </c>
      <c r="F523" s="107" t="s">
        <v>667</v>
      </c>
      <c r="H523" s="65">
        <f>$JR$808</f>
        <v>3899.9</v>
      </c>
      <c r="I523" s="452" t="s">
        <v>10</v>
      </c>
      <c r="J523" s="107" t="s">
        <v>2216</v>
      </c>
      <c r="L523" s="65">
        <f>$TA$814</f>
        <v>3153.8</v>
      </c>
      <c r="M523" s="452" t="s">
        <v>10</v>
      </c>
      <c r="N523" s="106" t="s">
        <v>1343</v>
      </c>
      <c r="P523" s="65">
        <f>$IQ$820</f>
        <v>1282.7</v>
      </c>
      <c r="Q523" s="452" t="s">
        <v>10</v>
      </c>
      <c r="R523" s="107" t="s">
        <v>154</v>
      </c>
      <c r="T523" s="65">
        <f>$AR$826</f>
        <v>2258.6499999999996</v>
      </c>
      <c r="U523" s="452" t="s">
        <v>10</v>
      </c>
      <c r="V523" s="107" t="s">
        <v>2203</v>
      </c>
      <c r="X523" s="65">
        <f>$WM$832</f>
        <v>972</v>
      </c>
      <c r="Y523" s="452" t="s">
        <v>10</v>
      </c>
      <c r="Z523" s="107" t="s">
        <v>2732</v>
      </c>
      <c r="AB523" s="65">
        <f>$AQO$838</f>
        <v>854.60000000000014</v>
      </c>
      <c r="AC523" s="452" t="s">
        <v>10</v>
      </c>
      <c r="AD523" s="107" t="s">
        <v>2719</v>
      </c>
      <c r="AF523" s="65">
        <f>$AJQ$844</f>
        <v>658.69999999999993</v>
      </c>
      <c r="AG523" s="452" t="s">
        <v>10</v>
      </c>
      <c r="AH523" s="107" t="s">
        <v>2201</v>
      </c>
      <c r="AJ523" s="65">
        <f>$ABI$850</f>
        <v>450.8</v>
      </c>
      <c r="AK523" s="452" t="s">
        <v>10</v>
      </c>
      <c r="AL523" s="107" t="s">
        <v>2848</v>
      </c>
      <c r="AN523" s="65">
        <f>$AJH$856</f>
        <v>406.2</v>
      </c>
      <c r="AO523" s="452" t="s">
        <v>10</v>
      </c>
      <c r="AP523" s="107" t="s">
        <v>154</v>
      </c>
      <c r="AR523" s="65">
        <f>$AR$862</f>
        <v>805.8</v>
      </c>
      <c r="AS523" s="452" t="s">
        <v>10</v>
      </c>
      <c r="AT523" s="284" t="s">
        <v>142</v>
      </c>
      <c r="AW523" s="65">
        <f>$DU$868</f>
        <v>504.8</v>
      </c>
    </row>
    <row r="524" spans="1:49" s="34" customFormat="1" ht="15.75" customHeight="1">
      <c r="A524" s="452" t="s">
        <v>12</v>
      </c>
      <c r="B524" s="107" t="s">
        <v>2212</v>
      </c>
      <c r="D524" s="65">
        <f>$XW$802</f>
        <v>2661.3</v>
      </c>
      <c r="E524" s="452" t="s">
        <v>12</v>
      </c>
      <c r="F524" s="107" t="s">
        <v>2711</v>
      </c>
      <c r="H524" s="65">
        <f>$AKR$808</f>
        <v>3883.4</v>
      </c>
      <c r="I524" s="452" t="s">
        <v>12</v>
      </c>
      <c r="J524" s="107" t="s">
        <v>2719</v>
      </c>
      <c r="L524" s="65">
        <f>$AJQ$814</f>
        <v>3149.1</v>
      </c>
      <c r="M524" s="452" t="s">
        <v>12</v>
      </c>
      <c r="N524" s="107" t="s">
        <v>2203</v>
      </c>
      <c r="P524" s="65">
        <f>$WM$820</f>
        <v>1254.9000000000001</v>
      </c>
      <c r="Q524" s="452" t="s">
        <v>12</v>
      </c>
      <c r="R524" s="107" t="s">
        <v>653</v>
      </c>
      <c r="T524" s="65">
        <f>$IZ$826</f>
        <v>2242.9</v>
      </c>
      <c r="U524" s="452" t="s">
        <v>12</v>
      </c>
      <c r="V524" s="107" t="s">
        <v>2202</v>
      </c>
      <c r="X524" s="65">
        <f>$YO$832</f>
        <v>965.90000000000009</v>
      </c>
      <c r="Y524" s="452" t="s">
        <v>12</v>
      </c>
      <c r="Z524" s="107" t="s">
        <v>654</v>
      </c>
      <c r="AB524" s="65">
        <f>$HP$838</f>
        <v>811.5</v>
      </c>
      <c r="AC524" s="452" t="s">
        <v>12</v>
      </c>
      <c r="AD524" s="107" t="s">
        <v>2196</v>
      </c>
      <c r="AF524" s="65">
        <f>$WV$844</f>
        <v>643.6</v>
      </c>
      <c r="AG524" s="452" t="s">
        <v>12</v>
      </c>
      <c r="AH524" s="285" t="s">
        <v>23</v>
      </c>
      <c r="AJ524" s="65">
        <f>$OW$850</f>
        <v>448.40000000000003</v>
      </c>
      <c r="AK524" s="452" t="s">
        <v>12</v>
      </c>
      <c r="AL524" s="285" t="s">
        <v>1690</v>
      </c>
      <c r="AN524" s="65">
        <f>$ZG$856</f>
        <v>401.8</v>
      </c>
      <c r="AO524" s="452" t="s">
        <v>12</v>
      </c>
      <c r="AP524" s="107" t="s">
        <v>2216</v>
      </c>
      <c r="AR524" s="65">
        <f>$TA$862</f>
        <v>722</v>
      </c>
      <c r="AS524" s="452" t="s">
        <v>12</v>
      </c>
      <c r="AT524" s="285" t="s">
        <v>33</v>
      </c>
      <c r="AW524" s="65">
        <f>$CK$868</f>
        <v>495.7</v>
      </c>
    </row>
    <row r="525" spans="1:49" s="34" customFormat="1" ht="15.75" customHeight="1">
      <c r="A525" s="452" t="s">
        <v>14</v>
      </c>
      <c r="B525" s="284" t="s">
        <v>3625</v>
      </c>
      <c r="D525" s="65">
        <f>$AYN$802</f>
        <v>2657.8999999999996</v>
      </c>
      <c r="E525" s="452" t="s">
        <v>14</v>
      </c>
      <c r="F525" s="106" t="s">
        <v>1349</v>
      </c>
      <c r="H525" s="65">
        <f>$LT$808</f>
        <v>3849.3999999999992</v>
      </c>
      <c r="I525" s="452" t="s">
        <v>14</v>
      </c>
      <c r="J525" s="107" t="s">
        <v>2728</v>
      </c>
      <c r="L525" s="65">
        <f>$AGN$814</f>
        <v>3130.8</v>
      </c>
      <c r="M525" s="452" t="s">
        <v>14</v>
      </c>
      <c r="N525" s="107" t="s">
        <v>2212</v>
      </c>
      <c r="P525" s="65">
        <f>$XW$820</f>
        <v>1220.1000000000001</v>
      </c>
      <c r="Q525" s="452" t="s">
        <v>14</v>
      </c>
      <c r="R525" s="107" t="s">
        <v>704</v>
      </c>
      <c r="T525" s="65">
        <f>$DC$826</f>
        <v>2221.5</v>
      </c>
      <c r="U525" s="452" t="s">
        <v>14</v>
      </c>
      <c r="V525" s="107" t="s">
        <v>154</v>
      </c>
      <c r="X525" s="65">
        <f>$AR$832</f>
        <v>963.59999999999991</v>
      </c>
      <c r="Y525" s="452" t="s">
        <v>14</v>
      </c>
      <c r="Z525" s="284" t="s">
        <v>3639</v>
      </c>
      <c r="AB525" s="65">
        <f>$BDS$838</f>
        <v>802.3</v>
      </c>
      <c r="AC525" s="452" t="s">
        <v>14</v>
      </c>
      <c r="AD525" s="285" t="s">
        <v>1671</v>
      </c>
      <c r="AF525" s="65">
        <f>$RQ$844</f>
        <v>636.29999999999995</v>
      </c>
      <c r="AG525" s="452" t="s">
        <v>14</v>
      </c>
      <c r="AH525" s="106" t="s">
        <v>1343</v>
      </c>
      <c r="AJ525" s="65">
        <f>$IQ$850</f>
        <v>442.9</v>
      </c>
      <c r="AK525" s="452" t="s">
        <v>14</v>
      </c>
      <c r="AL525" s="285" t="s">
        <v>1</v>
      </c>
      <c r="AN525" s="65">
        <f>$UK$856</f>
        <v>374</v>
      </c>
      <c r="AO525" s="452" t="s">
        <v>14</v>
      </c>
      <c r="AP525" s="284" t="s">
        <v>143</v>
      </c>
      <c r="AR525" s="65">
        <f>$FN$862</f>
        <v>717.9</v>
      </c>
      <c r="AS525" s="452" t="s">
        <v>14</v>
      </c>
      <c r="AT525" s="107" t="s">
        <v>2710</v>
      </c>
      <c r="AW525" s="65">
        <f>$ALA$868</f>
        <v>489.80000000000007</v>
      </c>
    </row>
    <row r="526" spans="1:49" s="34" customFormat="1" ht="15.75" customHeight="1">
      <c r="A526" s="452" t="s">
        <v>16</v>
      </c>
      <c r="B526" s="107" t="s">
        <v>2198</v>
      </c>
      <c r="D526" s="65">
        <f>$ABR$802</f>
        <v>2652.5000000000005</v>
      </c>
      <c r="E526" s="452" t="s">
        <v>16</v>
      </c>
      <c r="F526" s="284" t="s">
        <v>3631</v>
      </c>
      <c r="H526" s="65">
        <f>$BAY$808</f>
        <v>3800.8</v>
      </c>
      <c r="I526" s="452" t="s">
        <v>16</v>
      </c>
      <c r="J526" s="106" t="s">
        <v>1351</v>
      </c>
      <c r="L526" s="65">
        <f>$AI$814</f>
        <v>3086.5</v>
      </c>
      <c r="M526" s="452" t="s">
        <v>16</v>
      </c>
      <c r="N526" s="107" t="s">
        <v>155</v>
      </c>
      <c r="P526" s="65">
        <f>$BJ$820</f>
        <v>1213.9000000000001</v>
      </c>
      <c r="Q526" s="452" t="s">
        <v>16</v>
      </c>
      <c r="R526" s="107" t="s">
        <v>2718</v>
      </c>
      <c r="T526" s="65">
        <f>$AMB$826</f>
        <v>2188.9</v>
      </c>
      <c r="U526" s="452" t="s">
        <v>16</v>
      </c>
      <c r="V526" s="285" t="s">
        <v>11</v>
      </c>
      <c r="X526" s="65">
        <f>$FE$832</f>
        <v>949.2</v>
      </c>
      <c r="Y526" s="452" t="s">
        <v>16</v>
      </c>
      <c r="Z526" s="107" t="s">
        <v>653</v>
      </c>
      <c r="AB526" s="65">
        <f>$IZ$838</f>
        <v>779.90000000000009</v>
      </c>
      <c r="AC526" s="452" t="s">
        <v>16</v>
      </c>
      <c r="AD526" s="107" t="s">
        <v>180</v>
      </c>
      <c r="AF526" s="65">
        <f>$ZP$844</f>
        <v>626.5</v>
      </c>
      <c r="AG526" s="452" t="s">
        <v>16</v>
      </c>
      <c r="AH526" s="285" t="s">
        <v>1668</v>
      </c>
      <c r="AJ526" s="65">
        <f>$PF$850</f>
        <v>422.8</v>
      </c>
      <c r="AK526" s="452" t="s">
        <v>16</v>
      </c>
      <c r="AL526" s="284" t="s">
        <v>3631</v>
      </c>
      <c r="AN526" s="65">
        <f>$BAY$856</f>
        <v>367.70000000000005</v>
      </c>
      <c r="AO526" s="452" t="s">
        <v>16</v>
      </c>
      <c r="AP526" s="107" t="s">
        <v>2195</v>
      </c>
      <c r="AR526" s="65">
        <f>$XN$862</f>
        <v>702.49999999999989</v>
      </c>
      <c r="AS526" s="452" t="s">
        <v>16</v>
      </c>
      <c r="AT526" s="284" t="s">
        <v>3636</v>
      </c>
      <c r="AW526" s="65">
        <f>$BCR$868</f>
        <v>476.29999999999995</v>
      </c>
    </row>
    <row r="527" spans="1:49" s="34" customFormat="1" ht="15.75" customHeight="1">
      <c r="A527" s="452" t="s">
        <v>18</v>
      </c>
      <c r="B527" s="284" t="s">
        <v>3632</v>
      </c>
      <c r="D527" s="65">
        <f>$BBH$802</f>
        <v>2640.7000000000003</v>
      </c>
      <c r="E527" s="452" t="s">
        <v>18</v>
      </c>
      <c r="F527" s="284" t="s">
        <v>3639</v>
      </c>
      <c r="H527" s="65">
        <f>$BDS$808</f>
        <v>3761.1</v>
      </c>
      <c r="I527" s="452" t="s">
        <v>18</v>
      </c>
      <c r="J527" s="107" t="s">
        <v>180</v>
      </c>
      <c r="L527" s="65">
        <f>$ZP$814</f>
        <v>3067.9</v>
      </c>
      <c r="M527" s="452" t="s">
        <v>18</v>
      </c>
      <c r="N527" s="107" t="s">
        <v>2715</v>
      </c>
      <c r="P527" s="65">
        <f>$AHO$820</f>
        <v>1209.5</v>
      </c>
      <c r="Q527" s="452" t="s">
        <v>18</v>
      </c>
      <c r="R527" s="107" t="s">
        <v>141</v>
      </c>
      <c r="T527" s="65">
        <f>$GO$826</f>
        <v>2187</v>
      </c>
      <c r="U527" s="452" t="s">
        <v>18</v>
      </c>
      <c r="V527" s="106" t="s">
        <v>1344</v>
      </c>
      <c r="X527" s="65">
        <f>$GX$832</f>
        <v>948.2</v>
      </c>
      <c r="Y527" s="452" t="s">
        <v>18</v>
      </c>
      <c r="Z527" s="285" t="s">
        <v>1654</v>
      </c>
      <c r="AB527" s="65">
        <f>$YX$838</f>
        <v>771.80000000000007</v>
      </c>
      <c r="AC527" s="452" t="s">
        <v>18</v>
      </c>
      <c r="AD527" s="107" t="s">
        <v>2733</v>
      </c>
      <c r="AF527" s="65">
        <f>$ANU$844</f>
        <v>618.6</v>
      </c>
      <c r="AG527" s="452" t="s">
        <v>18</v>
      </c>
      <c r="AH527" s="284" t="s">
        <v>3632</v>
      </c>
      <c r="AJ527" s="65">
        <f>$BBH$850</f>
        <v>422.4</v>
      </c>
      <c r="AK527" s="452" t="s">
        <v>18</v>
      </c>
      <c r="AL527" s="107" t="s">
        <v>2193</v>
      </c>
      <c r="AN527" s="65">
        <f>$ASZ$856</f>
        <v>353.1</v>
      </c>
      <c r="AO527" s="452" t="s">
        <v>18</v>
      </c>
      <c r="AP527" s="107" t="s">
        <v>2719</v>
      </c>
      <c r="AR527" s="65">
        <f>$AJQ$862</f>
        <v>701.6</v>
      </c>
      <c r="AS527" s="452" t="s">
        <v>18</v>
      </c>
      <c r="AT527" s="107" t="s">
        <v>2210</v>
      </c>
      <c r="AW527" s="65">
        <f>$XE$868</f>
        <v>472.29999999999995</v>
      </c>
    </row>
    <row r="528" spans="1:49" s="34" customFormat="1" ht="15.75" customHeight="1">
      <c r="A528" s="452" t="s">
        <v>20</v>
      </c>
      <c r="B528" s="284" t="s">
        <v>3644</v>
      </c>
      <c r="D528" s="65">
        <f>$BFL$802</f>
        <v>2638.0000000000005</v>
      </c>
      <c r="E528" s="452" t="s">
        <v>20</v>
      </c>
      <c r="F528" s="285" t="s">
        <v>25</v>
      </c>
      <c r="H528" s="65">
        <f>$BA$808</f>
        <v>3712.8999999999996</v>
      </c>
      <c r="I528" s="452" t="s">
        <v>20</v>
      </c>
      <c r="J528" s="107" t="s">
        <v>2712</v>
      </c>
      <c r="L528" s="65">
        <f>$AHF$814</f>
        <v>3062.5</v>
      </c>
      <c r="M528" s="452" t="s">
        <v>20</v>
      </c>
      <c r="N528" s="107" t="s">
        <v>704</v>
      </c>
      <c r="P528" s="65">
        <f>$DC$820</f>
        <v>1159.7</v>
      </c>
      <c r="Q528" s="452" t="s">
        <v>20</v>
      </c>
      <c r="R528" s="107" t="s">
        <v>2721</v>
      </c>
      <c r="T528" s="65">
        <f>$AMT$826</f>
        <v>2148.9</v>
      </c>
      <c r="U528" s="452" t="s">
        <v>20</v>
      </c>
      <c r="V528" s="107" t="s">
        <v>654</v>
      </c>
      <c r="X528" s="65">
        <f>$HP$832</f>
        <v>919.9</v>
      </c>
      <c r="Y528" s="452" t="s">
        <v>20</v>
      </c>
      <c r="Z528" s="284" t="s">
        <v>3646</v>
      </c>
      <c r="AB528" s="65">
        <f>$BGM$838</f>
        <v>765.1</v>
      </c>
      <c r="AC528" s="452" t="s">
        <v>20</v>
      </c>
      <c r="AD528" s="106" t="s">
        <v>1337</v>
      </c>
      <c r="AF528" s="65">
        <f>$H$844</f>
        <v>606.19999999999993</v>
      </c>
      <c r="AG528" s="452" t="s">
        <v>20</v>
      </c>
      <c r="AH528" s="284" t="s">
        <v>3640</v>
      </c>
      <c r="AJ528" s="65">
        <f>$BEB$850</f>
        <v>410.5</v>
      </c>
      <c r="AK528" s="452" t="s">
        <v>20</v>
      </c>
      <c r="AL528" s="107" t="s">
        <v>2715</v>
      </c>
      <c r="AN528" s="65">
        <f>$AHO$856</f>
        <v>333.70000000000005</v>
      </c>
      <c r="AO528" s="452" t="s">
        <v>20</v>
      </c>
      <c r="AP528" s="285" t="s">
        <v>17</v>
      </c>
      <c r="AR528" s="65">
        <f>$EM$862</f>
        <v>700.9</v>
      </c>
      <c r="AS528" s="452" t="s">
        <v>20</v>
      </c>
      <c r="AT528" s="107" t="s">
        <v>694</v>
      </c>
      <c r="AW528" s="65">
        <f>$RH$868</f>
        <v>459.9</v>
      </c>
    </row>
    <row r="529" spans="1:49" s="34" customFormat="1" ht="15.75" customHeight="1">
      <c r="A529" s="452" t="s">
        <v>22</v>
      </c>
      <c r="B529" s="107" t="s">
        <v>682</v>
      </c>
      <c r="D529" s="65">
        <f>$HY$802</f>
        <v>2631.9</v>
      </c>
      <c r="E529" s="452" t="s">
        <v>22</v>
      </c>
      <c r="F529" s="285" t="s">
        <v>31</v>
      </c>
      <c r="H529" s="65">
        <f>$CB$808</f>
        <v>3688</v>
      </c>
      <c r="I529" s="452" t="s">
        <v>22</v>
      </c>
      <c r="J529" s="107" t="s">
        <v>2196</v>
      </c>
      <c r="L529" s="65">
        <f>$WV$814</f>
        <v>3045.65</v>
      </c>
      <c r="M529" s="452" t="s">
        <v>22</v>
      </c>
      <c r="N529" s="106" t="s">
        <v>1337</v>
      </c>
      <c r="P529" s="65">
        <f>$H$820</f>
        <v>1142.2</v>
      </c>
      <c r="Q529" s="452" t="s">
        <v>22</v>
      </c>
      <c r="R529" s="107" t="s">
        <v>155</v>
      </c>
      <c r="T529" s="65">
        <f>$BJ$826</f>
        <v>2141.8000000000002</v>
      </c>
      <c r="U529" s="452" t="s">
        <v>22</v>
      </c>
      <c r="V529" s="284" t="s">
        <v>143</v>
      </c>
      <c r="X529" s="65">
        <f>$FN$832</f>
        <v>916.3</v>
      </c>
      <c r="Y529" s="452" t="s">
        <v>22</v>
      </c>
      <c r="Z529" s="284" t="s">
        <v>3655</v>
      </c>
      <c r="AB529" s="65">
        <f>$AZF$838</f>
        <v>762.4</v>
      </c>
      <c r="AC529" s="452" t="s">
        <v>22</v>
      </c>
      <c r="AD529" s="107" t="s">
        <v>2725</v>
      </c>
      <c r="AF529" s="65">
        <f>$AIP$844</f>
        <v>605.29999999999995</v>
      </c>
      <c r="AG529" s="452" t="s">
        <v>22</v>
      </c>
      <c r="AH529" s="107" t="s">
        <v>2718</v>
      </c>
      <c r="AJ529" s="65">
        <f>$AMB$850</f>
        <v>408.6</v>
      </c>
      <c r="AK529" s="452" t="s">
        <v>22</v>
      </c>
      <c r="AL529" s="284" t="s">
        <v>3647</v>
      </c>
      <c r="AN529" s="65">
        <f>$BGV$856</f>
        <v>333.3</v>
      </c>
      <c r="AO529" s="452" t="s">
        <v>22</v>
      </c>
      <c r="AP529" s="107" t="s">
        <v>2201</v>
      </c>
      <c r="AR529" s="65">
        <f>$ABI$862</f>
        <v>694.90000000000009</v>
      </c>
      <c r="AS529" s="452" t="s">
        <v>22</v>
      </c>
      <c r="AT529" s="285" t="s">
        <v>1655</v>
      </c>
      <c r="AW529" s="65">
        <f>$ED$868</f>
        <v>456.6</v>
      </c>
    </row>
    <row r="530" spans="1:49" s="34" customFormat="1" ht="15.75" customHeight="1">
      <c r="A530" s="452" t="s">
        <v>24</v>
      </c>
      <c r="B530" s="107" t="s">
        <v>2725</v>
      </c>
      <c r="D530" s="65">
        <f>$AIP$802</f>
        <v>2611.7000000000003</v>
      </c>
      <c r="E530" s="452" t="s">
        <v>24</v>
      </c>
      <c r="F530" s="107" t="s">
        <v>2710</v>
      </c>
      <c r="H530" s="65">
        <f>$ALA$808</f>
        <v>3685.2999999999997</v>
      </c>
      <c r="I530" s="452" t="s">
        <v>24</v>
      </c>
      <c r="J530" s="107" t="s">
        <v>2718</v>
      </c>
      <c r="L530" s="65">
        <f>$AMB$814</f>
        <v>3043.6</v>
      </c>
      <c r="M530" s="452" t="s">
        <v>24</v>
      </c>
      <c r="N530" s="285" t="s">
        <v>11</v>
      </c>
      <c r="P530" s="65">
        <f>$FE$820</f>
        <v>1136.0999999999999</v>
      </c>
      <c r="Q530" s="452" t="s">
        <v>24</v>
      </c>
      <c r="R530" s="106" t="s">
        <v>1342</v>
      </c>
      <c r="T530" s="65">
        <f>$IH$826</f>
        <v>2128.3000000000002</v>
      </c>
      <c r="U530" s="452" t="s">
        <v>24</v>
      </c>
      <c r="V530" s="107" t="s">
        <v>2707</v>
      </c>
      <c r="X530" s="65">
        <f>$ALJ$832</f>
        <v>888.99999999999989</v>
      </c>
      <c r="Y530" s="452" t="s">
        <v>24</v>
      </c>
      <c r="Z530" s="285" t="s">
        <v>1649</v>
      </c>
      <c r="AB530" s="65">
        <f>$KS$838</f>
        <v>761.5</v>
      </c>
      <c r="AC530" s="452" t="s">
        <v>24</v>
      </c>
      <c r="AD530" s="107" t="s">
        <v>2201</v>
      </c>
      <c r="AF530" s="65">
        <f>$ABI$844</f>
        <v>601.79999999999995</v>
      </c>
      <c r="AG530" s="452" t="s">
        <v>24</v>
      </c>
      <c r="AH530" s="285" t="s">
        <v>1656</v>
      </c>
      <c r="AJ530" s="65">
        <f>$ASH$850</f>
        <v>406.2</v>
      </c>
      <c r="AK530" s="452" t="s">
        <v>24</v>
      </c>
      <c r="AL530" s="285" t="s">
        <v>1654</v>
      </c>
      <c r="AN530" s="65">
        <f>$YX$856</f>
        <v>332.7</v>
      </c>
      <c r="AO530" s="452" t="s">
        <v>24</v>
      </c>
      <c r="AP530" s="285" t="s">
        <v>1655</v>
      </c>
      <c r="AR530" s="65">
        <f>$ED$862</f>
        <v>689.9</v>
      </c>
      <c r="AS530" s="452" t="s">
        <v>24</v>
      </c>
      <c r="AT530" s="107" t="s">
        <v>683</v>
      </c>
      <c r="AW530" s="65">
        <f>$Z$868</f>
        <v>450.9</v>
      </c>
    </row>
    <row r="531" spans="1:49" s="34" customFormat="1" ht="15.75" customHeight="1">
      <c r="A531" s="452" t="s">
        <v>26</v>
      </c>
      <c r="B531" s="285" t="s">
        <v>1671</v>
      </c>
      <c r="D531" s="65">
        <f>$RQ$802</f>
        <v>2609.4</v>
      </c>
      <c r="E531" s="452" t="s">
        <v>26</v>
      </c>
      <c r="F531" s="107" t="s">
        <v>651</v>
      </c>
      <c r="H531" s="65">
        <f>$DL$808</f>
        <v>3681.2999999999997</v>
      </c>
      <c r="I531" s="452" t="s">
        <v>26</v>
      </c>
      <c r="J531" s="284" t="s">
        <v>3634</v>
      </c>
      <c r="L531" s="65">
        <f>$BBZ$814</f>
        <v>2994.5</v>
      </c>
      <c r="M531" s="452" t="s">
        <v>26</v>
      </c>
      <c r="N531" s="107" t="s">
        <v>2209</v>
      </c>
      <c r="P531" s="65">
        <f>$AAZ$820</f>
        <v>1131.0999999999999</v>
      </c>
      <c r="Q531" s="452" t="s">
        <v>26</v>
      </c>
      <c r="R531" s="107" t="s">
        <v>2724</v>
      </c>
      <c r="T531" s="65">
        <f>$APE$826</f>
        <v>2125.1</v>
      </c>
      <c r="U531" s="452" t="s">
        <v>26</v>
      </c>
      <c r="V531" s="107" t="s">
        <v>2713</v>
      </c>
      <c r="X531" s="65">
        <f>$AJZ$832</f>
        <v>866.1</v>
      </c>
      <c r="Y531" s="452" t="s">
        <v>26</v>
      </c>
      <c r="Z531" s="107" t="s">
        <v>2707</v>
      </c>
      <c r="AB531" s="65">
        <f>$ALJ$838</f>
        <v>747.5</v>
      </c>
      <c r="AC531" s="452" t="s">
        <v>26</v>
      </c>
      <c r="AD531" s="284" t="s">
        <v>3629</v>
      </c>
      <c r="AF531" s="65">
        <f>$BAG$844</f>
        <v>585.70000000000005</v>
      </c>
      <c r="AG531" s="452" t="s">
        <v>26</v>
      </c>
      <c r="AH531" s="107" t="s">
        <v>651</v>
      </c>
      <c r="AJ531" s="65">
        <f>$DL$850</f>
        <v>403.8</v>
      </c>
      <c r="AK531" s="452" t="s">
        <v>26</v>
      </c>
      <c r="AL531" s="284" t="s">
        <v>142</v>
      </c>
      <c r="AN531" s="65">
        <f>$DU$856</f>
        <v>332.4</v>
      </c>
      <c r="AO531" s="452" t="s">
        <v>26</v>
      </c>
      <c r="AP531" s="107" t="s">
        <v>2202</v>
      </c>
      <c r="AR531" s="65">
        <f>$YO$862</f>
        <v>688.5</v>
      </c>
      <c r="AS531" s="452" t="s">
        <v>26</v>
      </c>
      <c r="AT531" s="106" t="s">
        <v>1337</v>
      </c>
      <c r="AW531" s="65">
        <f>$H$868</f>
        <v>450.89999999999992</v>
      </c>
    </row>
    <row r="532" spans="1:49" s="34" customFormat="1" ht="15.75" customHeight="1">
      <c r="A532" s="452" t="s">
        <v>28</v>
      </c>
      <c r="B532" s="107" t="s">
        <v>2708</v>
      </c>
      <c r="D532" s="65">
        <f>$AMK$802</f>
        <v>2599.9000000000005</v>
      </c>
      <c r="E532" s="452" t="s">
        <v>28</v>
      </c>
      <c r="F532" s="106" t="s">
        <v>1351</v>
      </c>
      <c r="H532" s="65">
        <f>$AI$808</f>
        <v>3641.4</v>
      </c>
      <c r="I532" s="452" t="s">
        <v>28</v>
      </c>
      <c r="J532" s="285" t="s">
        <v>37</v>
      </c>
      <c r="L532" s="65">
        <f>$EV$814</f>
        <v>2993.1000000000004</v>
      </c>
      <c r="M532" s="452" t="s">
        <v>28</v>
      </c>
      <c r="N532" s="107" t="s">
        <v>2724</v>
      </c>
      <c r="P532" s="65">
        <f>$APE$820</f>
        <v>1121.8000000000002</v>
      </c>
      <c r="Q532" s="452" t="s">
        <v>28</v>
      </c>
      <c r="R532" s="107" t="s">
        <v>638</v>
      </c>
      <c r="T532" s="65">
        <f>$JI$826</f>
        <v>2112.1</v>
      </c>
      <c r="U532" s="452" t="s">
        <v>28</v>
      </c>
      <c r="V532" s="107" t="s">
        <v>2715</v>
      </c>
      <c r="X532" s="65">
        <f>$AHO$832</f>
        <v>865.3</v>
      </c>
      <c r="Y532" s="452" t="s">
        <v>28</v>
      </c>
      <c r="Z532" s="284" t="s">
        <v>3645</v>
      </c>
      <c r="AB532" s="65">
        <f>$BFU$838</f>
        <v>743.4</v>
      </c>
      <c r="AC532" s="452" t="s">
        <v>28</v>
      </c>
      <c r="AD532" s="107" t="s">
        <v>141</v>
      </c>
      <c r="AF532" s="65">
        <f>$GO$844</f>
        <v>579.79999999999995</v>
      </c>
      <c r="AG532" s="452" t="s">
        <v>28</v>
      </c>
      <c r="AH532" s="107" t="s">
        <v>2210</v>
      </c>
      <c r="AJ532" s="65">
        <f>$XE$850</f>
        <v>400.90000000000003</v>
      </c>
      <c r="AK532" s="452" t="s">
        <v>28</v>
      </c>
      <c r="AL532" s="284" t="s">
        <v>3630</v>
      </c>
      <c r="AN532" s="65">
        <f>$BAP$856</f>
        <v>325.8</v>
      </c>
      <c r="AO532" s="452" t="s">
        <v>28</v>
      </c>
      <c r="AP532" s="106" t="s">
        <v>1337</v>
      </c>
      <c r="AR532" s="65">
        <f>$H$862</f>
        <v>673.59999999999991</v>
      </c>
      <c r="AS532" s="452" t="s">
        <v>28</v>
      </c>
      <c r="AT532" s="284" t="s">
        <v>3629</v>
      </c>
      <c r="AW532" s="65">
        <f>$BAG$868</f>
        <v>447.9</v>
      </c>
    </row>
    <row r="533" spans="1:49" s="34" customFormat="1" ht="15.75" customHeight="1">
      <c r="A533" s="452" t="s">
        <v>30</v>
      </c>
      <c r="B533" s="284" t="s">
        <v>3643</v>
      </c>
      <c r="D533" s="65">
        <f>$BFC$802</f>
        <v>2598.2000000000003</v>
      </c>
      <c r="E533" s="452" t="s">
        <v>30</v>
      </c>
      <c r="F533" s="284" t="s">
        <v>3625</v>
      </c>
      <c r="H533" s="65">
        <f>$AYN$808</f>
        <v>3620.5</v>
      </c>
      <c r="I533" s="452" t="s">
        <v>30</v>
      </c>
      <c r="J533" s="284" t="s">
        <v>142</v>
      </c>
      <c r="L533" s="65">
        <f>$DU$814</f>
        <v>2967.7</v>
      </c>
      <c r="M533" s="452" t="s">
        <v>30</v>
      </c>
      <c r="N533" s="107" t="s">
        <v>682</v>
      </c>
      <c r="P533" s="65">
        <f>$HY$820</f>
        <v>1118.0999999999999</v>
      </c>
      <c r="Q533" s="452" t="s">
        <v>30</v>
      </c>
      <c r="R533" s="284" t="s">
        <v>3638</v>
      </c>
      <c r="T533" s="65">
        <f>$BDJ$826</f>
        <v>2100.6</v>
      </c>
      <c r="U533" s="452" t="s">
        <v>30</v>
      </c>
      <c r="V533" s="107" t="s">
        <v>683</v>
      </c>
      <c r="X533" s="65">
        <f>$Z$832</f>
        <v>862</v>
      </c>
      <c r="Y533" s="452" t="s">
        <v>30</v>
      </c>
      <c r="Z533" s="107" t="s">
        <v>2202</v>
      </c>
      <c r="AB533" s="65">
        <f>$YO$838</f>
        <v>733.05</v>
      </c>
      <c r="AC533" s="452" t="s">
        <v>30</v>
      </c>
      <c r="AD533" s="107" t="s">
        <v>2716</v>
      </c>
      <c r="AF533" s="65">
        <f>$AOV$844</f>
        <v>574.79999999999995</v>
      </c>
      <c r="AG533" s="452" t="s">
        <v>30</v>
      </c>
      <c r="AH533" s="107" t="s">
        <v>2203</v>
      </c>
      <c r="AJ533" s="65">
        <f>$WM$850</f>
        <v>399</v>
      </c>
      <c r="AK533" s="452" t="s">
        <v>30</v>
      </c>
      <c r="AL533" s="285" t="s">
        <v>17</v>
      </c>
      <c r="AN533" s="65">
        <f>$EM$856</f>
        <v>320.5</v>
      </c>
      <c r="AO533" s="452" t="s">
        <v>30</v>
      </c>
      <c r="AP533" s="107" t="s">
        <v>2717</v>
      </c>
      <c r="AR533" s="65">
        <f>$ANC$862</f>
        <v>671.30000000000007</v>
      </c>
      <c r="AS533" s="452" t="s">
        <v>30</v>
      </c>
      <c r="AT533" s="285" t="s">
        <v>37</v>
      </c>
      <c r="AW533" s="65">
        <f>$EV$868</f>
        <v>444.5</v>
      </c>
    </row>
    <row r="534" spans="1:49" s="34" customFormat="1" ht="15.75" customHeight="1">
      <c r="A534" s="452" t="s">
        <v>32</v>
      </c>
      <c r="B534" s="284" t="s">
        <v>3645</v>
      </c>
      <c r="D534" s="65">
        <f>$BFU$802</f>
        <v>2594.6</v>
      </c>
      <c r="E534" s="452" t="s">
        <v>32</v>
      </c>
      <c r="F534" s="107" t="s">
        <v>2724</v>
      </c>
      <c r="H534" s="65">
        <f>$APE$808</f>
        <v>3612</v>
      </c>
      <c r="I534" s="452" t="s">
        <v>32</v>
      </c>
      <c r="J534" s="107" t="s">
        <v>2724</v>
      </c>
      <c r="L534" s="65">
        <f>$APE$814</f>
        <v>2935.5</v>
      </c>
      <c r="M534" s="452" t="s">
        <v>32</v>
      </c>
      <c r="N534" s="284" t="s">
        <v>3629</v>
      </c>
      <c r="P534" s="65">
        <f>$BAG$820</f>
        <v>1112.9000000000001</v>
      </c>
      <c r="Q534" s="452" t="s">
        <v>32</v>
      </c>
      <c r="R534" s="285" t="s">
        <v>1653</v>
      </c>
      <c r="T534" s="65">
        <f>$FW$826</f>
        <v>2099.9</v>
      </c>
      <c r="U534" s="452" t="s">
        <v>32</v>
      </c>
      <c r="V534" s="107" t="s">
        <v>653</v>
      </c>
      <c r="X534" s="65">
        <f>$IZ$832</f>
        <v>859.59999999999991</v>
      </c>
      <c r="Y534" s="452" t="s">
        <v>32</v>
      </c>
      <c r="Z534" s="107" t="s">
        <v>2722</v>
      </c>
      <c r="AB534" s="65">
        <f>$AIY$838</f>
        <v>730.3</v>
      </c>
      <c r="AC534" s="452" t="s">
        <v>32</v>
      </c>
      <c r="AD534" s="285" t="s">
        <v>31</v>
      </c>
      <c r="AF534" s="65">
        <f>$CB$844</f>
        <v>561.30000000000007</v>
      </c>
      <c r="AG534" s="452" t="s">
        <v>32</v>
      </c>
      <c r="AH534" s="107" t="s">
        <v>2722</v>
      </c>
      <c r="AJ534" s="65">
        <f>$AIY$850</f>
        <v>398.6</v>
      </c>
      <c r="AK534" s="452" t="s">
        <v>32</v>
      </c>
      <c r="AL534" s="107" t="s">
        <v>2734</v>
      </c>
      <c r="AN534" s="65">
        <f>$ALS$856</f>
        <v>316</v>
      </c>
      <c r="AO534" s="452" t="s">
        <v>32</v>
      </c>
      <c r="AP534" s="107" t="s">
        <v>667</v>
      </c>
      <c r="AR534" s="65">
        <f>$JR$862</f>
        <v>663.8</v>
      </c>
      <c r="AS534" s="452" t="s">
        <v>32</v>
      </c>
      <c r="AT534" s="107" t="s">
        <v>2725</v>
      </c>
      <c r="AW534" s="65">
        <f>$AIP$868</f>
        <v>442.69999999999993</v>
      </c>
    </row>
    <row r="535" spans="1:49" s="34" customFormat="1" ht="15.75" customHeight="1">
      <c r="A535" s="452" t="s">
        <v>34</v>
      </c>
      <c r="B535" s="285" t="s">
        <v>1657</v>
      </c>
      <c r="D535" s="65">
        <f>$TS$802</f>
        <v>2594.4</v>
      </c>
      <c r="E535" s="452" t="s">
        <v>34</v>
      </c>
      <c r="F535" s="284" t="s">
        <v>21</v>
      </c>
      <c r="H535" s="65">
        <f>$Q$808</f>
        <v>3586.4</v>
      </c>
      <c r="I535" s="452" t="s">
        <v>34</v>
      </c>
      <c r="J535" s="284" t="s">
        <v>3630</v>
      </c>
      <c r="L535" s="65">
        <f>$BAP$814</f>
        <v>2907.5999999999995</v>
      </c>
      <c r="M535" s="452" t="s">
        <v>34</v>
      </c>
      <c r="N535" s="107" t="s">
        <v>2712</v>
      </c>
      <c r="P535" s="65">
        <f>$AHF$820</f>
        <v>1079.5</v>
      </c>
      <c r="Q535" s="452" t="s">
        <v>34</v>
      </c>
      <c r="R535" s="285" t="s">
        <v>1655</v>
      </c>
      <c r="T535" s="65">
        <f>$ED$826</f>
        <v>2099.9</v>
      </c>
      <c r="U535" s="452" t="s">
        <v>34</v>
      </c>
      <c r="V535" s="285" t="s">
        <v>2325</v>
      </c>
      <c r="X535" s="65">
        <f>$OE$832</f>
        <v>842.59999999999991</v>
      </c>
      <c r="Y535" s="452" t="s">
        <v>34</v>
      </c>
      <c r="Z535" s="107" t="s">
        <v>2733</v>
      </c>
      <c r="AB535" s="65">
        <f>$ANU$838</f>
        <v>727.40000000000009</v>
      </c>
      <c r="AC535" s="452" t="s">
        <v>34</v>
      </c>
      <c r="AD535" s="107" t="s">
        <v>2220</v>
      </c>
      <c r="AF535" s="65">
        <f>$YF$844</f>
        <v>560.4</v>
      </c>
      <c r="AG535" s="452" t="s">
        <v>34</v>
      </c>
      <c r="AH535" s="284" t="s">
        <v>3634</v>
      </c>
      <c r="AJ535" s="65">
        <f>$BBZ$850</f>
        <v>396.30000000000007</v>
      </c>
      <c r="AK535" s="452" t="s">
        <v>34</v>
      </c>
      <c r="AL535" s="284" t="s">
        <v>3629</v>
      </c>
      <c r="AN535" s="65">
        <f>$BAG$856</f>
        <v>313.7</v>
      </c>
      <c r="AO535" s="452" t="s">
        <v>34</v>
      </c>
      <c r="AP535" s="107" t="s">
        <v>2715</v>
      </c>
      <c r="AR535" s="65">
        <f>$AHO$862</f>
        <v>660.1</v>
      </c>
      <c r="AS535" s="452" t="s">
        <v>34</v>
      </c>
      <c r="AT535" s="107" t="s">
        <v>2715</v>
      </c>
      <c r="AW535" s="65">
        <f>$AHO$868</f>
        <v>436.49999999999994</v>
      </c>
    </row>
    <row r="536" spans="1:49" s="34" customFormat="1" ht="15.75" customHeight="1">
      <c r="A536" s="452" t="s">
        <v>36</v>
      </c>
      <c r="B536" s="107" t="s">
        <v>2197</v>
      </c>
      <c r="D536" s="65">
        <f>$ADK$802</f>
        <v>2590.1</v>
      </c>
      <c r="E536" s="452" t="s">
        <v>36</v>
      </c>
      <c r="F536" s="106" t="s">
        <v>1343</v>
      </c>
      <c r="H536" s="65">
        <f>$IQ$808</f>
        <v>3580.8999999999996</v>
      </c>
      <c r="I536" s="452" t="s">
        <v>36</v>
      </c>
      <c r="J536" s="284" t="s">
        <v>21</v>
      </c>
      <c r="L536" s="65">
        <f>$Q$814</f>
        <v>2900.7999999999997</v>
      </c>
      <c r="M536" s="452" t="s">
        <v>36</v>
      </c>
      <c r="N536" s="284" t="s">
        <v>142</v>
      </c>
      <c r="P536" s="65">
        <f>$DU$820</f>
        <v>1071</v>
      </c>
      <c r="Q536" s="452" t="s">
        <v>36</v>
      </c>
      <c r="R536" s="285" t="s">
        <v>1666</v>
      </c>
      <c r="T536" s="65">
        <f>$ND$826</f>
        <v>2086.3000000000002</v>
      </c>
      <c r="U536" s="452" t="s">
        <v>36</v>
      </c>
      <c r="V536" s="285" t="s">
        <v>1658</v>
      </c>
      <c r="X536" s="65">
        <f>$ON$832</f>
        <v>804.9</v>
      </c>
      <c r="Y536" s="452" t="s">
        <v>36</v>
      </c>
      <c r="Z536" s="285" t="s">
        <v>23</v>
      </c>
      <c r="AB536" s="65">
        <f>$OW$838</f>
        <v>727.2</v>
      </c>
      <c r="AC536" s="452" t="s">
        <v>36</v>
      </c>
      <c r="AD536" s="285" t="s">
        <v>1668</v>
      </c>
      <c r="AF536" s="65">
        <f>$PF$844</f>
        <v>559.4</v>
      </c>
      <c r="AG536" s="452" t="s">
        <v>36</v>
      </c>
      <c r="AH536" s="284" t="s">
        <v>3624</v>
      </c>
      <c r="AJ536" s="65">
        <f>$AYE$850</f>
        <v>392.9</v>
      </c>
      <c r="AK536" s="452" t="s">
        <v>36</v>
      </c>
      <c r="AL536" s="284" t="s">
        <v>143</v>
      </c>
      <c r="AN536" s="65">
        <f>$FN$856</f>
        <v>313.7</v>
      </c>
      <c r="AO536" s="452" t="s">
        <v>36</v>
      </c>
      <c r="AP536" s="107" t="s">
        <v>687</v>
      </c>
      <c r="AR536" s="65">
        <f>$BS$862</f>
        <v>657.2</v>
      </c>
      <c r="AS536" s="452" t="s">
        <v>36</v>
      </c>
      <c r="AT536" s="107" t="s">
        <v>658</v>
      </c>
      <c r="AW536" s="65">
        <f>$KA$868</f>
        <v>431.29999999999995</v>
      </c>
    </row>
    <row r="537" spans="1:49" s="34" customFormat="1" ht="15.75" customHeight="1">
      <c r="A537" s="452" t="s">
        <v>38</v>
      </c>
      <c r="B537" s="107" t="s">
        <v>686</v>
      </c>
      <c r="D537" s="65">
        <f>$PX$802</f>
        <v>2590.1</v>
      </c>
      <c r="E537" s="452" t="s">
        <v>38</v>
      </c>
      <c r="F537" s="107" t="s">
        <v>2202</v>
      </c>
      <c r="H537" s="65">
        <f>$YO$808</f>
        <v>3568.7999999999993</v>
      </c>
      <c r="I537" s="452" t="s">
        <v>38</v>
      </c>
      <c r="J537" s="107" t="s">
        <v>704</v>
      </c>
      <c r="L537" s="65">
        <f>$DC$814</f>
        <v>2888.9</v>
      </c>
      <c r="M537" s="452" t="s">
        <v>38</v>
      </c>
      <c r="N537" s="107" t="s">
        <v>2202</v>
      </c>
      <c r="P537" s="65">
        <f>$YO$820</f>
        <v>1064.8</v>
      </c>
      <c r="Q537" s="452" t="s">
        <v>38</v>
      </c>
      <c r="R537" s="107" t="s">
        <v>654</v>
      </c>
      <c r="T537" s="65">
        <f>$HP$826</f>
        <v>2028.4999999999998</v>
      </c>
      <c r="U537" s="452" t="s">
        <v>38</v>
      </c>
      <c r="V537" s="284" t="s">
        <v>3655</v>
      </c>
      <c r="X537" s="65">
        <f>$AZF$832</f>
        <v>801.59999999999991</v>
      </c>
      <c r="Y537" s="452" t="s">
        <v>38</v>
      </c>
      <c r="Z537" s="284" t="s">
        <v>143</v>
      </c>
      <c r="AB537" s="65">
        <f>$FN$838</f>
        <v>717</v>
      </c>
      <c r="AC537" s="452" t="s">
        <v>38</v>
      </c>
      <c r="AD537" s="107" t="s">
        <v>2709</v>
      </c>
      <c r="AF537" s="65">
        <f>$ANL$844</f>
        <v>554.5</v>
      </c>
      <c r="AG537" s="452" t="s">
        <v>38</v>
      </c>
      <c r="AH537" s="285" t="s">
        <v>1649</v>
      </c>
      <c r="AJ537" s="65">
        <f>$KS$850</f>
        <v>392.1</v>
      </c>
      <c r="AK537" s="452" t="s">
        <v>38</v>
      </c>
      <c r="AL537" s="107" t="s">
        <v>3685</v>
      </c>
      <c r="AN537" s="65">
        <f>$BGD$856</f>
        <v>309.89999999999998</v>
      </c>
      <c r="AO537" s="452" t="s">
        <v>38</v>
      </c>
      <c r="AP537" s="285" t="s">
        <v>1653</v>
      </c>
      <c r="AR537" s="65">
        <f>$FW$862</f>
        <v>651.4</v>
      </c>
      <c r="AS537" s="452" t="s">
        <v>38</v>
      </c>
      <c r="AT537" s="284" t="s">
        <v>3648</v>
      </c>
      <c r="AW537" s="65">
        <f>$BHE$868</f>
        <v>426.8</v>
      </c>
    </row>
    <row r="538" spans="1:49" s="34" customFormat="1" ht="15.75" customHeight="1">
      <c r="A538" s="452" t="s">
        <v>145</v>
      </c>
      <c r="B538" s="284" t="s">
        <v>3636</v>
      </c>
      <c r="D538" s="65">
        <f>$BCR$802</f>
        <v>2587.4</v>
      </c>
      <c r="E538" s="452" t="s">
        <v>145</v>
      </c>
      <c r="F538" s="284" t="s">
        <v>3632</v>
      </c>
      <c r="H538" s="65">
        <f>$BBH$808</f>
        <v>3545.7000000000007</v>
      </c>
      <c r="I538" s="452" t="s">
        <v>145</v>
      </c>
      <c r="J538" s="107" t="s">
        <v>2709</v>
      </c>
      <c r="L538" s="65">
        <f>$ANL$814</f>
        <v>2868.1</v>
      </c>
      <c r="M538" s="452" t="s">
        <v>145</v>
      </c>
      <c r="N538" s="284" t="s">
        <v>143</v>
      </c>
      <c r="P538" s="65">
        <f>$FN$820</f>
        <v>1062.5</v>
      </c>
      <c r="Q538" s="452" t="s">
        <v>145</v>
      </c>
      <c r="R538" s="284" t="s">
        <v>3639</v>
      </c>
      <c r="T538" s="65">
        <f>$BDS$826</f>
        <v>2021.6000000000001</v>
      </c>
      <c r="U538" s="452" t="s">
        <v>145</v>
      </c>
      <c r="V538" s="107" t="s">
        <v>162</v>
      </c>
      <c r="X538" s="65">
        <f>$HG$832</f>
        <v>785.90000000000009</v>
      </c>
      <c r="Y538" s="452" t="s">
        <v>145</v>
      </c>
      <c r="Z538" s="107" t="s">
        <v>2716</v>
      </c>
      <c r="AB538" s="65">
        <f>$AOV$838</f>
        <v>711.9</v>
      </c>
      <c r="AC538" s="452" t="s">
        <v>145</v>
      </c>
      <c r="AD538" s="106" t="s">
        <v>1344</v>
      </c>
      <c r="AF538" s="65">
        <f>$GX$844</f>
        <v>552.90000000000009</v>
      </c>
      <c r="AG538" s="452" t="s">
        <v>145</v>
      </c>
      <c r="AH538" s="107" t="s">
        <v>2711</v>
      </c>
      <c r="AJ538" s="65">
        <f>$AKR$850</f>
        <v>388.7</v>
      </c>
      <c r="AK538" s="452" t="s">
        <v>145</v>
      </c>
      <c r="AL538" s="285" t="s">
        <v>1657</v>
      </c>
      <c r="AN538" s="65">
        <f>$TS$856</f>
        <v>308.59999999999997</v>
      </c>
      <c r="AO538" s="452" t="s">
        <v>145</v>
      </c>
      <c r="AP538" s="107" t="s">
        <v>2725</v>
      </c>
      <c r="AR538" s="65">
        <f>$AIP$862</f>
        <v>642.29999999999995</v>
      </c>
      <c r="AS538" s="452" t="s">
        <v>145</v>
      </c>
      <c r="AT538" s="284" t="s">
        <v>3634</v>
      </c>
      <c r="AW538" s="65">
        <f>$BBZ$868</f>
        <v>425.9</v>
      </c>
    </row>
    <row r="539" spans="1:49" s="34" customFormat="1" ht="15.75" customHeight="1">
      <c r="A539" s="452" t="s">
        <v>146</v>
      </c>
      <c r="B539" s="284" t="s">
        <v>3624</v>
      </c>
      <c r="D539" s="65">
        <f>$AYE$802</f>
        <v>2585.5</v>
      </c>
      <c r="E539" s="452" t="s">
        <v>146</v>
      </c>
      <c r="F539" s="284" t="s">
        <v>3648</v>
      </c>
      <c r="H539" s="65">
        <f>$BHE$808</f>
        <v>3509.8</v>
      </c>
      <c r="I539" s="452" t="s">
        <v>146</v>
      </c>
      <c r="J539" s="107" t="s">
        <v>682</v>
      </c>
      <c r="L539" s="65">
        <f>$HY$814</f>
        <v>2867.6000000000004</v>
      </c>
      <c r="M539" s="452" t="s">
        <v>146</v>
      </c>
      <c r="N539" s="107" t="s">
        <v>2707</v>
      </c>
      <c r="P539" s="65">
        <f>$ALJ$820</f>
        <v>1026.5</v>
      </c>
      <c r="Q539" s="452" t="s">
        <v>146</v>
      </c>
      <c r="R539" s="106" t="s">
        <v>1344</v>
      </c>
      <c r="T539" s="65">
        <f>$GX$826</f>
        <v>1974.3</v>
      </c>
      <c r="U539" s="452" t="s">
        <v>146</v>
      </c>
      <c r="V539" s="285" t="s">
        <v>25</v>
      </c>
      <c r="X539" s="65">
        <f>$BA$832</f>
        <v>769.8</v>
      </c>
      <c r="Y539" s="452" t="s">
        <v>146</v>
      </c>
      <c r="Z539" s="107" t="s">
        <v>675</v>
      </c>
      <c r="AB539" s="65">
        <f>$MC$838</f>
        <v>707.5</v>
      </c>
      <c r="AC539" s="452" t="s">
        <v>146</v>
      </c>
      <c r="AD539" s="106" t="s">
        <v>1343</v>
      </c>
      <c r="AF539" s="65">
        <f>$IQ$844</f>
        <v>547.39999999999986</v>
      </c>
      <c r="AG539" s="452" t="s">
        <v>146</v>
      </c>
      <c r="AH539" s="107" t="s">
        <v>2715</v>
      </c>
      <c r="AJ539" s="65">
        <f>$AHO$850</f>
        <v>385.8</v>
      </c>
      <c r="AK539" s="452" t="s">
        <v>146</v>
      </c>
      <c r="AL539" s="107" t="s">
        <v>2707</v>
      </c>
      <c r="AN539" s="65">
        <f>$ALJ$856</f>
        <v>303.2</v>
      </c>
      <c r="AO539" s="452" t="s">
        <v>146</v>
      </c>
      <c r="AP539" s="285" t="s">
        <v>25</v>
      </c>
      <c r="AR539" s="65">
        <f>$BA$862</f>
        <v>582.5</v>
      </c>
      <c r="AS539" s="452" t="s">
        <v>146</v>
      </c>
      <c r="AT539" s="285" t="s">
        <v>1664</v>
      </c>
      <c r="AW539" s="65">
        <f>$QG$868</f>
        <v>423.6</v>
      </c>
    </row>
    <row r="540" spans="1:49" s="34" customFormat="1" ht="15.75" customHeight="1">
      <c r="A540" s="452" t="s">
        <v>147</v>
      </c>
      <c r="B540" s="107" t="s">
        <v>667</v>
      </c>
      <c r="D540" s="65">
        <f>$JR$802</f>
        <v>2578.1999999999998</v>
      </c>
      <c r="E540" s="452" t="s">
        <v>147</v>
      </c>
      <c r="F540" s="107" t="s">
        <v>2212</v>
      </c>
      <c r="H540" s="65">
        <f>$XW$808</f>
        <v>3499.1000000000004</v>
      </c>
      <c r="I540" s="452" t="s">
        <v>147</v>
      </c>
      <c r="J540" s="107" t="s">
        <v>2710</v>
      </c>
      <c r="L540" s="65">
        <f>$ALA$814</f>
        <v>2861.7999999999997</v>
      </c>
      <c r="M540" s="452" t="s">
        <v>147</v>
      </c>
      <c r="N540" s="107" t="s">
        <v>2713</v>
      </c>
      <c r="P540" s="65">
        <f>$AJZ$820</f>
        <v>1008.9000000000001</v>
      </c>
      <c r="Q540" s="452" t="s">
        <v>147</v>
      </c>
      <c r="R540" s="285" t="s">
        <v>31</v>
      </c>
      <c r="T540" s="65">
        <f>$CB$826</f>
        <v>1966.6499999999999</v>
      </c>
      <c r="U540" s="452" t="s">
        <v>147</v>
      </c>
      <c r="V540" s="285" t="s">
        <v>33</v>
      </c>
      <c r="X540" s="65">
        <f>$CK$832</f>
        <v>765.90000000000009</v>
      </c>
      <c r="Y540" s="452" t="s">
        <v>147</v>
      </c>
      <c r="Z540" s="107" t="s">
        <v>651</v>
      </c>
      <c r="AB540" s="65">
        <f>$DL$838</f>
        <v>706.2</v>
      </c>
      <c r="AC540" s="452" t="s">
        <v>147</v>
      </c>
      <c r="AD540" s="107" t="s">
        <v>154</v>
      </c>
      <c r="AF540" s="65">
        <f>$AR$844</f>
        <v>536.29999999999995</v>
      </c>
      <c r="AG540" s="452" t="s">
        <v>147</v>
      </c>
      <c r="AH540" s="284" t="s">
        <v>3644</v>
      </c>
      <c r="AJ540" s="65">
        <f>$BFL$850</f>
        <v>385.1</v>
      </c>
      <c r="AK540" s="452" t="s">
        <v>147</v>
      </c>
      <c r="AL540" s="107" t="s">
        <v>651</v>
      </c>
      <c r="AN540" s="65">
        <f>$DL$856</f>
        <v>297</v>
      </c>
      <c r="AO540" s="452" t="s">
        <v>147</v>
      </c>
      <c r="AP540" s="106" t="s">
        <v>1349</v>
      </c>
      <c r="AR540" s="65">
        <f>$LT$862</f>
        <v>578.29999999999995</v>
      </c>
      <c r="AS540" s="452" t="s">
        <v>147</v>
      </c>
      <c r="AT540" s="107" t="s">
        <v>2724</v>
      </c>
      <c r="AW540" s="65">
        <f>$APE$868</f>
        <v>423.5</v>
      </c>
    </row>
    <row r="541" spans="1:49" s="34" customFormat="1" ht="15.75" customHeight="1">
      <c r="A541" s="452" t="s">
        <v>151</v>
      </c>
      <c r="B541" s="284" t="s">
        <v>3639</v>
      </c>
      <c r="D541" s="65">
        <f>$BDS$802</f>
        <v>2578.1999999999998</v>
      </c>
      <c r="E541" s="452" t="s">
        <v>151</v>
      </c>
      <c r="F541" s="107" t="s">
        <v>704</v>
      </c>
      <c r="H541" s="65">
        <f>$DC$808</f>
        <v>3486.3999999999996</v>
      </c>
      <c r="I541" s="452" t="s">
        <v>151</v>
      </c>
      <c r="J541" s="107" t="s">
        <v>154</v>
      </c>
      <c r="L541" s="65">
        <f>$AR$814</f>
        <v>2852.2</v>
      </c>
      <c r="M541" s="452" t="s">
        <v>151</v>
      </c>
      <c r="N541" s="285" t="s">
        <v>2325</v>
      </c>
      <c r="P541" s="65">
        <f>$OE$820</f>
        <v>1006.5</v>
      </c>
      <c r="Q541" s="452" t="s">
        <v>151</v>
      </c>
      <c r="R541" s="107" t="s">
        <v>651</v>
      </c>
      <c r="T541" s="65">
        <f>$DL$826</f>
        <v>1957</v>
      </c>
      <c r="U541" s="452" t="s">
        <v>151</v>
      </c>
      <c r="V541" s="284" t="s">
        <v>3629</v>
      </c>
      <c r="X541" s="65">
        <f>$BAG$832</f>
        <v>762.6</v>
      </c>
      <c r="Y541" s="452" t="s">
        <v>151</v>
      </c>
      <c r="Z541" s="107" t="s">
        <v>3685</v>
      </c>
      <c r="AB541" s="65">
        <f>$BGD$838</f>
        <v>693.7</v>
      </c>
      <c r="AC541" s="452" t="s">
        <v>151</v>
      </c>
      <c r="AD541" s="284" t="s">
        <v>3631</v>
      </c>
      <c r="AF541" s="65">
        <f>$BAY$844</f>
        <v>534.79999999999995</v>
      </c>
      <c r="AG541" s="452" t="s">
        <v>151</v>
      </c>
      <c r="AH541" s="107" t="s">
        <v>633</v>
      </c>
      <c r="AJ541" s="65">
        <f>$UB$850</f>
        <v>376.2</v>
      </c>
      <c r="AK541" s="452" t="s">
        <v>151</v>
      </c>
      <c r="AL541" s="106" t="s">
        <v>1344</v>
      </c>
      <c r="AN541" s="65">
        <f>$GX$856</f>
        <v>294.89999999999998</v>
      </c>
      <c r="AO541" s="452" t="s">
        <v>151</v>
      </c>
      <c r="AP541" s="107" t="s">
        <v>2728</v>
      </c>
      <c r="AR541" s="65">
        <f>$AGN$862</f>
        <v>572</v>
      </c>
      <c r="AS541" s="452" t="s">
        <v>151</v>
      </c>
      <c r="AT541" s="107" t="s">
        <v>2732</v>
      </c>
      <c r="AW541" s="65">
        <f>$AQO$868</f>
        <v>419.6</v>
      </c>
    </row>
    <row r="542" spans="1:49" s="34" customFormat="1" ht="15.75" customHeight="1">
      <c r="A542" s="452" t="s">
        <v>157</v>
      </c>
      <c r="B542" s="284" t="s">
        <v>3631</v>
      </c>
      <c r="D542" s="65">
        <f>$BAY$802</f>
        <v>2571</v>
      </c>
      <c r="E542" s="452" t="s">
        <v>157</v>
      </c>
      <c r="F542" s="285" t="s">
        <v>1653</v>
      </c>
      <c r="H542" s="65">
        <f>$FW$808</f>
        <v>3472.7000000000003</v>
      </c>
      <c r="I542" s="452" t="s">
        <v>157</v>
      </c>
      <c r="J542" s="107" t="s">
        <v>2726</v>
      </c>
      <c r="L542" s="65">
        <f>$AKI$814</f>
        <v>2842.4</v>
      </c>
      <c r="M542" s="452" t="s">
        <v>157</v>
      </c>
      <c r="N542" s="285" t="s">
        <v>31</v>
      </c>
      <c r="P542" s="65">
        <f>$CB$820</f>
        <v>1002.4</v>
      </c>
      <c r="Q542" s="452" t="s">
        <v>157</v>
      </c>
      <c r="R542" s="107" t="s">
        <v>2723</v>
      </c>
      <c r="T542" s="65">
        <f>$AGE$826</f>
        <v>1957</v>
      </c>
      <c r="U542" s="452" t="s">
        <v>157</v>
      </c>
      <c r="V542" s="107" t="s">
        <v>2212</v>
      </c>
      <c r="X542" s="65">
        <f>$XW$832</f>
        <v>754.8</v>
      </c>
      <c r="Y542" s="452" t="s">
        <v>157</v>
      </c>
      <c r="Z542" s="107" t="s">
        <v>2201</v>
      </c>
      <c r="AB542" s="65">
        <f>$ABI$838</f>
        <v>685.30000000000007</v>
      </c>
      <c r="AC542" s="452" t="s">
        <v>157</v>
      </c>
      <c r="AD542" s="284" t="s">
        <v>3636</v>
      </c>
      <c r="AF542" s="65">
        <f>$BCR$844</f>
        <v>534.20000000000005</v>
      </c>
      <c r="AG542" s="452" t="s">
        <v>157</v>
      </c>
      <c r="AH542" s="285" t="s">
        <v>1667</v>
      </c>
      <c r="AJ542" s="65">
        <f>$VC$850</f>
        <v>375</v>
      </c>
      <c r="AK542" s="452" t="s">
        <v>157</v>
      </c>
      <c r="AL542" s="107" t="s">
        <v>686</v>
      </c>
      <c r="AN542" s="65">
        <f>$PX$856</f>
        <v>293.90000000000003</v>
      </c>
      <c r="AO542" s="452" t="s">
        <v>157</v>
      </c>
      <c r="AP542" s="285" t="s">
        <v>1690</v>
      </c>
      <c r="AR542" s="65">
        <f>$ZG$862</f>
        <v>555.29999999999995</v>
      </c>
      <c r="AS542" s="452" t="s">
        <v>157</v>
      </c>
      <c r="AT542" s="284" t="s">
        <v>3639</v>
      </c>
      <c r="AW542" s="65">
        <f>$BDS$868</f>
        <v>417</v>
      </c>
    </row>
    <row r="543" spans="1:49" s="34" customFormat="1" ht="15.75" customHeight="1">
      <c r="A543" s="452" t="s">
        <v>159</v>
      </c>
      <c r="B543" s="107" t="s">
        <v>2712</v>
      </c>
      <c r="D543" s="65">
        <f>$AHF$802</f>
        <v>2567.1000000000004</v>
      </c>
      <c r="E543" s="452" t="s">
        <v>159</v>
      </c>
      <c r="F543" s="106" t="s">
        <v>1342</v>
      </c>
      <c r="H543" s="65">
        <f>$IH$808</f>
        <v>3427.2</v>
      </c>
      <c r="I543" s="452" t="s">
        <v>159</v>
      </c>
      <c r="J543" s="107" t="s">
        <v>2708</v>
      </c>
      <c r="L543" s="65">
        <f>$AMK$814</f>
        <v>2828.7999999999997</v>
      </c>
      <c r="M543" s="452" t="s">
        <v>159</v>
      </c>
      <c r="N543" s="107" t="s">
        <v>2728</v>
      </c>
      <c r="P543" s="65">
        <f>$AGN$820</f>
        <v>1000.8000000000001</v>
      </c>
      <c r="Q543" s="452" t="s">
        <v>159</v>
      </c>
      <c r="R543" s="285" t="s">
        <v>1668</v>
      </c>
      <c r="T543" s="65">
        <f>$PF$826</f>
        <v>1940.7500000000002</v>
      </c>
      <c r="U543" s="452" t="s">
        <v>159</v>
      </c>
      <c r="V543" s="285" t="s">
        <v>1661</v>
      </c>
      <c r="X543" s="65">
        <f>$CT$832</f>
        <v>741.9</v>
      </c>
      <c r="Y543" s="452" t="s">
        <v>159</v>
      </c>
      <c r="Z543" s="107" t="s">
        <v>686</v>
      </c>
      <c r="AB543" s="65">
        <f>$PX$838</f>
        <v>679.1</v>
      </c>
      <c r="AC543" s="452" t="s">
        <v>159</v>
      </c>
      <c r="AD543" s="107" t="s">
        <v>2717</v>
      </c>
      <c r="AF543" s="65">
        <f>$ANC$844</f>
        <v>533.70000000000005</v>
      </c>
      <c r="AG543" s="452" t="s">
        <v>159</v>
      </c>
      <c r="AH543" s="107" t="s">
        <v>667</v>
      </c>
      <c r="AJ543" s="65">
        <f>$JR$850</f>
        <v>374</v>
      </c>
      <c r="AK543" s="452" t="s">
        <v>159</v>
      </c>
      <c r="AL543" s="107" t="s">
        <v>2713</v>
      </c>
      <c r="AN543" s="65">
        <f>$AJZ$856</f>
        <v>293.10000000000002</v>
      </c>
      <c r="AO543" s="452" t="s">
        <v>159</v>
      </c>
      <c r="AP543" s="284" t="s">
        <v>3632</v>
      </c>
      <c r="AR543" s="65">
        <f>$BBH$862</f>
        <v>552.9</v>
      </c>
      <c r="AS543" s="452" t="s">
        <v>159</v>
      </c>
      <c r="AT543" s="107" t="s">
        <v>154</v>
      </c>
      <c r="AW543" s="65">
        <f>$AR$868</f>
        <v>404.4</v>
      </c>
    </row>
    <row r="544" spans="1:49" s="34" customFormat="1" ht="15.75" customHeight="1">
      <c r="A544" s="452" t="s">
        <v>160</v>
      </c>
      <c r="B544" s="107" t="s">
        <v>2709</v>
      </c>
      <c r="D544" s="65">
        <f>$ANL$802</f>
        <v>2567.1000000000004</v>
      </c>
      <c r="E544" s="452" t="s">
        <v>160</v>
      </c>
      <c r="F544" s="107" t="s">
        <v>2732</v>
      </c>
      <c r="H544" s="65">
        <f>$AQO$808</f>
        <v>3425.7</v>
      </c>
      <c r="I544" s="452" t="s">
        <v>160</v>
      </c>
      <c r="J544" s="285" t="s">
        <v>33</v>
      </c>
      <c r="L544" s="65">
        <f>$CK$814</f>
        <v>2826.8</v>
      </c>
      <c r="M544" s="452" t="s">
        <v>160</v>
      </c>
      <c r="N544" s="107" t="s">
        <v>683</v>
      </c>
      <c r="P544" s="65">
        <f>$Z$820</f>
        <v>1000.8000000000001</v>
      </c>
      <c r="Q544" s="452" t="s">
        <v>160</v>
      </c>
      <c r="R544" s="106" t="s">
        <v>1351</v>
      </c>
      <c r="T544" s="65">
        <f>$AI$826</f>
        <v>1933.6999999999998</v>
      </c>
      <c r="U544" s="452" t="s">
        <v>160</v>
      </c>
      <c r="V544" s="285" t="s">
        <v>1656</v>
      </c>
      <c r="X544" s="65">
        <f>$ASH$832</f>
        <v>739.2</v>
      </c>
      <c r="Y544" s="452" t="s">
        <v>160</v>
      </c>
      <c r="Z544" s="107" t="s">
        <v>2726</v>
      </c>
      <c r="AB544" s="65">
        <f>$AKI$838</f>
        <v>678.4</v>
      </c>
      <c r="AC544" s="452" t="s">
        <v>160</v>
      </c>
      <c r="AD544" s="107" t="s">
        <v>3633</v>
      </c>
      <c r="AF544" s="65">
        <f>$BBQ$844</f>
        <v>531.29999999999995</v>
      </c>
      <c r="AG544" s="452" t="s">
        <v>160</v>
      </c>
      <c r="AH544" s="285" t="s">
        <v>1658</v>
      </c>
      <c r="AJ544" s="65">
        <f>$ON$850</f>
        <v>371.1</v>
      </c>
      <c r="AK544" s="452" t="s">
        <v>160</v>
      </c>
      <c r="AL544" s="107" t="s">
        <v>2717</v>
      </c>
      <c r="AN544" s="65">
        <f>$ANC$856</f>
        <v>283.5</v>
      </c>
      <c r="AO544" s="452" t="s">
        <v>160</v>
      </c>
      <c r="AP544" s="285" t="s">
        <v>15</v>
      </c>
      <c r="AR544" s="65">
        <f>$LB$862</f>
        <v>531.4</v>
      </c>
      <c r="AS544" s="452" t="s">
        <v>160</v>
      </c>
      <c r="AT544" s="107" t="s">
        <v>667</v>
      </c>
      <c r="AW544" s="65">
        <f>$JR$868</f>
        <v>402.5</v>
      </c>
    </row>
    <row r="545" spans="1:49" s="34" customFormat="1" ht="15.75" customHeight="1">
      <c r="A545" s="452" t="s">
        <v>161</v>
      </c>
      <c r="B545" s="107" t="s">
        <v>669</v>
      </c>
      <c r="D545" s="65">
        <f>$ML$802</f>
        <v>2564.1000000000004</v>
      </c>
      <c r="E545" s="452" t="s">
        <v>161</v>
      </c>
      <c r="F545" s="284" t="s">
        <v>3624</v>
      </c>
      <c r="H545" s="65">
        <f>$AYE$808</f>
        <v>3412.1000000000004</v>
      </c>
      <c r="I545" s="452" t="s">
        <v>161</v>
      </c>
      <c r="J545" s="107" t="s">
        <v>667</v>
      </c>
      <c r="L545" s="65">
        <f>$JR$814</f>
        <v>2802.6</v>
      </c>
      <c r="M545" s="452" t="s">
        <v>161</v>
      </c>
      <c r="N545" s="107" t="s">
        <v>2195</v>
      </c>
      <c r="P545" s="65">
        <f>$XN$820</f>
        <v>996.6</v>
      </c>
      <c r="Q545" s="452" t="s">
        <v>161</v>
      </c>
      <c r="R545" s="107" t="s">
        <v>2719</v>
      </c>
      <c r="T545" s="65">
        <f>$AJQ$826</f>
        <v>1926.8999999999999</v>
      </c>
      <c r="U545" s="452" t="s">
        <v>161</v>
      </c>
      <c r="V545" s="284" t="s">
        <v>3639</v>
      </c>
      <c r="X545" s="65">
        <f>$BDS$832</f>
        <v>727.6</v>
      </c>
      <c r="Y545" s="452" t="s">
        <v>161</v>
      </c>
      <c r="Z545" s="106" t="s">
        <v>1351</v>
      </c>
      <c r="AB545" s="65">
        <f>$AI$838</f>
        <v>671.1</v>
      </c>
      <c r="AC545" s="452" t="s">
        <v>161</v>
      </c>
      <c r="AD545" s="284" t="s">
        <v>3635</v>
      </c>
      <c r="AF545" s="65">
        <f>$BCI$844</f>
        <v>527.90000000000009</v>
      </c>
      <c r="AG545" s="452" t="s">
        <v>161</v>
      </c>
      <c r="AH545" s="107" t="s">
        <v>2723</v>
      </c>
      <c r="AJ545" s="65">
        <f>$AGE$850</f>
        <v>363.8</v>
      </c>
      <c r="AK545" s="452" t="s">
        <v>161</v>
      </c>
      <c r="AL545" s="107" t="s">
        <v>2723</v>
      </c>
      <c r="AN545" s="65">
        <f>$AGE$856</f>
        <v>283.5</v>
      </c>
      <c r="AO545" s="452" t="s">
        <v>161</v>
      </c>
      <c r="AP545" s="107" t="s">
        <v>2718</v>
      </c>
      <c r="AR545" s="65">
        <f>$AMB$862</f>
        <v>529.29999999999995</v>
      </c>
      <c r="AS545" s="452" t="s">
        <v>161</v>
      </c>
      <c r="AT545" s="107" t="s">
        <v>2711</v>
      </c>
      <c r="AW545" s="65">
        <f>$AKR$868</f>
        <v>398.99999999999994</v>
      </c>
    </row>
    <row r="546" spans="1:49" s="34" customFormat="1" ht="15.75" customHeight="1">
      <c r="A546" s="452" t="s">
        <v>163</v>
      </c>
      <c r="B546" s="284" t="s">
        <v>143</v>
      </c>
      <c r="D546" s="65">
        <f>$FN$802</f>
        <v>2549.8000000000002</v>
      </c>
      <c r="E546" s="452" t="s">
        <v>163</v>
      </c>
      <c r="F546" s="106" t="s">
        <v>1345</v>
      </c>
      <c r="H546" s="65">
        <f>$PO$808</f>
        <v>3409.3</v>
      </c>
      <c r="I546" s="452" t="s">
        <v>163</v>
      </c>
      <c r="J546" s="107" t="s">
        <v>141</v>
      </c>
      <c r="L546" s="65">
        <f>$GO$814</f>
        <v>2745.9</v>
      </c>
      <c r="M546" s="452" t="s">
        <v>163</v>
      </c>
      <c r="N546" s="284" t="s">
        <v>3647</v>
      </c>
      <c r="P546" s="65">
        <f>$BGV$820</f>
        <v>988.30000000000007</v>
      </c>
      <c r="Q546" s="452" t="s">
        <v>163</v>
      </c>
      <c r="R546" s="107" t="s">
        <v>2726</v>
      </c>
      <c r="T546" s="65">
        <f>$AKI$826</f>
        <v>1907.4</v>
      </c>
      <c r="U546" s="452" t="s">
        <v>163</v>
      </c>
      <c r="V546" s="285" t="s">
        <v>23</v>
      </c>
      <c r="X546" s="65">
        <f>$OW$832</f>
        <v>725.09999999999991</v>
      </c>
      <c r="Y546" s="452" t="s">
        <v>163</v>
      </c>
      <c r="Z546" s="285" t="s">
        <v>1661</v>
      </c>
      <c r="AB546" s="65">
        <f>$CT$838</f>
        <v>666.2</v>
      </c>
      <c r="AC546" s="452" t="s">
        <v>163</v>
      </c>
      <c r="AD546" s="107" t="s">
        <v>638</v>
      </c>
      <c r="AF546" s="65">
        <f>$JI$844</f>
        <v>521.70000000000005</v>
      </c>
      <c r="AG546" s="452" t="s">
        <v>163</v>
      </c>
      <c r="AH546" s="107" t="s">
        <v>3637</v>
      </c>
      <c r="AJ546" s="65">
        <f>$BDA$850</f>
        <v>361.6</v>
      </c>
      <c r="AK546" s="452" t="s">
        <v>163</v>
      </c>
      <c r="AL546" s="107" t="s">
        <v>2722</v>
      </c>
      <c r="AN546" s="65">
        <f>$AIY$856</f>
        <v>283.5</v>
      </c>
      <c r="AO546" s="452" t="s">
        <v>163</v>
      </c>
      <c r="AP546" s="284" t="s">
        <v>3630</v>
      </c>
      <c r="AR546" s="65">
        <f>$BAP$862</f>
        <v>528.5</v>
      </c>
      <c r="AS546" s="452" t="s">
        <v>163</v>
      </c>
      <c r="AT546" s="106" t="s">
        <v>1345</v>
      </c>
      <c r="AW546" s="65">
        <f>$PO$868</f>
        <v>392.5</v>
      </c>
    </row>
    <row r="547" spans="1:49" s="34" customFormat="1" ht="15.75" customHeight="1">
      <c r="A547" s="452" t="s">
        <v>274</v>
      </c>
      <c r="B547" s="284" t="s">
        <v>3634</v>
      </c>
      <c r="D547" s="65">
        <f>$BBZ$802</f>
        <v>2537.2999999999997</v>
      </c>
      <c r="E547" s="452" t="s">
        <v>274</v>
      </c>
      <c r="F547" s="107" t="s">
        <v>3685</v>
      </c>
      <c r="H547" s="65">
        <f>$BGD$808</f>
        <v>3371.5</v>
      </c>
      <c r="I547" s="452" t="s">
        <v>274</v>
      </c>
      <c r="J547" s="284" t="s">
        <v>3625</v>
      </c>
      <c r="L547" s="65">
        <f>$AYN$814</f>
        <v>2724.8</v>
      </c>
      <c r="M547" s="452" t="s">
        <v>274</v>
      </c>
      <c r="N547" s="284" t="s">
        <v>3623</v>
      </c>
      <c r="P547" s="65">
        <f>$AXV$820</f>
        <v>984.90000000000009</v>
      </c>
      <c r="Q547" s="452" t="s">
        <v>274</v>
      </c>
      <c r="R547" s="284" t="s">
        <v>3629</v>
      </c>
      <c r="T547" s="65">
        <f>$BAG$826</f>
        <v>1897.1000000000001</v>
      </c>
      <c r="U547" s="452" t="s">
        <v>274</v>
      </c>
      <c r="V547" s="107" t="s">
        <v>2725</v>
      </c>
      <c r="X547" s="65">
        <f>$AIP$832</f>
        <v>721.8</v>
      </c>
      <c r="Y547" s="452" t="s">
        <v>274</v>
      </c>
      <c r="Z547" s="107" t="s">
        <v>638</v>
      </c>
      <c r="AB547" s="65">
        <f>$JI$838</f>
        <v>665</v>
      </c>
      <c r="AC547" s="452" t="s">
        <v>274</v>
      </c>
      <c r="AD547" s="107" t="s">
        <v>3637</v>
      </c>
      <c r="AF547" s="65">
        <f>$BDA$844</f>
        <v>514.29999999999995</v>
      </c>
      <c r="AG547" s="452" t="s">
        <v>274</v>
      </c>
      <c r="AH547" s="107" t="s">
        <v>2717</v>
      </c>
      <c r="AJ547" s="65">
        <f>$ANC$850</f>
        <v>360</v>
      </c>
      <c r="AK547" s="452" t="s">
        <v>274</v>
      </c>
      <c r="AL547" s="107" t="s">
        <v>3637</v>
      </c>
      <c r="AN547" s="65">
        <f>$BDA$856</f>
        <v>282.2</v>
      </c>
      <c r="AO547" s="452" t="s">
        <v>274</v>
      </c>
      <c r="AP547" s="107" t="s">
        <v>669</v>
      </c>
      <c r="AR547" s="65">
        <f>$ML$862</f>
        <v>528.1</v>
      </c>
      <c r="AS547" s="452" t="s">
        <v>274</v>
      </c>
      <c r="AT547" s="285" t="s">
        <v>1661</v>
      </c>
      <c r="AW547" s="65">
        <f>$CT$868</f>
        <v>385.4</v>
      </c>
    </row>
    <row r="548" spans="1:49" s="34" customFormat="1" ht="15.75" customHeight="1">
      <c r="A548" s="452" t="s">
        <v>275</v>
      </c>
      <c r="B548" s="107" t="s">
        <v>2203</v>
      </c>
      <c r="D548" s="65">
        <f>$WM$802</f>
        <v>2532.6999999999998</v>
      </c>
      <c r="E548" s="452" t="s">
        <v>275</v>
      </c>
      <c r="F548" s="285" t="s">
        <v>1655</v>
      </c>
      <c r="H548" s="65">
        <f>$ED$808</f>
        <v>3371.5</v>
      </c>
      <c r="I548" s="452" t="s">
        <v>275</v>
      </c>
      <c r="J548" s="107" t="s">
        <v>153</v>
      </c>
      <c r="L548" s="65">
        <f>$SR$814</f>
        <v>2699.3</v>
      </c>
      <c r="M548" s="452" t="s">
        <v>275</v>
      </c>
      <c r="N548" s="107" t="s">
        <v>141</v>
      </c>
      <c r="P548" s="65">
        <f>$GO$820</f>
        <v>982</v>
      </c>
      <c r="Q548" s="452" t="s">
        <v>275</v>
      </c>
      <c r="R548" s="106" t="s">
        <v>1349</v>
      </c>
      <c r="T548" s="65">
        <f>$LT$826</f>
        <v>1894</v>
      </c>
      <c r="U548" s="452" t="s">
        <v>275</v>
      </c>
      <c r="V548" s="107" t="s">
        <v>2719</v>
      </c>
      <c r="X548" s="65">
        <f>$AJQ$832</f>
        <v>709.7</v>
      </c>
      <c r="Y548" s="452" t="s">
        <v>275</v>
      </c>
      <c r="Z548" s="107" t="s">
        <v>2718</v>
      </c>
      <c r="AB548" s="65">
        <f>$AMB$838</f>
        <v>663.40000000000009</v>
      </c>
      <c r="AC548" s="452" t="s">
        <v>275</v>
      </c>
      <c r="AD548" s="107" t="s">
        <v>2729</v>
      </c>
      <c r="AF548" s="65">
        <f>$AIG$844</f>
        <v>498.5</v>
      </c>
      <c r="AG548" s="452" t="s">
        <v>275</v>
      </c>
      <c r="AH548" s="107" t="s">
        <v>2848</v>
      </c>
      <c r="AJ548" s="65">
        <f>$AJH$850</f>
        <v>359.4</v>
      </c>
      <c r="AK548" s="452" t="s">
        <v>275</v>
      </c>
      <c r="AL548" s="107" t="s">
        <v>2220</v>
      </c>
      <c r="AN548" s="65">
        <f>$YF$856</f>
        <v>282.09999999999997</v>
      </c>
      <c r="AO548" s="452" t="s">
        <v>275</v>
      </c>
      <c r="AP548" s="107" t="s">
        <v>668</v>
      </c>
      <c r="AR548" s="65">
        <f>$SI$862</f>
        <v>524.1</v>
      </c>
      <c r="AS548" s="452" t="s">
        <v>275</v>
      </c>
      <c r="AT548" s="285" t="s">
        <v>15</v>
      </c>
      <c r="AW548" s="65">
        <f>$LB$868</f>
        <v>383.2</v>
      </c>
    </row>
    <row r="549" spans="1:49" s="34" customFormat="1" ht="15.75" customHeight="1">
      <c r="A549" s="452" t="s">
        <v>276</v>
      </c>
      <c r="B549" s="284" t="s">
        <v>3620</v>
      </c>
      <c r="D549" s="65">
        <f>$AWU$802</f>
        <v>2530.9</v>
      </c>
      <c r="E549" s="452" t="s">
        <v>276</v>
      </c>
      <c r="F549" s="285" t="s">
        <v>15</v>
      </c>
      <c r="H549" s="65">
        <f>$LB$808</f>
        <v>3333</v>
      </c>
      <c r="I549" s="452" t="s">
        <v>276</v>
      </c>
      <c r="J549" s="285" t="s">
        <v>31</v>
      </c>
      <c r="L549" s="65">
        <f>$CB$814</f>
        <v>2688.7</v>
      </c>
      <c r="M549" s="452" t="s">
        <v>276</v>
      </c>
      <c r="N549" s="285" t="s">
        <v>1671</v>
      </c>
      <c r="P549" s="65">
        <f>$RQ$820</f>
        <v>974.59999999999991</v>
      </c>
      <c r="Q549" s="452" t="s">
        <v>276</v>
      </c>
      <c r="R549" s="107" t="s">
        <v>2722</v>
      </c>
      <c r="T549" s="65">
        <f>$AIY$826</f>
        <v>1887.2</v>
      </c>
      <c r="U549" s="452" t="s">
        <v>276</v>
      </c>
      <c r="V549" s="107" t="s">
        <v>2708</v>
      </c>
      <c r="X549" s="65">
        <f>$AMK$832</f>
        <v>709.6</v>
      </c>
      <c r="Y549" s="452" t="s">
        <v>276</v>
      </c>
      <c r="Z549" s="107" t="s">
        <v>658</v>
      </c>
      <c r="AB549" s="65">
        <f>$KA$838</f>
        <v>654.70000000000005</v>
      </c>
      <c r="AC549" s="452" t="s">
        <v>276</v>
      </c>
      <c r="AD549" s="107" t="s">
        <v>694</v>
      </c>
      <c r="AF549" s="65">
        <f>$RH$844</f>
        <v>492.6</v>
      </c>
      <c r="AG549" s="452" t="s">
        <v>276</v>
      </c>
      <c r="AH549" s="284" t="s">
        <v>3628</v>
      </c>
      <c r="AJ549" s="65">
        <f>$AZX$850</f>
        <v>358</v>
      </c>
      <c r="AK549" s="452" t="s">
        <v>276</v>
      </c>
      <c r="AL549" s="285" t="s">
        <v>11</v>
      </c>
      <c r="AN549" s="65">
        <f>$FE$856</f>
        <v>275.29999999999995</v>
      </c>
      <c r="AO549" s="452" t="s">
        <v>276</v>
      </c>
      <c r="AP549" s="285" t="s">
        <v>1671</v>
      </c>
      <c r="AR549" s="65">
        <f>$RQ$862</f>
        <v>524.1</v>
      </c>
      <c r="AS549" s="452" t="s">
        <v>276</v>
      </c>
      <c r="AT549" s="285" t="s">
        <v>17</v>
      </c>
      <c r="AW549" s="65">
        <f>$EM$868</f>
        <v>379.6</v>
      </c>
    </row>
    <row r="550" spans="1:49" s="34" customFormat="1" ht="15.75" customHeight="1">
      <c r="A550" s="452" t="s">
        <v>277</v>
      </c>
      <c r="B550" s="284" t="s">
        <v>3635</v>
      </c>
      <c r="D550" s="65">
        <f>$BCI$802</f>
        <v>2530.9</v>
      </c>
      <c r="E550" s="452" t="s">
        <v>277</v>
      </c>
      <c r="F550" s="107" t="s">
        <v>675</v>
      </c>
      <c r="H550" s="65">
        <f>$MC$808</f>
        <v>3325.4</v>
      </c>
      <c r="I550" s="452" t="s">
        <v>277</v>
      </c>
      <c r="J550" s="285" t="s">
        <v>2325</v>
      </c>
      <c r="L550" s="65">
        <f>$OE$814</f>
        <v>2686.1</v>
      </c>
      <c r="M550" s="452" t="s">
        <v>277</v>
      </c>
      <c r="N550" s="285" t="s">
        <v>1</v>
      </c>
      <c r="P550" s="65">
        <f>$UK$820</f>
        <v>970.7</v>
      </c>
      <c r="Q550" s="452" t="s">
        <v>277</v>
      </c>
      <c r="R550" s="284" t="s">
        <v>3644</v>
      </c>
      <c r="T550" s="65">
        <f>$BFL$826</f>
        <v>1870.1999999999998</v>
      </c>
      <c r="U550" s="452" t="s">
        <v>277</v>
      </c>
      <c r="V550" s="284" t="s">
        <v>3644</v>
      </c>
      <c r="X550" s="65">
        <f>$BFL$832</f>
        <v>699.8</v>
      </c>
      <c r="Y550" s="452" t="s">
        <v>277</v>
      </c>
      <c r="Z550" s="107" t="s">
        <v>2711</v>
      </c>
      <c r="AB550" s="65">
        <f>$AKR$838</f>
        <v>649.09999999999991</v>
      </c>
      <c r="AC550" s="452" t="s">
        <v>277</v>
      </c>
      <c r="AD550" s="285" t="s">
        <v>1649</v>
      </c>
      <c r="AF550" s="65">
        <f>$KS$844</f>
        <v>491.6</v>
      </c>
      <c r="AG550" s="452" t="s">
        <v>277</v>
      </c>
      <c r="AH550" s="285" t="s">
        <v>31</v>
      </c>
      <c r="AJ550" s="65">
        <f>$CB$850</f>
        <v>349.2</v>
      </c>
      <c r="AK550" s="452" t="s">
        <v>277</v>
      </c>
      <c r="AL550" s="107" t="s">
        <v>153</v>
      </c>
      <c r="AN550" s="65">
        <f>$SR$856</f>
        <v>274.60000000000002</v>
      </c>
      <c r="AO550" s="452" t="s">
        <v>277</v>
      </c>
      <c r="AP550" s="107" t="s">
        <v>2720</v>
      </c>
      <c r="AR550" s="65">
        <f>$AHX$862</f>
        <v>523.5</v>
      </c>
      <c r="AS550" s="452" t="s">
        <v>277</v>
      </c>
      <c r="AT550" s="107" t="s">
        <v>2729</v>
      </c>
      <c r="AW550" s="65">
        <f>$AIG$868</f>
        <v>372.9</v>
      </c>
    </row>
    <row r="551" spans="1:49" s="34" customFormat="1" ht="15.75" customHeight="1">
      <c r="A551" s="452" t="s">
        <v>640</v>
      </c>
      <c r="B551" s="106" t="s">
        <v>1345</v>
      </c>
      <c r="D551" s="65">
        <f>$PO$802</f>
        <v>2530.9</v>
      </c>
      <c r="E551" s="452" t="s">
        <v>640</v>
      </c>
      <c r="F551" s="107" t="s">
        <v>2723</v>
      </c>
      <c r="H551" s="65">
        <f>$AGE$808</f>
        <v>3295.5</v>
      </c>
      <c r="I551" s="452" t="s">
        <v>640</v>
      </c>
      <c r="J551" s="106" t="s">
        <v>1346</v>
      </c>
      <c r="L551" s="65">
        <f>$QY$814</f>
        <v>2660.1000000000004</v>
      </c>
      <c r="M551" s="452" t="s">
        <v>640</v>
      </c>
      <c r="N551" s="285" t="s">
        <v>1668</v>
      </c>
      <c r="P551" s="65">
        <f>$PF$820</f>
        <v>968.9</v>
      </c>
      <c r="Q551" s="452" t="s">
        <v>640</v>
      </c>
      <c r="R551" s="107" t="s">
        <v>2203</v>
      </c>
      <c r="T551" s="65">
        <f>$WM$826</f>
        <v>1860.6999999999998</v>
      </c>
      <c r="U551" s="452" t="s">
        <v>640</v>
      </c>
      <c r="V551" s="285" t="s">
        <v>37</v>
      </c>
      <c r="X551" s="65">
        <f>$EV$832</f>
        <v>694.1</v>
      </c>
      <c r="Y551" s="452" t="s">
        <v>640</v>
      </c>
      <c r="Z551" s="285" t="s">
        <v>1666</v>
      </c>
      <c r="AB551" s="65">
        <f>$ND$838</f>
        <v>648.1</v>
      </c>
      <c r="AC551" s="452" t="s">
        <v>640</v>
      </c>
      <c r="AD551" s="285" t="s">
        <v>1657</v>
      </c>
      <c r="AF551" s="65">
        <f>$TS$844</f>
        <v>484.50000000000006</v>
      </c>
      <c r="AG551" s="452" t="s">
        <v>640</v>
      </c>
      <c r="AH551" s="107" t="s">
        <v>2198</v>
      </c>
      <c r="AJ551" s="65">
        <f>$ABR$850</f>
        <v>343.9</v>
      </c>
      <c r="AK551" s="452" t="s">
        <v>640</v>
      </c>
      <c r="AL551" s="107" t="s">
        <v>162</v>
      </c>
      <c r="AN551" s="65">
        <f>$HG$856</f>
        <v>262</v>
      </c>
      <c r="AO551" s="452" t="s">
        <v>640</v>
      </c>
      <c r="AP551" s="106" t="s">
        <v>1342</v>
      </c>
      <c r="AR551" s="65">
        <f>$IH$862</f>
        <v>521.5</v>
      </c>
      <c r="AS551" s="452" t="s">
        <v>640</v>
      </c>
      <c r="AT551" s="284" t="s">
        <v>3638</v>
      </c>
      <c r="AW551" s="65">
        <f>$BDJ$868</f>
        <v>372.70000000000005</v>
      </c>
    </row>
    <row r="552" spans="1:49" s="34" customFormat="1" ht="15.75" customHeight="1">
      <c r="A552" s="452" t="s">
        <v>641</v>
      </c>
      <c r="B552" s="285" t="s">
        <v>37</v>
      </c>
      <c r="D552" s="65">
        <f>$EV$802</f>
        <v>2528.3999999999996</v>
      </c>
      <c r="E552" s="452" t="s">
        <v>641</v>
      </c>
      <c r="F552" s="285" t="s">
        <v>33</v>
      </c>
      <c r="H552" s="65">
        <f>$CK$808</f>
        <v>3255.4</v>
      </c>
      <c r="I552" s="452" t="s">
        <v>641</v>
      </c>
      <c r="J552" s="107" t="s">
        <v>668</v>
      </c>
      <c r="L552" s="65">
        <f>$SI$814</f>
        <v>2658.7</v>
      </c>
      <c r="M552" s="452" t="s">
        <v>641</v>
      </c>
      <c r="N552" s="284" t="s">
        <v>3648</v>
      </c>
      <c r="P552" s="65">
        <f>$BHE$820</f>
        <v>947.9</v>
      </c>
      <c r="Q552" s="452" t="s">
        <v>641</v>
      </c>
      <c r="R552" s="284" t="s">
        <v>21</v>
      </c>
      <c r="T552" s="65">
        <f>$Q$826</f>
        <v>1849.0999999999997</v>
      </c>
      <c r="U552" s="452" t="s">
        <v>641</v>
      </c>
      <c r="V552" s="285" t="s">
        <v>1</v>
      </c>
      <c r="X552" s="65">
        <f>$UK$832</f>
        <v>690.89999999999986</v>
      </c>
      <c r="Y552" s="452" t="s">
        <v>641</v>
      </c>
      <c r="Z552" s="107" t="s">
        <v>639</v>
      </c>
      <c r="AB552" s="65">
        <f>$AEC$838</f>
        <v>647.54999999999995</v>
      </c>
      <c r="AC552" s="452" t="s">
        <v>641</v>
      </c>
      <c r="AD552" s="285" t="s">
        <v>37</v>
      </c>
      <c r="AF552" s="65">
        <f>$EV$844</f>
        <v>480.3</v>
      </c>
      <c r="AG552" s="452" t="s">
        <v>641</v>
      </c>
      <c r="AH552" s="106" t="s">
        <v>1345</v>
      </c>
      <c r="AJ552" s="65">
        <f>$PO$850</f>
        <v>340.4</v>
      </c>
      <c r="AK552" s="452" t="s">
        <v>641</v>
      </c>
      <c r="AL552" s="106" t="s">
        <v>1345</v>
      </c>
      <c r="AN552" s="65">
        <f>$PO$856</f>
        <v>252</v>
      </c>
      <c r="AO552" s="452" t="s">
        <v>641</v>
      </c>
      <c r="AP552" s="285" t="s">
        <v>33</v>
      </c>
      <c r="AR552" s="65">
        <f>$CK$862</f>
        <v>515.29999999999995</v>
      </c>
      <c r="AS552" s="452" t="s">
        <v>641</v>
      </c>
      <c r="AT552" s="285" t="s">
        <v>1654</v>
      </c>
      <c r="AW552" s="65">
        <f>$YX$868</f>
        <v>371.50000000000006</v>
      </c>
    </row>
    <row r="553" spans="1:49" s="34" customFormat="1" ht="15.75" customHeight="1">
      <c r="A553" s="452" t="s">
        <v>642</v>
      </c>
      <c r="B553" s="284" t="s">
        <v>3655</v>
      </c>
      <c r="D553" s="65">
        <f>$AZF$802</f>
        <v>2525.1999999999998</v>
      </c>
      <c r="E553" s="452" t="s">
        <v>642</v>
      </c>
      <c r="F553" s="107" t="s">
        <v>180</v>
      </c>
      <c r="H553" s="65">
        <f>$ZP$808</f>
        <v>3249.0999999999995</v>
      </c>
      <c r="I553" s="452" t="s">
        <v>642</v>
      </c>
      <c r="J553" s="107" t="s">
        <v>638</v>
      </c>
      <c r="L553" s="65">
        <f>$JI$814</f>
        <v>2651.7</v>
      </c>
      <c r="M553" s="452" t="s">
        <v>642</v>
      </c>
      <c r="N553" s="107" t="s">
        <v>2711</v>
      </c>
      <c r="P553" s="65">
        <f>$AKR$820</f>
        <v>930.5</v>
      </c>
      <c r="Q553" s="452" t="s">
        <v>642</v>
      </c>
      <c r="R553" s="107" t="s">
        <v>180</v>
      </c>
      <c r="T553" s="65">
        <f>$ZP$826</f>
        <v>1838.6</v>
      </c>
      <c r="U553" s="452" t="s">
        <v>642</v>
      </c>
      <c r="V553" s="285" t="s">
        <v>1654</v>
      </c>
      <c r="X553" s="65">
        <f>$YX$832</f>
        <v>676.40000000000009</v>
      </c>
      <c r="Y553" s="452" t="s">
        <v>642</v>
      </c>
      <c r="Z553" s="284" t="s">
        <v>3621</v>
      </c>
      <c r="AB553" s="65">
        <f>$AXD$838</f>
        <v>644.90000000000009</v>
      </c>
      <c r="AC553" s="452" t="s">
        <v>642</v>
      </c>
      <c r="AD553" s="285" t="s">
        <v>1654</v>
      </c>
      <c r="AF553" s="65">
        <f>$YX$844</f>
        <v>478.70000000000005</v>
      </c>
      <c r="AG553" s="452" t="s">
        <v>642</v>
      </c>
      <c r="AH553" s="107" t="s">
        <v>2730</v>
      </c>
      <c r="AJ553" s="65">
        <f>$AOD$850</f>
        <v>331.1</v>
      </c>
      <c r="AK553" s="452" t="s">
        <v>642</v>
      </c>
      <c r="AL553" s="106" t="s">
        <v>1349</v>
      </c>
      <c r="AN553" s="65">
        <f>$LT$856</f>
        <v>251.9</v>
      </c>
      <c r="AO553" s="452" t="s">
        <v>642</v>
      </c>
      <c r="AP553" s="107" t="s">
        <v>704</v>
      </c>
      <c r="AR553" s="65">
        <f>$DC$862</f>
        <v>513.70000000000005</v>
      </c>
      <c r="AS553" s="452" t="s">
        <v>642</v>
      </c>
      <c r="AT553" s="285" t="s">
        <v>1653</v>
      </c>
      <c r="AW553" s="65">
        <f>$FW$868</f>
        <v>370.09999999999997</v>
      </c>
    </row>
    <row r="554" spans="1:49" s="34" customFormat="1" ht="15.75" customHeight="1">
      <c r="A554" s="452" t="s">
        <v>644</v>
      </c>
      <c r="B554" s="285" t="s">
        <v>17</v>
      </c>
      <c r="D554" s="65">
        <f>$EM$802</f>
        <v>2500.9</v>
      </c>
      <c r="E554" s="452" t="s">
        <v>644</v>
      </c>
      <c r="F554" s="107" t="s">
        <v>2726</v>
      </c>
      <c r="H554" s="65">
        <f>$AKI$808</f>
        <v>3241.1000000000004</v>
      </c>
      <c r="I554" s="452" t="s">
        <v>644</v>
      </c>
      <c r="J554" s="107" t="s">
        <v>2707</v>
      </c>
      <c r="L554" s="65">
        <f>$ALJ$814</f>
        <v>2643.7999999999997</v>
      </c>
      <c r="M554" s="452" t="s">
        <v>644</v>
      </c>
      <c r="N554" s="107" t="s">
        <v>2722</v>
      </c>
      <c r="P554" s="65">
        <f>$AIY$820</f>
        <v>927.6</v>
      </c>
      <c r="Q554" s="452" t="s">
        <v>644</v>
      </c>
      <c r="R554" s="284" t="s">
        <v>3624</v>
      </c>
      <c r="T554" s="65">
        <f>$AYE$826</f>
        <v>1826.2</v>
      </c>
      <c r="U554" s="452" t="s">
        <v>644</v>
      </c>
      <c r="V554" s="107" t="s">
        <v>2721</v>
      </c>
      <c r="X554" s="65">
        <f>$AMT$832</f>
        <v>674.8</v>
      </c>
      <c r="Y554" s="452" t="s">
        <v>644</v>
      </c>
      <c r="Z554" s="107" t="s">
        <v>155</v>
      </c>
      <c r="AB554" s="65">
        <f>$BJ$838</f>
        <v>643.9</v>
      </c>
      <c r="AC554" s="452" t="s">
        <v>644</v>
      </c>
      <c r="AD554" s="107" t="s">
        <v>155</v>
      </c>
      <c r="AF554" s="65">
        <f>$BJ$844</f>
        <v>475.09999999999997</v>
      </c>
      <c r="AG554" s="452" t="s">
        <v>644</v>
      </c>
      <c r="AH554" s="107" t="s">
        <v>2720</v>
      </c>
      <c r="AJ554" s="65">
        <f>$AHX$850</f>
        <v>330.9</v>
      </c>
      <c r="AK554" s="452" t="s">
        <v>644</v>
      </c>
      <c r="AL554" s="107" t="s">
        <v>2216</v>
      </c>
      <c r="AN554" s="65">
        <f>$TA$856</f>
        <v>249.70000000000002</v>
      </c>
      <c r="AO554" s="452" t="s">
        <v>644</v>
      </c>
      <c r="AP554" s="284" t="s">
        <v>21</v>
      </c>
      <c r="AR554" s="65">
        <f>$Q$862</f>
        <v>509.9</v>
      </c>
      <c r="AS554" s="452" t="s">
        <v>644</v>
      </c>
      <c r="AT554" s="107" t="s">
        <v>704</v>
      </c>
      <c r="AW554" s="65">
        <f>$DC$868</f>
        <v>368.20000000000005</v>
      </c>
    </row>
    <row r="555" spans="1:49" s="34" customFormat="1" ht="15.75" customHeight="1">
      <c r="A555" s="452" t="s">
        <v>650</v>
      </c>
      <c r="B555" s="107" t="s">
        <v>2196</v>
      </c>
      <c r="D555" s="65">
        <f>$WV$802</f>
        <v>2498.2000000000003</v>
      </c>
      <c r="E555" s="452" t="s">
        <v>650</v>
      </c>
      <c r="F555" s="107" t="s">
        <v>638</v>
      </c>
      <c r="H555" s="65">
        <f>$JI$808</f>
        <v>3217.3</v>
      </c>
      <c r="I555" s="452" t="s">
        <v>650</v>
      </c>
      <c r="J555" s="106" t="s">
        <v>1349</v>
      </c>
      <c r="L555" s="65">
        <f>$LT$814</f>
        <v>2639.8999999999996</v>
      </c>
      <c r="M555" s="452" t="s">
        <v>650</v>
      </c>
      <c r="N555" s="285" t="s">
        <v>15</v>
      </c>
      <c r="P555" s="65">
        <f>$LB$820</f>
        <v>925.6</v>
      </c>
      <c r="Q555" s="452" t="s">
        <v>650</v>
      </c>
      <c r="R555" s="106" t="s">
        <v>1346</v>
      </c>
      <c r="T555" s="65">
        <f>$QY$826</f>
        <v>1818.3</v>
      </c>
      <c r="U555" s="452" t="s">
        <v>650</v>
      </c>
      <c r="V555" s="106" t="s">
        <v>1337</v>
      </c>
      <c r="X555" s="65">
        <f>$H$832</f>
        <v>669.5</v>
      </c>
      <c r="Y555" s="452" t="s">
        <v>650</v>
      </c>
      <c r="Z555" s="106" t="s">
        <v>1344</v>
      </c>
      <c r="AB555" s="65">
        <f>$GX$838</f>
        <v>641.69999999999993</v>
      </c>
      <c r="AC555" s="452" t="s">
        <v>650</v>
      </c>
      <c r="AD555" s="107" t="s">
        <v>2193</v>
      </c>
      <c r="AF555" s="65">
        <f>$ASZ$844</f>
        <v>475</v>
      </c>
      <c r="AG555" s="452" t="s">
        <v>650</v>
      </c>
      <c r="AH555" s="106" t="s">
        <v>1344</v>
      </c>
      <c r="AJ555" s="65">
        <f>$GX$850</f>
        <v>330.4</v>
      </c>
      <c r="AK555" s="452" t="s">
        <v>650</v>
      </c>
      <c r="AL555" s="285" t="s">
        <v>1666</v>
      </c>
      <c r="AN555" s="65">
        <f>$ND$856</f>
        <v>248.7</v>
      </c>
      <c r="AO555" s="452" t="s">
        <v>650</v>
      </c>
      <c r="AP555" s="285" t="s">
        <v>1649</v>
      </c>
      <c r="AR555" s="65">
        <f>$KS$862</f>
        <v>501.09999999999997</v>
      </c>
      <c r="AS555" s="452" t="s">
        <v>650</v>
      </c>
      <c r="AT555" s="107" t="s">
        <v>153</v>
      </c>
      <c r="AW555" s="65">
        <f>$SR$868</f>
        <v>367.5</v>
      </c>
    </row>
    <row r="556" spans="1:49" s="34" customFormat="1" ht="15.75" customHeight="1">
      <c r="A556" s="452" t="s">
        <v>652</v>
      </c>
      <c r="B556" s="107" t="s">
        <v>2727</v>
      </c>
      <c r="D556" s="65">
        <f>$APN$802</f>
        <v>2498.2000000000003</v>
      </c>
      <c r="E556" s="452" t="s">
        <v>652</v>
      </c>
      <c r="F556" s="107" t="s">
        <v>3622</v>
      </c>
      <c r="H556" s="65">
        <f>$AXM$808</f>
        <v>3201.7</v>
      </c>
      <c r="I556" s="452" t="s">
        <v>652</v>
      </c>
      <c r="J556" s="285" t="s">
        <v>1666</v>
      </c>
      <c r="L556" s="65">
        <f>$ND$814</f>
        <v>2615.3999999999996</v>
      </c>
      <c r="M556" s="452" t="s">
        <v>652</v>
      </c>
      <c r="N556" s="107" t="s">
        <v>154</v>
      </c>
      <c r="P556" s="65">
        <f>$AR$820</f>
        <v>925.09999999999991</v>
      </c>
      <c r="Q556" s="452" t="s">
        <v>652</v>
      </c>
      <c r="R556" s="107" t="s">
        <v>3685</v>
      </c>
      <c r="T556" s="65">
        <f>$BGD$826</f>
        <v>1803.3999999999999</v>
      </c>
      <c r="U556" s="452" t="s">
        <v>652</v>
      </c>
      <c r="V556" s="107" t="s">
        <v>2722</v>
      </c>
      <c r="X556" s="65">
        <f>$AIY$832</f>
        <v>665.5</v>
      </c>
      <c r="Y556" s="452" t="s">
        <v>652</v>
      </c>
      <c r="Z556" s="285" t="s">
        <v>17</v>
      </c>
      <c r="AB556" s="65">
        <f>$EM$838</f>
        <v>641.1</v>
      </c>
      <c r="AC556" s="452" t="s">
        <v>652</v>
      </c>
      <c r="AD556" s="107" t="s">
        <v>654</v>
      </c>
      <c r="AF556" s="65">
        <f>$HP$844</f>
        <v>474.40000000000003</v>
      </c>
      <c r="AG556" s="452" t="s">
        <v>652</v>
      </c>
      <c r="AH556" s="107" t="s">
        <v>2202</v>
      </c>
      <c r="AJ556" s="65">
        <f>$YO$850</f>
        <v>323.09999999999997</v>
      </c>
      <c r="AK556" s="452" t="s">
        <v>652</v>
      </c>
      <c r="AL556" s="107" t="s">
        <v>2725</v>
      </c>
      <c r="AN556" s="65">
        <f>$AIP$856</f>
        <v>246.00000000000003</v>
      </c>
      <c r="AO556" s="452" t="s">
        <v>652</v>
      </c>
      <c r="AP556" s="107" t="s">
        <v>2203</v>
      </c>
      <c r="AR556" s="65">
        <f>$WM$862</f>
        <v>500</v>
      </c>
      <c r="AS556" s="452" t="s">
        <v>652</v>
      </c>
      <c r="AT556" s="107" t="s">
        <v>2195</v>
      </c>
      <c r="AW556" s="65">
        <f>$XN$868</f>
        <v>365.8</v>
      </c>
    </row>
    <row r="557" spans="1:49" s="34" customFormat="1" ht="15.75" customHeight="1">
      <c r="A557" s="452" t="s">
        <v>655</v>
      </c>
      <c r="B557" s="107" t="s">
        <v>3633</v>
      </c>
      <c r="D557" s="65">
        <f>$BBQ$802</f>
        <v>2483.7000000000003</v>
      </c>
      <c r="E557" s="452" t="s">
        <v>655</v>
      </c>
      <c r="F557" s="106" t="s">
        <v>1337</v>
      </c>
      <c r="H557" s="65">
        <f>$H$808</f>
        <v>3198.2</v>
      </c>
      <c r="I557" s="452" t="s">
        <v>655</v>
      </c>
      <c r="J557" s="107" t="s">
        <v>653</v>
      </c>
      <c r="L557" s="65">
        <f>$IZ$814</f>
        <v>2586.2000000000003</v>
      </c>
      <c r="M557" s="452" t="s">
        <v>655</v>
      </c>
      <c r="N557" s="285" t="s">
        <v>1664</v>
      </c>
      <c r="P557" s="65">
        <f>$QG$820</f>
        <v>912.8</v>
      </c>
      <c r="Q557" s="452" t="s">
        <v>655</v>
      </c>
      <c r="R557" s="285" t="s">
        <v>37</v>
      </c>
      <c r="T557" s="65">
        <f>$EV$826</f>
        <v>1796.8999999999999</v>
      </c>
      <c r="U557" s="452" t="s">
        <v>655</v>
      </c>
      <c r="V557" s="284" t="s">
        <v>3626</v>
      </c>
      <c r="X557" s="65">
        <f>$AYW$832</f>
        <v>662.8</v>
      </c>
      <c r="Y557" s="452" t="s">
        <v>655</v>
      </c>
      <c r="Z557" s="107" t="s">
        <v>2720</v>
      </c>
      <c r="AB557" s="65">
        <f>$AHX$838</f>
        <v>639.6</v>
      </c>
      <c r="AC557" s="452" t="s">
        <v>655</v>
      </c>
      <c r="AD557" s="284" t="s">
        <v>3638</v>
      </c>
      <c r="AF557" s="65">
        <f>$BDJ$844</f>
        <v>463.3</v>
      </c>
      <c r="AG557" s="452" t="s">
        <v>655</v>
      </c>
      <c r="AH557" s="285" t="s">
        <v>1654</v>
      </c>
      <c r="AJ557" s="65">
        <f>$YX$850</f>
        <v>322.60000000000002</v>
      </c>
      <c r="AK557" s="452" t="s">
        <v>655</v>
      </c>
      <c r="AL557" s="284" t="s">
        <v>3641</v>
      </c>
      <c r="AN557" s="65">
        <f>$BEK$856</f>
        <v>244.90000000000003</v>
      </c>
      <c r="AO557" s="452" t="s">
        <v>655</v>
      </c>
      <c r="AP557" s="285" t="s">
        <v>1657</v>
      </c>
      <c r="AR557" s="65">
        <f>$TS$862</f>
        <v>482.6</v>
      </c>
      <c r="AS557" s="452" t="s">
        <v>655</v>
      </c>
      <c r="AT557" s="106" t="s">
        <v>1351</v>
      </c>
      <c r="AW557" s="65">
        <f>$AI$868</f>
        <v>354.2</v>
      </c>
    </row>
    <row r="558" spans="1:49" s="34" customFormat="1" ht="15.75" customHeight="1">
      <c r="A558" s="452" t="s">
        <v>656</v>
      </c>
      <c r="B558" s="107" t="s">
        <v>694</v>
      </c>
      <c r="D558" s="65">
        <f>$RH$802</f>
        <v>2479.2999999999997</v>
      </c>
      <c r="E558" s="452" t="s">
        <v>656</v>
      </c>
      <c r="F558" s="107" t="s">
        <v>2733</v>
      </c>
      <c r="H558" s="65">
        <f>$ANU$808</f>
        <v>3192.7</v>
      </c>
      <c r="I558" s="452" t="s">
        <v>656</v>
      </c>
      <c r="J558" s="106" t="s">
        <v>1344</v>
      </c>
      <c r="L558" s="65">
        <f>$GX$814</f>
        <v>2580.5</v>
      </c>
      <c r="M558" s="452" t="s">
        <v>656</v>
      </c>
      <c r="N558" s="285" t="s">
        <v>25</v>
      </c>
      <c r="P558" s="65">
        <f>$BA$820</f>
        <v>911</v>
      </c>
      <c r="Q558" s="452" t="s">
        <v>656</v>
      </c>
      <c r="R558" s="107" t="s">
        <v>2712</v>
      </c>
      <c r="T558" s="65">
        <f>$AHF$826</f>
        <v>1787.1999999999998</v>
      </c>
      <c r="U558" s="452" t="s">
        <v>656</v>
      </c>
      <c r="V558" s="107" t="s">
        <v>651</v>
      </c>
      <c r="X558" s="65">
        <f>$DL$832</f>
        <v>661</v>
      </c>
      <c r="Y558" s="452" t="s">
        <v>656</v>
      </c>
      <c r="Z558" s="284" t="s">
        <v>3628</v>
      </c>
      <c r="AB558" s="65">
        <f>$AZX$838</f>
        <v>638.20000000000005</v>
      </c>
      <c r="AC558" s="452" t="s">
        <v>656</v>
      </c>
      <c r="AD558" s="106" t="s">
        <v>1342</v>
      </c>
      <c r="AF558" s="65">
        <f>$IH$844</f>
        <v>462.40000000000003</v>
      </c>
      <c r="AG558" s="452" t="s">
        <v>656</v>
      </c>
      <c r="AH558" s="284" t="s">
        <v>3641</v>
      </c>
      <c r="AJ558" s="65">
        <f>$BEK$850</f>
        <v>316.7</v>
      </c>
      <c r="AK558" s="452" t="s">
        <v>656</v>
      </c>
      <c r="AL558" s="107" t="s">
        <v>2733</v>
      </c>
      <c r="AN558" s="65">
        <f>$ANU$856</f>
        <v>236.5</v>
      </c>
      <c r="AO558" s="452" t="s">
        <v>656</v>
      </c>
      <c r="AP558" s="284" t="s">
        <v>142</v>
      </c>
      <c r="AR558" s="65">
        <f>$DU$862</f>
        <v>477.7</v>
      </c>
      <c r="AS558" s="452" t="s">
        <v>656</v>
      </c>
      <c r="AT558" s="107" t="s">
        <v>2716</v>
      </c>
      <c r="AW558" s="65">
        <f>$AOV$868</f>
        <v>353.6</v>
      </c>
    </row>
    <row r="559" spans="1:49" s="34" customFormat="1" ht="15.75" customHeight="1">
      <c r="A559" s="452" t="s">
        <v>659</v>
      </c>
      <c r="B559" s="107" t="s">
        <v>658</v>
      </c>
      <c r="D559" s="65">
        <f>$KA$802</f>
        <v>2476.1</v>
      </c>
      <c r="E559" s="452" t="s">
        <v>659</v>
      </c>
      <c r="F559" s="284" t="s">
        <v>3644</v>
      </c>
      <c r="H559" s="65">
        <f>$BFL$808</f>
        <v>3178.4999999999995</v>
      </c>
      <c r="I559" s="452" t="s">
        <v>659</v>
      </c>
      <c r="J559" s="285" t="s">
        <v>25</v>
      </c>
      <c r="L559" s="65">
        <f>$BA$814</f>
        <v>2562.6</v>
      </c>
      <c r="M559" s="452" t="s">
        <v>659</v>
      </c>
      <c r="N559" s="107" t="s">
        <v>687</v>
      </c>
      <c r="P559" s="65">
        <f>$BS$820</f>
        <v>908.6</v>
      </c>
      <c r="Q559" s="452" t="s">
        <v>659</v>
      </c>
      <c r="R559" s="285" t="s">
        <v>2325</v>
      </c>
      <c r="T559" s="65">
        <f>$OE$826</f>
        <v>1782</v>
      </c>
      <c r="U559" s="452" t="s">
        <v>659</v>
      </c>
      <c r="V559" s="284" t="s">
        <v>3640</v>
      </c>
      <c r="X559" s="65">
        <f>$BEB$832</f>
        <v>654.19999999999993</v>
      </c>
      <c r="Y559" s="452" t="s">
        <v>659</v>
      </c>
      <c r="Z559" s="284" t="s">
        <v>3642</v>
      </c>
      <c r="AB559" s="65">
        <f>$BET$838</f>
        <v>634.90000000000009</v>
      </c>
      <c r="AC559" s="452" t="s">
        <v>659</v>
      </c>
      <c r="AD559" s="107" t="s">
        <v>2715</v>
      </c>
      <c r="AF559" s="65">
        <f>$AHO$844</f>
        <v>461.3</v>
      </c>
      <c r="AG559" s="452" t="s">
        <v>659</v>
      </c>
      <c r="AH559" s="284" t="s">
        <v>3645</v>
      </c>
      <c r="AJ559" s="65">
        <f>$BFU$850</f>
        <v>316.59999999999997</v>
      </c>
      <c r="AK559" s="452" t="s">
        <v>659</v>
      </c>
      <c r="AL559" s="107" t="s">
        <v>633</v>
      </c>
      <c r="AN559" s="65">
        <f>$UB$856</f>
        <v>235.10000000000002</v>
      </c>
      <c r="AO559" s="452" t="s">
        <v>659</v>
      </c>
      <c r="AP559" s="107" t="s">
        <v>2721</v>
      </c>
      <c r="AR559" s="65">
        <f>$AMT$862</f>
        <v>465.40000000000003</v>
      </c>
      <c r="AS559" s="452" t="s">
        <v>659</v>
      </c>
      <c r="AT559" s="107" t="s">
        <v>2216</v>
      </c>
      <c r="AW559" s="65">
        <f>$TA$868</f>
        <v>352.29999999999995</v>
      </c>
    </row>
    <row r="560" spans="1:49" s="34" customFormat="1" ht="15.75" customHeight="1">
      <c r="A560" s="452" t="s">
        <v>661</v>
      </c>
      <c r="B560" s="107" t="s">
        <v>653</v>
      </c>
      <c r="D560" s="65">
        <f>$IZ$802</f>
        <v>2473.9</v>
      </c>
      <c r="E560" s="452" t="s">
        <v>661</v>
      </c>
      <c r="F560" s="284" t="s">
        <v>3620</v>
      </c>
      <c r="H560" s="65">
        <f>$AWU$808</f>
        <v>3169.4</v>
      </c>
      <c r="I560" s="452" t="s">
        <v>661</v>
      </c>
      <c r="J560" s="107" t="s">
        <v>2220</v>
      </c>
      <c r="L560" s="65">
        <f>$YF$814</f>
        <v>2561.1000000000004</v>
      </c>
      <c r="M560" s="452" t="s">
        <v>661</v>
      </c>
      <c r="N560" s="285" t="s">
        <v>17</v>
      </c>
      <c r="P560" s="65">
        <f>$EM$820</f>
        <v>908.4</v>
      </c>
      <c r="Q560" s="452" t="s">
        <v>661</v>
      </c>
      <c r="R560" s="107" t="s">
        <v>2710</v>
      </c>
      <c r="T560" s="65">
        <f>$ALA$826</f>
        <v>1781.7</v>
      </c>
      <c r="U560" s="452" t="s">
        <v>661</v>
      </c>
      <c r="V560" s="107" t="s">
        <v>2734</v>
      </c>
      <c r="X560" s="65">
        <f>$ALS$832</f>
        <v>644.79999999999995</v>
      </c>
      <c r="Y560" s="452" t="s">
        <v>661</v>
      </c>
      <c r="Z560" s="107" t="s">
        <v>2708</v>
      </c>
      <c r="AB560" s="65">
        <f>$AMK$838</f>
        <v>633.29999999999995</v>
      </c>
      <c r="AC560" s="452" t="s">
        <v>661</v>
      </c>
      <c r="AD560" s="285" t="s">
        <v>11</v>
      </c>
      <c r="AF560" s="65">
        <f>$FE$844</f>
        <v>459.09999999999997</v>
      </c>
      <c r="AG560" s="452" t="s">
        <v>661</v>
      </c>
      <c r="AH560" s="107" t="s">
        <v>669</v>
      </c>
      <c r="AJ560" s="65">
        <f>$ML$850</f>
        <v>316.39999999999998</v>
      </c>
      <c r="AK560" s="452" t="s">
        <v>661</v>
      </c>
      <c r="AL560" s="107" t="s">
        <v>2202</v>
      </c>
      <c r="AN560" s="65">
        <f>$YO$856</f>
        <v>233.7</v>
      </c>
      <c r="AO560" s="452" t="s">
        <v>661</v>
      </c>
      <c r="AP560" s="107" t="s">
        <v>2708</v>
      </c>
      <c r="AR560" s="65">
        <f>$AMK$862</f>
        <v>457.90000000000003</v>
      </c>
      <c r="AS560" s="452" t="s">
        <v>661</v>
      </c>
      <c r="AT560" s="284" t="s">
        <v>143</v>
      </c>
      <c r="AW560" s="65">
        <f>$FN$868</f>
        <v>344.8</v>
      </c>
    </row>
    <row r="561" spans="1:49" s="34" customFormat="1" ht="15.75" customHeight="1">
      <c r="A561" s="452" t="s">
        <v>666</v>
      </c>
      <c r="B561" s="285" t="s">
        <v>23</v>
      </c>
      <c r="D561" s="65">
        <f>$OW$802</f>
        <v>2472.1999999999998</v>
      </c>
      <c r="E561" s="452" t="s">
        <v>666</v>
      </c>
      <c r="F561" s="107" t="s">
        <v>2712</v>
      </c>
      <c r="H561" s="65">
        <f>$AHF$808</f>
        <v>3165</v>
      </c>
      <c r="I561" s="452" t="s">
        <v>666</v>
      </c>
      <c r="J561" s="284" t="s">
        <v>3629</v>
      </c>
      <c r="L561" s="65">
        <f>$BAG$814</f>
        <v>2556.6000000000004</v>
      </c>
      <c r="M561" s="452" t="s">
        <v>666</v>
      </c>
      <c r="N561" s="107" t="s">
        <v>639</v>
      </c>
      <c r="P561" s="65">
        <f>$AEC$820</f>
        <v>904.80000000000007</v>
      </c>
      <c r="Q561" s="452" t="s">
        <v>666</v>
      </c>
      <c r="R561" s="107" t="s">
        <v>2201</v>
      </c>
      <c r="T561" s="65">
        <f>$ABI$826</f>
        <v>1780.8000000000002</v>
      </c>
      <c r="U561" s="452" t="s">
        <v>666</v>
      </c>
      <c r="V561" s="284" t="s">
        <v>3624</v>
      </c>
      <c r="X561" s="65">
        <f>$AYE$832</f>
        <v>644</v>
      </c>
      <c r="Y561" s="452" t="s">
        <v>666</v>
      </c>
      <c r="Z561" s="107" t="s">
        <v>683</v>
      </c>
      <c r="AB561" s="65">
        <f>$Z$838</f>
        <v>632.40000000000009</v>
      </c>
      <c r="AC561" s="452" t="s">
        <v>666</v>
      </c>
      <c r="AD561" s="107" t="s">
        <v>3622</v>
      </c>
      <c r="AF561" s="65">
        <f>$AXM$844</f>
        <v>457.6</v>
      </c>
      <c r="AG561" s="452" t="s">
        <v>666</v>
      </c>
      <c r="AH561" s="107" t="s">
        <v>2193</v>
      </c>
      <c r="AJ561" s="65">
        <f>$ASZ$850</f>
        <v>307.8</v>
      </c>
      <c r="AK561" s="452" t="s">
        <v>666</v>
      </c>
      <c r="AL561" s="107" t="s">
        <v>639</v>
      </c>
      <c r="AN561" s="65">
        <f>$AEC$856</f>
        <v>231.10000000000002</v>
      </c>
      <c r="AO561" s="452" t="s">
        <v>666</v>
      </c>
      <c r="AP561" s="107" t="s">
        <v>658</v>
      </c>
      <c r="AR561" s="65">
        <f>$KA$862</f>
        <v>454.2</v>
      </c>
      <c r="AS561" s="452" t="s">
        <v>666</v>
      </c>
      <c r="AT561" s="107" t="s">
        <v>700</v>
      </c>
      <c r="AW561" s="65">
        <f>$NV$868</f>
        <v>339.9</v>
      </c>
    </row>
    <row r="562" spans="1:49" s="34" customFormat="1" ht="15.75" customHeight="1">
      <c r="A562" s="452" t="s">
        <v>670</v>
      </c>
      <c r="B562" s="107" t="s">
        <v>2195</v>
      </c>
      <c r="D562" s="65">
        <f>$XN$802</f>
        <v>2471.9</v>
      </c>
      <c r="E562" s="452" t="s">
        <v>670</v>
      </c>
      <c r="F562" s="107" t="s">
        <v>2717</v>
      </c>
      <c r="H562" s="65">
        <f>$ANC$808</f>
        <v>3150.1</v>
      </c>
      <c r="I562" s="452" t="s">
        <v>670</v>
      </c>
      <c r="J562" s="107" t="s">
        <v>700</v>
      </c>
      <c r="L562" s="65">
        <f>$NV$814</f>
        <v>2529.4</v>
      </c>
      <c r="M562" s="452" t="s">
        <v>670</v>
      </c>
      <c r="N562" s="107" t="s">
        <v>2723</v>
      </c>
      <c r="P562" s="65">
        <f>$AGE$820</f>
        <v>888.2</v>
      </c>
      <c r="Q562" s="452" t="s">
        <v>670</v>
      </c>
      <c r="R562" s="285" t="s">
        <v>1664</v>
      </c>
      <c r="T562" s="65">
        <f>$QG$826</f>
        <v>1780.5</v>
      </c>
      <c r="U562" s="452" t="s">
        <v>670</v>
      </c>
      <c r="V562" s="107" t="s">
        <v>667</v>
      </c>
      <c r="X562" s="65">
        <f>$JR$832</f>
        <v>635</v>
      </c>
      <c r="Y562" s="452" t="s">
        <v>670</v>
      </c>
      <c r="Z562" s="107" t="s">
        <v>180</v>
      </c>
      <c r="AB562" s="65">
        <f>$ZP$838</f>
        <v>623.70000000000005</v>
      </c>
      <c r="AC562" s="452" t="s">
        <v>670</v>
      </c>
      <c r="AD562" s="107" t="s">
        <v>2712</v>
      </c>
      <c r="AF562" s="65">
        <f>$AHF$844</f>
        <v>457.1</v>
      </c>
      <c r="AG562" s="452" t="s">
        <v>670</v>
      </c>
      <c r="AH562" s="284" t="s">
        <v>3636</v>
      </c>
      <c r="AJ562" s="65">
        <f>$BCR$850</f>
        <v>305.5</v>
      </c>
      <c r="AK562" s="452" t="s">
        <v>670</v>
      </c>
      <c r="AL562" s="285" t="s">
        <v>1664</v>
      </c>
      <c r="AN562" s="65">
        <f>$QG$856</f>
        <v>229.60000000000002</v>
      </c>
      <c r="AO562" s="452" t="s">
        <v>670</v>
      </c>
      <c r="AP562" s="107" t="s">
        <v>162</v>
      </c>
      <c r="AR562" s="65">
        <f>$HG$862</f>
        <v>447.1</v>
      </c>
      <c r="AS562" s="452" t="s">
        <v>670</v>
      </c>
      <c r="AT562" s="284" t="s">
        <v>21</v>
      </c>
      <c r="AW562" s="65">
        <f>$Q$868</f>
        <v>333.7</v>
      </c>
    </row>
    <row r="563" spans="1:49" s="34" customFormat="1" ht="15.75" customHeight="1">
      <c r="A563" s="452" t="s">
        <v>671</v>
      </c>
      <c r="B563" s="285" t="s">
        <v>1664</v>
      </c>
      <c r="D563" s="65">
        <f>$QG$802</f>
        <v>2471.9</v>
      </c>
      <c r="E563" s="452" t="s">
        <v>671</v>
      </c>
      <c r="F563" s="107" t="s">
        <v>2728</v>
      </c>
      <c r="H563" s="65">
        <f>$AGN$808</f>
        <v>3108.5</v>
      </c>
      <c r="I563" s="452" t="s">
        <v>671</v>
      </c>
      <c r="J563" s="284" t="s">
        <v>3644</v>
      </c>
      <c r="L563" s="65">
        <f>$BFL$814</f>
        <v>2518.1</v>
      </c>
      <c r="M563" s="452" t="s">
        <v>671</v>
      </c>
      <c r="N563" s="107" t="s">
        <v>653</v>
      </c>
      <c r="P563" s="65">
        <f>$IZ$820</f>
        <v>886.30000000000007</v>
      </c>
      <c r="Q563" s="452" t="s">
        <v>671</v>
      </c>
      <c r="R563" s="107" t="s">
        <v>686</v>
      </c>
      <c r="T563" s="65">
        <f>$PX$826</f>
        <v>1776.2</v>
      </c>
      <c r="U563" s="452" t="s">
        <v>671</v>
      </c>
      <c r="V563" s="107" t="s">
        <v>2712</v>
      </c>
      <c r="X563" s="65">
        <f>$AHF$832</f>
        <v>631.5</v>
      </c>
      <c r="Y563" s="452" t="s">
        <v>671</v>
      </c>
      <c r="Z563" s="107" t="s">
        <v>2710</v>
      </c>
      <c r="AB563" s="65">
        <f>$ALA$838</f>
        <v>618.5</v>
      </c>
      <c r="AC563" s="452" t="s">
        <v>671</v>
      </c>
      <c r="AD563" s="285" t="s">
        <v>1690</v>
      </c>
      <c r="AF563" s="65">
        <f>$ZG$844</f>
        <v>456.5</v>
      </c>
      <c r="AG563" s="452" t="s">
        <v>671</v>
      </c>
      <c r="AH563" s="107" t="s">
        <v>3685</v>
      </c>
      <c r="AJ563" s="65">
        <f>$BGD$850</f>
        <v>302</v>
      </c>
      <c r="AK563" s="452" t="s">
        <v>671</v>
      </c>
      <c r="AL563" s="285" t="s">
        <v>25</v>
      </c>
      <c r="AN563" s="65">
        <f>$BA$856</f>
        <v>225.6</v>
      </c>
      <c r="AO563" s="452" t="s">
        <v>671</v>
      </c>
      <c r="AP563" s="285" t="s">
        <v>1668</v>
      </c>
      <c r="AR563" s="65">
        <f>$PF$862</f>
        <v>445.8</v>
      </c>
      <c r="AS563" s="452" t="s">
        <v>671</v>
      </c>
      <c r="AT563" s="107" t="s">
        <v>651</v>
      </c>
      <c r="AW563" s="65">
        <f>$DL$868</f>
        <v>314.39999999999998</v>
      </c>
    </row>
    <row r="564" spans="1:49" s="34" customFormat="1" ht="15.75" customHeight="1">
      <c r="A564" s="452" t="s">
        <v>672</v>
      </c>
      <c r="B564" s="107" t="s">
        <v>683</v>
      </c>
      <c r="D564" s="65">
        <f>$Z$802</f>
        <v>2471.9</v>
      </c>
      <c r="E564" s="452" t="s">
        <v>672</v>
      </c>
      <c r="F564" s="107" t="s">
        <v>2217</v>
      </c>
      <c r="H564" s="65">
        <f>$AAH$808</f>
        <v>3095.9</v>
      </c>
      <c r="I564" s="452" t="s">
        <v>672</v>
      </c>
      <c r="J564" s="107" t="s">
        <v>2195</v>
      </c>
      <c r="L564" s="65">
        <f>$XN$814</f>
        <v>2495.6999999999998</v>
      </c>
      <c r="M564" s="452" t="s">
        <v>672</v>
      </c>
      <c r="N564" s="107" t="s">
        <v>669</v>
      </c>
      <c r="P564" s="65">
        <f>$ML$820</f>
        <v>871.9</v>
      </c>
      <c r="Q564" s="452" t="s">
        <v>672</v>
      </c>
      <c r="R564" s="285" t="s">
        <v>1753</v>
      </c>
      <c r="T564" s="65">
        <f>$NM$826</f>
        <v>1765.9999999999998</v>
      </c>
      <c r="U564" s="452" t="s">
        <v>672</v>
      </c>
      <c r="V564" s="284" t="s">
        <v>3648</v>
      </c>
      <c r="X564" s="65">
        <f>$BHE$832</f>
        <v>630.90000000000009</v>
      </c>
      <c r="Y564" s="452" t="s">
        <v>672</v>
      </c>
      <c r="Z564" s="284" t="s">
        <v>3636</v>
      </c>
      <c r="AB564" s="65">
        <f>$BCR$838</f>
        <v>617.70000000000005</v>
      </c>
      <c r="AC564" s="452" t="s">
        <v>672</v>
      </c>
      <c r="AD564" s="285" t="s">
        <v>2325</v>
      </c>
      <c r="AF564" s="65">
        <f>$OE$844</f>
        <v>447.9</v>
      </c>
      <c r="AG564" s="452" t="s">
        <v>672</v>
      </c>
      <c r="AH564" s="107" t="s">
        <v>2725</v>
      </c>
      <c r="AJ564" s="65">
        <f>$AIP$850</f>
        <v>287.89999999999998</v>
      </c>
      <c r="AK564" s="452" t="s">
        <v>672</v>
      </c>
      <c r="AL564" s="106" t="s">
        <v>1343</v>
      </c>
      <c r="AN564" s="65">
        <f>$IQ$856</f>
        <v>223.8</v>
      </c>
      <c r="AO564" s="452" t="s">
        <v>672</v>
      </c>
      <c r="AP564" s="284" t="s">
        <v>3624</v>
      </c>
      <c r="AR564" s="65">
        <f>$AYE$862</f>
        <v>436.1</v>
      </c>
      <c r="AS564" s="452" t="s">
        <v>672</v>
      </c>
      <c r="AT564" s="284" t="s">
        <v>3631</v>
      </c>
      <c r="AW564" s="65">
        <f>$BAY$868</f>
        <v>309</v>
      </c>
    </row>
    <row r="565" spans="1:49" s="34" customFormat="1" ht="15.75" customHeight="1">
      <c r="A565" s="452" t="s">
        <v>677</v>
      </c>
      <c r="B565" s="284" t="s">
        <v>3642</v>
      </c>
      <c r="D565" s="65">
        <f>$BET$802</f>
        <v>2467.5</v>
      </c>
      <c r="E565" s="452" t="s">
        <v>677</v>
      </c>
      <c r="F565" s="107" t="s">
        <v>2203</v>
      </c>
      <c r="H565" s="65">
        <f>$WM$808</f>
        <v>3083.7</v>
      </c>
      <c r="I565" s="452" t="s">
        <v>677</v>
      </c>
      <c r="J565" s="285" t="s">
        <v>1654</v>
      </c>
      <c r="L565" s="65">
        <f>$YX$814</f>
        <v>2492.1</v>
      </c>
      <c r="M565" s="452" t="s">
        <v>677</v>
      </c>
      <c r="N565" s="107" t="s">
        <v>658</v>
      </c>
      <c r="P565" s="65">
        <f>$KA$820</f>
        <v>871.3</v>
      </c>
      <c r="Q565" s="452" t="s">
        <v>677</v>
      </c>
      <c r="R565" s="107" t="s">
        <v>2832</v>
      </c>
      <c r="T565" s="65">
        <f>$AGW$826</f>
        <v>1762</v>
      </c>
      <c r="U565" s="452" t="s">
        <v>677</v>
      </c>
      <c r="V565" s="107" t="s">
        <v>2709</v>
      </c>
      <c r="X565" s="65">
        <f>$ANL$832</f>
        <v>630.20000000000005</v>
      </c>
      <c r="Y565" s="452" t="s">
        <v>677</v>
      </c>
      <c r="Z565" s="107" t="s">
        <v>153</v>
      </c>
      <c r="AB565" s="65">
        <f>$SR$838</f>
        <v>611.6</v>
      </c>
      <c r="AC565" s="452" t="s">
        <v>677</v>
      </c>
      <c r="AD565" s="284" t="s">
        <v>3630</v>
      </c>
      <c r="AF565" s="65">
        <f>$BAP$844</f>
        <v>444</v>
      </c>
      <c r="AG565" s="452" t="s">
        <v>677</v>
      </c>
      <c r="AH565" s="285" t="s">
        <v>2325</v>
      </c>
      <c r="AJ565" s="65">
        <f>$OE$850</f>
        <v>286.99999999999994</v>
      </c>
      <c r="AK565" s="452" t="s">
        <v>677</v>
      </c>
      <c r="AL565" s="284" t="s">
        <v>3638</v>
      </c>
      <c r="AN565" s="65">
        <f>$BDJ$856</f>
        <v>223.70000000000002</v>
      </c>
      <c r="AO565" s="452" t="s">
        <v>677</v>
      </c>
      <c r="AP565" s="284" t="s">
        <v>3636</v>
      </c>
      <c r="AR565" s="65">
        <f>$BCR$862</f>
        <v>417</v>
      </c>
      <c r="AS565" s="452" t="s">
        <v>677</v>
      </c>
      <c r="AT565" s="107" t="s">
        <v>3637</v>
      </c>
      <c r="AW565" s="65">
        <f>$BDA$868</f>
        <v>303.5</v>
      </c>
    </row>
    <row r="566" spans="1:49" s="34" customFormat="1" ht="15.75" customHeight="1">
      <c r="A566" s="452" t="s">
        <v>685</v>
      </c>
      <c r="B566" s="285" t="s">
        <v>31</v>
      </c>
      <c r="D566" s="65">
        <f>$CB$802</f>
        <v>2463.2999999999997</v>
      </c>
      <c r="E566" s="452" t="s">
        <v>685</v>
      </c>
      <c r="F566" s="284" t="s">
        <v>3638</v>
      </c>
      <c r="H566" s="65">
        <f>$BDJ$808</f>
        <v>3075.5</v>
      </c>
      <c r="I566" s="452" t="s">
        <v>685</v>
      </c>
      <c r="J566" s="107" t="s">
        <v>2832</v>
      </c>
      <c r="L566" s="65">
        <f>$AGW$814</f>
        <v>2473.3999999999996</v>
      </c>
      <c r="M566" s="452" t="s">
        <v>685</v>
      </c>
      <c r="N566" s="107" t="s">
        <v>2734</v>
      </c>
      <c r="P566" s="65">
        <f>$ALS$820</f>
        <v>861.00000000000011</v>
      </c>
      <c r="Q566" s="452" t="s">
        <v>685</v>
      </c>
      <c r="R566" s="285" t="s">
        <v>15</v>
      </c>
      <c r="T566" s="65">
        <f>$LB$826</f>
        <v>1757.1</v>
      </c>
      <c r="U566" s="452" t="s">
        <v>685</v>
      </c>
      <c r="V566" s="285" t="s">
        <v>1649</v>
      </c>
      <c r="X566" s="65">
        <f>$KS$832</f>
        <v>625.09999999999991</v>
      </c>
      <c r="Y566" s="452" t="s">
        <v>685</v>
      </c>
      <c r="Z566" s="107" t="s">
        <v>3637</v>
      </c>
      <c r="AB566" s="65">
        <f>$BDA$838</f>
        <v>610.29999999999995</v>
      </c>
      <c r="AC566" s="452" t="s">
        <v>685</v>
      </c>
      <c r="AD566" s="284" t="s">
        <v>21</v>
      </c>
      <c r="AF566" s="65">
        <f>$Q$844</f>
        <v>439.90000000000003</v>
      </c>
      <c r="AG566" s="452" t="s">
        <v>685</v>
      </c>
      <c r="AH566" s="107" t="s">
        <v>2217</v>
      </c>
      <c r="AJ566" s="65">
        <f>$AAH$850</f>
        <v>283.29999999999995</v>
      </c>
      <c r="AK566" s="452" t="s">
        <v>685</v>
      </c>
      <c r="AL566" s="284" t="s">
        <v>3623</v>
      </c>
      <c r="AN566" s="65">
        <f>$AXV$856</f>
        <v>215.6</v>
      </c>
      <c r="AO566" s="452" t="s">
        <v>685</v>
      </c>
      <c r="AP566" s="107" t="s">
        <v>153</v>
      </c>
      <c r="AR566" s="65">
        <f>$SR$862</f>
        <v>416.79999999999995</v>
      </c>
      <c r="AS566" s="452" t="s">
        <v>685</v>
      </c>
      <c r="AT566" s="107" t="s">
        <v>3633</v>
      </c>
      <c r="AW566" s="65">
        <f>$BBQ$868</f>
        <v>293.5</v>
      </c>
    </row>
    <row r="567" spans="1:49" s="34" customFormat="1" ht="15.75" customHeight="1">
      <c r="A567" s="452" t="s">
        <v>689</v>
      </c>
      <c r="B567" s="285" t="s">
        <v>1665</v>
      </c>
      <c r="D567" s="65">
        <f>$VU$802</f>
        <v>2461.4</v>
      </c>
      <c r="E567" s="452" t="s">
        <v>689</v>
      </c>
      <c r="F567" s="107" t="s">
        <v>2718</v>
      </c>
      <c r="H567" s="65">
        <f>$AMB$808</f>
        <v>3073.1000000000004</v>
      </c>
      <c r="I567" s="452" t="s">
        <v>689</v>
      </c>
      <c r="J567" s="107" t="s">
        <v>155</v>
      </c>
      <c r="L567" s="65">
        <f>$BJ$814</f>
        <v>2466.4</v>
      </c>
      <c r="M567" s="452" t="s">
        <v>689</v>
      </c>
      <c r="N567" s="284" t="s">
        <v>3639</v>
      </c>
      <c r="P567" s="65">
        <f>$BDS$820</f>
        <v>858.7</v>
      </c>
      <c r="Q567" s="452" t="s">
        <v>689</v>
      </c>
      <c r="R567" s="284" t="s">
        <v>143</v>
      </c>
      <c r="T567" s="65">
        <f>$FN$826</f>
        <v>1739.5</v>
      </c>
      <c r="U567" s="452" t="s">
        <v>689</v>
      </c>
      <c r="V567" s="285" t="s">
        <v>1753</v>
      </c>
      <c r="X567" s="65">
        <f>$NM$832</f>
        <v>618</v>
      </c>
      <c r="Y567" s="452" t="s">
        <v>689</v>
      </c>
      <c r="Z567" s="107" t="s">
        <v>141</v>
      </c>
      <c r="AB567" s="65">
        <f>$GO$838</f>
        <v>607.40000000000009</v>
      </c>
      <c r="AC567" s="452" t="s">
        <v>689</v>
      </c>
      <c r="AD567" s="284" t="s">
        <v>3655</v>
      </c>
      <c r="AF567" s="65">
        <f>$AZF$844</f>
        <v>439.8</v>
      </c>
      <c r="AG567" s="452" t="s">
        <v>689</v>
      </c>
      <c r="AH567" s="107" t="s">
        <v>2195</v>
      </c>
      <c r="AJ567" s="65">
        <f>$XN$850</f>
        <v>276.60000000000002</v>
      </c>
      <c r="AK567" s="452" t="s">
        <v>689</v>
      </c>
      <c r="AL567" s="284" t="s">
        <v>3646</v>
      </c>
      <c r="AN567" s="65">
        <f>$BGM$856</f>
        <v>212.9</v>
      </c>
      <c r="AO567" s="452" t="s">
        <v>689</v>
      </c>
      <c r="AP567" s="107" t="s">
        <v>155</v>
      </c>
      <c r="AR567" s="65">
        <f>$BJ$862</f>
        <v>415.79999999999995</v>
      </c>
      <c r="AS567" s="452" t="s">
        <v>689</v>
      </c>
      <c r="AT567" s="284" t="s">
        <v>3625</v>
      </c>
      <c r="AW567" s="65">
        <f>$AYN$868</f>
        <v>291.60000000000002</v>
      </c>
    </row>
    <row r="568" spans="1:49" s="34" customFormat="1" ht="15.75" customHeight="1">
      <c r="A568" s="452" t="s">
        <v>690</v>
      </c>
      <c r="B568" s="107" t="s">
        <v>3637</v>
      </c>
      <c r="D568" s="65">
        <f>$BDA$802</f>
        <v>2460.1000000000004</v>
      </c>
      <c r="E568" s="452" t="s">
        <v>690</v>
      </c>
      <c r="F568" s="107" t="s">
        <v>141</v>
      </c>
      <c r="H568" s="65">
        <f>$GO$808</f>
        <v>3065.2999999999997</v>
      </c>
      <c r="I568" s="452" t="s">
        <v>690</v>
      </c>
      <c r="J568" s="107" t="s">
        <v>162</v>
      </c>
      <c r="L568" s="65">
        <f>$HG$814</f>
        <v>2454</v>
      </c>
      <c r="M568" s="452" t="s">
        <v>690</v>
      </c>
      <c r="N568" s="284" t="s">
        <v>21</v>
      </c>
      <c r="P568" s="65">
        <f>$Q$820</f>
        <v>856.9</v>
      </c>
      <c r="Q568" s="452" t="s">
        <v>690</v>
      </c>
      <c r="R568" s="107" t="s">
        <v>2709</v>
      </c>
      <c r="T568" s="65">
        <f>$ANL$826</f>
        <v>1729.3</v>
      </c>
      <c r="U568" s="452" t="s">
        <v>690</v>
      </c>
      <c r="V568" s="107" t="s">
        <v>2733</v>
      </c>
      <c r="X568" s="65">
        <f>$ANU$832</f>
        <v>616.1</v>
      </c>
      <c r="Y568" s="452" t="s">
        <v>690</v>
      </c>
      <c r="Z568" s="285" t="s">
        <v>25</v>
      </c>
      <c r="AB568" s="65">
        <f>$BA$838</f>
        <v>602.70000000000005</v>
      </c>
      <c r="AC568" s="452" t="s">
        <v>690</v>
      </c>
      <c r="AD568" s="285" t="s">
        <v>1665</v>
      </c>
      <c r="AF568" s="65">
        <f>$VU$844</f>
        <v>437.90000000000003</v>
      </c>
      <c r="AG568" s="452" t="s">
        <v>690</v>
      </c>
      <c r="AH568" s="285" t="s">
        <v>1690</v>
      </c>
      <c r="AJ568" s="65">
        <f>$ZG$850</f>
        <v>273.2</v>
      </c>
      <c r="AK568" s="452" t="s">
        <v>690</v>
      </c>
      <c r="AL568" s="285" t="s">
        <v>1661</v>
      </c>
      <c r="AN568" s="65">
        <f>$CT$856</f>
        <v>209.70000000000002</v>
      </c>
      <c r="AO568" s="452" t="s">
        <v>690</v>
      </c>
      <c r="AP568" s="107" t="s">
        <v>651</v>
      </c>
      <c r="AR568" s="65">
        <f>$DL$862</f>
        <v>415</v>
      </c>
      <c r="AS568" s="452" t="s">
        <v>690</v>
      </c>
      <c r="AT568" s="284" t="s">
        <v>3626</v>
      </c>
      <c r="AW568" s="65">
        <f>$AYW$868</f>
        <v>288.10000000000002</v>
      </c>
    </row>
    <row r="569" spans="1:49" s="34" customFormat="1" ht="15.75" customHeight="1">
      <c r="A569" s="452" t="s">
        <v>691</v>
      </c>
      <c r="B569" s="284" t="s">
        <v>142</v>
      </c>
      <c r="D569" s="65">
        <f>$DU$802</f>
        <v>2460.1000000000004</v>
      </c>
      <c r="E569" s="452" t="s">
        <v>691</v>
      </c>
      <c r="F569" s="107" t="s">
        <v>153</v>
      </c>
      <c r="H569" s="65">
        <f>$SR$808</f>
        <v>3054</v>
      </c>
      <c r="I569" s="452" t="s">
        <v>691</v>
      </c>
      <c r="J569" s="284" t="s">
        <v>3648</v>
      </c>
      <c r="L569" s="65">
        <f>$BHE$814</f>
        <v>2450.3000000000002</v>
      </c>
      <c r="M569" s="452" t="s">
        <v>691</v>
      </c>
      <c r="N569" s="284" t="s">
        <v>3624</v>
      </c>
      <c r="P569" s="65">
        <f>$AYE$820</f>
        <v>847.40000000000009</v>
      </c>
      <c r="Q569" s="452" t="s">
        <v>691</v>
      </c>
      <c r="R569" s="107" t="s">
        <v>2220</v>
      </c>
      <c r="T569" s="65">
        <f>$YF$826</f>
        <v>1728.6</v>
      </c>
      <c r="U569" s="452" t="s">
        <v>691</v>
      </c>
      <c r="V569" s="107" t="s">
        <v>2201</v>
      </c>
      <c r="X569" s="65">
        <f>$ABI$832</f>
        <v>616.1</v>
      </c>
      <c r="Y569" s="452" t="s">
        <v>691</v>
      </c>
      <c r="Z569" s="106" t="s">
        <v>1349</v>
      </c>
      <c r="AB569" s="65">
        <f>$LT$838</f>
        <v>593.5</v>
      </c>
      <c r="AC569" s="452" t="s">
        <v>691</v>
      </c>
      <c r="AD569" s="285" t="s">
        <v>1666</v>
      </c>
      <c r="AF569" s="65">
        <f>$ND$844</f>
        <v>436.5</v>
      </c>
      <c r="AG569" s="452" t="s">
        <v>691</v>
      </c>
      <c r="AH569" s="107" t="s">
        <v>653</v>
      </c>
      <c r="AJ569" s="65">
        <f>$IZ$850</f>
        <v>262.60000000000002</v>
      </c>
      <c r="AK569" s="452" t="s">
        <v>691</v>
      </c>
      <c r="AL569" s="107" t="s">
        <v>2710</v>
      </c>
      <c r="AN569" s="65">
        <f>$ALA$856</f>
        <v>207.9</v>
      </c>
      <c r="AO569" s="452" t="s">
        <v>691</v>
      </c>
      <c r="AP569" s="107" t="s">
        <v>2722</v>
      </c>
      <c r="AR569" s="65">
        <f>$AIY$862</f>
        <v>415</v>
      </c>
      <c r="AS569" s="452" t="s">
        <v>691</v>
      </c>
      <c r="AT569" s="107" t="s">
        <v>2721</v>
      </c>
      <c r="AW569" s="65">
        <f>$AMT$868</f>
        <v>285.5</v>
      </c>
    </row>
    <row r="570" spans="1:49" s="34" customFormat="1" ht="15.75" customHeight="1">
      <c r="A570" s="452" t="s">
        <v>697</v>
      </c>
      <c r="B570" s="285" t="s">
        <v>1753</v>
      </c>
      <c r="D570" s="65">
        <f>$NM$802</f>
        <v>2452.4</v>
      </c>
      <c r="E570" s="452" t="s">
        <v>697</v>
      </c>
      <c r="F570" s="107" t="s">
        <v>668</v>
      </c>
      <c r="H570" s="65">
        <f>$SI$808</f>
        <v>3050.5</v>
      </c>
      <c r="I570" s="452" t="s">
        <v>697</v>
      </c>
      <c r="J570" s="285" t="s">
        <v>11</v>
      </c>
      <c r="L570" s="65">
        <f>$FE$814</f>
        <v>2439</v>
      </c>
      <c r="M570" s="452" t="s">
        <v>697</v>
      </c>
      <c r="N570" s="284" t="s">
        <v>3627</v>
      </c>
      <c r="P570" s="65">
        <f>$AZO$820</f>
        <v>846.60000000000014</v>
      </c>
      <c r="Q570" s="452" t="s">
        <v>697</v>
      </c>
      <c r="R570" s="284" t="s">
        <v>3620</v>
      </c>
      <c r="T570" s="65">
        <f>$AWU$826</f>
        <v>1718.4</v>
      </c>
      <c r="U570" s="452" t="s">
        <v>697</v>
      </c>
      <c r="V570" s="107" t="s">
        <v>3633</v>
      </c>
      <c r="X570" s="65">
        <f>$BBQ$832</f>
        <v>610.1</v>
      </c>
      <c r="Y570" s="452" t="s">
        <v>697</v>
      </c>
      <c r="Z570" s="107" t="s">
        <v>2195</v>
      </c>
      <c r="AB570" s="65">
        <f>$XN$838</f>
        <v>593.4</v>
      </c>
      <c r="AC570" s="452" t="s">
        <v>697</v>
      </c>
      <c r="AD570" s="107" t="s">
        <v>2216</v>
      </c>
      <c r="AF570" s="65">
        <f>$TA$844</f>
        <v>436.5</v>
      </c>
      <c r="AG570" s="452" t="s">
        <v>697</v>
      </c>
      <c r="AH570" s="285" t="s">
        <v>1665</v>
      </c>
      <c r="AJ570" s="65">
        <f>$VU$850</f>
        <v>261.2</v>
      </c>
      <c r="AK570" s="452" t="s">
        <v>697</v>
      </c>
      <c r="AL570" s="107" t="s">
        <v>2732</v>
      </c>
      <c r="AN570" s="65">
        <f>$AQO$856</f>
        <v>205.7</v>
      </c>
      <c r="AO570" s="452" t="s">
        <v>697</v>
      </c>
      <c r="AP570" s="106" t="s">
        <v>1344</v>
      </c>
      <c r="AR570" s="65">
        <f>$GX$862</f>
        <v>403.4</v>
      </c>
      <c r="AS570" s="452" t="s">
        <v>697</v>
      </c>
      <c r="AT570" s="107" t="s">
        <v>2723</v>
      </c>
      <c r="AW570" s="65">
        <f>$AGE$868</f>
        <v>285.3</v>
      </c>
    </row>
    <row r="571" spans="1:49" s="34" customFormat="1" ht="15.75" customHeight="1">
      <c r="A571" s="452" t="s">
        <v>698</v>
      </c>
      <c r="B571" s="284" t="s">
        <v>3626</v>
      </c>
      <c r="D571" s="65">
        <f>$AYW$802</f>
        <v>2451.1</v>
      </c>
      <c r="E571" s="452" t="s">
        <v>698</v>
      </c>
      <c r="F571" s="107" t="s">
        <v>653</v>
      </c>
      <c r="H571" s="65">
        <f>$IZ$808</f>
        <v>3049.8</v>
      </c>
      <c r="I571" s="452" t="s">
        <v>698</v>
      </c>
      <c r="J571" s="285" t="s">
        <v>1671</v>
      </c>
      <c r="L571" s="65">
        <f>$RQ$814</f>
        <v>2424.4999999999995</v>
      </c>
      <c r="M571" s="452" t="s">
        <v>698</v>
      </c>
      <c r="N571" s="107" t="s">
        <v>2718</v>
      </c>
      <c r="P571" s="65">
        <f>$AMB$820</f>
        <v>845.1</v>
      </c>
      <c r="Q571" s="452" t="s">
        <v>698</v>
      </c>
      <c r="R571" s="107" t="s">
        <v>2200</v>
      </c>
      <c r="T571" s="65">
        <f>$ZY$826</f>
        <v>1712.8999999999999</v>
      </c>
      <c r="U571" s="452" t="s">
        <v>698</v>
      </c>
      <c r="V571" s="106" t="s">
        <v>1343</v>
      </c>
      <c r="X571" s="65">
        <f>$IQ$832</f>
        <v>607.6</v>
      </c>
      <c r="Y571" s="452" t="s">
        <v>698</v>
      </c>
      <c r="Z571" s="107" t="s">
        <v>694</v>
      </c>
      <c r="AB571" s="65">
        <f>$RH$838</f>
        <v>591.70000000000005</v>
      </c>
      <c r="AC571" s="452" t="s">
        <v>698</v>
      </c>
      <c r="AD571" s="107" t="s">
        <v>667</v>
      </c>
      <c r="AF571" s="65">
        <f>$JR$844</f>
        <v>433.4</v>
      </c>
      <c r="AG571" s="452" t="s">
        <v>698</v>
      </c>
      <c r="AH571" s="107" t="s">
        <v>2209</v>
      </c>
      <c r="AJ571" s="65">
        <f>$AAZ$850</f>
        <v>259.39999999999998</v>
      </c>
      <c r="AK571" s="452" t="s">
        <v>698</v>
      </c>
      <c r="AL571" s="285" t="s">
        <v>1658</v>
      </c>
      <c r="AN571" s="65">
        <f>$ON$856</f>
        <v>203.7</v>
      </c>
      <c r="AO571" s="452" t="s">
        <v>698</v>
      </c>
      <c r="AP571" s="285" t="s">
        <v>37</v>
      </c>
      <c r="AR571" s="65">
        <f>$EV$862</f>
        <v>395.20000000000005</v>
      </c>
      <c r="AS571" s="452" t="s">
        <v>698</v>
      </c>
      <c r="AT571" s="284" t="s">
        <v>3645</v>
      </c>
      <c r="AW571" s="65">
        <f>$BFU$868</f>
        <v>282.2</v>
      </c>
    </row>
    <row r="572" spans="1:49" s="34" customFormat="1" ht="15.75" customHeight="1">
      <c r="A572" s="452" t="s">
        <v>699</v>
      </c>
      <c r="B572" s="285" t="s">
        <v>15</v>
      </c>
      <c r="D572" s="65">
        <f>$LB$802</f>
        <v>2450.9</v>
      </c>
      <c r="E572" s="452" t="s">
        <v>699</v>
      </c>
      <c r="F572" s="107" t="s">
        <v>2200</v>
      </c>
      <c r="H572" s="65">
        <f>$ZY$808</f>
        <v>3049.2</v>
      </c>
      <c r="I572" s="452" t="s">
        <v>699</v>
      </c>
      <c r="J572" s="107" t="s">
        <v>2723</v>
      </c>
      <c r="L572" s="65">
        <f>$AGE$814</f>
        <v>2417</v>
      </c>
      <c r="M572" s="452" t="s">
        <v>699</v>
      </c>
      <c r="N572" s="284" t="s">
        <v>3632</v>
      </c>
      <c r="P572" s="65">
        <f>$BBH$820</f>
        <v>842.49999999999989</v>
      </c>
      <c r="Q572" s="452" t="s">
        <v>699</v>
      </c>
      <c r="R572" s="107" t="s">
        <v>2210</v>
      </c>
      <c r="T572" s="65">
        <f>$XE$826</f>
        <v>1712.4</v>
      </c>
      <c r="U572" s="452" t="s">
        <v>699</v>
      </c>
      <c r="V572" s="107" t="s">
        <v>2726</v>
      </c>
      <c r="X572" s="65">
        <f>$AKI$832</f>
        <v>601.1</v>
      </c>
      <c r="Y572" s="452" t="s">
        <v>699</v>
      </c>
      <c r="Z572" s="106" t="s">
        <v>1337</v>
      </c>
      <c r="AB572" s="65">
        <f>$H$838</f>
        <v>588.30000000000007</v>
      </c>
      <c r="AC572" s="452" t="s">
        <v>699</v>
      </c>
      <c r="AD572" s="107" t="s">
        <v>2721</v>
      </c>
      <c r="AF572" s="65">
        <f>$AMT$844</f>
        <v>432.6</v>
      </c>
      <c r="AG572" s="452" t="s">
        <v>699</v>
      </c>
      <c r="AH572" s="284" t="s">
        <v>3631</v>
      </c>
      <c r="AJ572" s="65">
        <f>$BAY$850</f>
        <v>253.20000000000002</v>
      </c>
      <c r="AK572" s="452" t="s">
        <v>699</v>
      </c>
      <c r="AL572" s="107" t="s">
        <v>2832</v>
      </c>
      <c r="AN572" s="65">
        <f>$AGW$856</f>
        <v>199.5</v>
      </c>
      <c r="AO572" s="452" t="s">
        <v>699</v>
      </c>
      <c r="AP572" s="107" t="s">
        <v>2730</v>
      </c>
      <c r="AR572" s="65">
        <f>$AOD$862</f>
        <v>392.90000000000003</v>
      </c>
      <c r="AS572" s="452" t="s">
        <v>699</v>
      </c>
      <c r="AT572" s="285" t="s">
        <v>1668</v>
      </c>
      <c r="AW572" s="65">
        <f>$PF$868</f>
        <v>280.09999999999997</v>
      </c>
    </row>
    <row r="573" spans="1:49" s="34" customFormat="1" ht="15.75" customHeight="1">
      <c r="A573" s="452" t="s">
        <v>701</v>
      </c>
      <c r="B573" s="107" t="s">
        <v>153</v>
      </c>
      <c r="D573" s="65">
        <f>$SR$802</f>
        <v>2450.1999999999998</v>
      </c>
      <c r="E573" s="452" t="s">
        <v>701</v>
      </c>
      <c r="F573" s="107" t="s">
        <v>2209</v>
      </c>
      <c r="H573" s="65">
        <f>$AAZ$808</f>
        <v>3045.6000000000004</v>
      </c>
      <c r="I573" s="452" t="s">
        <v>701</v>
      </c>
      <c r="J573" s="107" t="s">
        <v>683</v>
      </c>
      <c r="L573" s="65">
        <f>$Z$814</f>
        <v>2409</v>
      </c>
      <c r="M573" s="452" t="s">
        <v>701</v>
      </c>
      <c r="N573" s="107" t="s">
        <v>700</v>
      </c>
      <c r="P573" s="65">
        <f>$NV$820</f>
        <v>841</v>
      </c>
      <c r="Q573" s="452" t="s">
        <v>701</v>
      </c>
      <c r="R573" s="107" t="s">
        <v>667</v>
      </c>
      <c r="T573" s="65">
        <f>$JR$826</f>
        <v>1700.8000000000002</v>
      </c>
      <c r="U573" s="452" t="s">
        <v>701</v>
      </c>
      <c r="V573" s="107" t="s">
        <v>153</v>
      </c>
      <c r="X573" s="65">
        <f>$SR$832</f>
        <v>599.70000000000005</v>
      </c>
      <c r="Y573" s="452" t="s">
        <v>701</v>
      </c>
      <c r="Z573" s="107" t="s">
        <v>687</v>
      </c>
      <c r="AB573" s="65">
        <f>$BS$838</f>
        <v>585</v>
      </c>
      <c r="AC573" s="452" t="s">
        <v>701</v>
      </c>
      <c r="AD573" s="284" t="s">
        <v>3620</v>
      </c>
      <c r="AF573" s="65">
        <f>$AWU$844</f>
        <v>429.40000000000003</v>
      </c>
      <c r="AG573" s="452" t="s">
        <v>701</v>
      </c>
      <c r="AH573" s="107" t="s">
        <v>638</v>
      </c>
      <c r="AJ573" s="65">
        <f>$JI$850</f>
        <v>248.19999999999996</v>
      </c>
      <c r="AK573" s="452" t="s">
        <v>701</v>
      </c>
      <c r="AL573" s="107" t="s">
        <v>155</v>
      </c>
      <c r="AN573" s="65">
        <f>$BJ$856</f>
        <v>198.8</v>
      </c>
      <c r="AO573" s="452" t="s">
        <v>701</v>
      </c>
      <c r="AP573" s="284" t="s">
        <v>3631</v>
      </c>
      <c r="AR573" s="65">
        <f>$BAY$862</f>
        <v>392</v>
      </c>
      <c r="AS573" s="452" t="s">
        <v>701</v>
      </c>
      <c r="AT573" s="107" t="s">
        <v>2728</v>
      </c>
      <c r="AW573" s="65">
        <f>$AGN$868</f>
        <v>272</v>
      </c>
    </row>
    <row r="574" spans="1:49" s="34" customFormat="1" ht="15.75" customHeight="1">
      <c r="A574" s="452" t="s">
        <v>702</v>
      </c>
      <c r="B574" s="284" t="s">
        <v>3627</v>
      </c>
      <c r="D574" s="65">
        <f>$AZO$802</f>
        <v>2450.1999999999998</v>
      </c>
      <c r="E574" s="452" t="s">
        <v>702</v>
      </c>
      <c r="F574" s="106" t="s">
        <v>1344</v>
      </c>
      <c r="H574" s="65">
        <f>$GX$808</f>
        <v>3043.8</v>
      </c>
      <c r="I574" s="452" t="s">
        <v>702</v>
      </c>
      <c r="J574" s="285" t="s">
        <v>23</v>
      </c>
      <c r="L574" s="65">
        <f>$OW$814</f>
        <v>2401.8000000000002</v>
      </c>
      <c r="M574" s="452" t="s">
        <v>702</v>
      </c>
      <c r="N574" s="107" t="s">
        <v>2732</v>
      </c>
      <c r="P574" s="65">
        <f>$AQO$820</f>
        <v>832.4</v>
      </c>
      <c r="Q574" s="452" t="s">
        <v>702</v>
      </c>
      <c r="R574" s="107" t="s">
        <v>2713</v>
      </c>
      <c r="T574" s="65">
        <f>$AJZ$826</f>
        <v>1684.4000000000003</v>
      </c>
      <c r="U574" s="452" t="s">
        <v>702</v>
      </c>
      <c r="V574" s="284" t="s">
        <v>3636</v>
      </c>
      <c r="X574" s="65">
        <f>$BCR$832</f>
        <v>598</v>
      </c>
      <c r="Y574" s="452" t="s">
        <v>702</v>
      </c>
      <c r="Z574" s="107" t="s">
        <v>2210</v>
      </c>
      <c r="AB574" s="65">
        <f>$XE$838</f>
        <v>583.84999999999991</v>
      </c>
      <c r="AC574" s="452" t="s">
        <v>702</v>
      </c>
      <c r="AD574" s="284" t="s">
        <v>3648</v>
      </c>
      <c r="AF574" s="65">
        <f>$BHE$844</f>
        <v>428.79999999999995</v>
      </c>
      <c r="AG574" s="452" t="s">
        <v>702</v>
      </c>
      <c r="AH574" s="107" t="s">
        <v>2716</v>
      </c>
      <c r="AJ574" s="65">
        <f>$AOV$850</f>
        <v>246.7</v>
      </c>
      <c r="AK574" s="452" t="s">
        <v>702</v>
      </c>
      <c r="AL574" s="107" t="s">
        <v>700</v>
      </c>
      <c r="AN574" s="65">
        <f>$NV$856</f>
        <v>197.2</v>
      </c>
      <c r="AO574" s="452" t="s">
        <v>702</v>
      </c>
      <c r="AP574" s="107" t="s">
        <v>2709</v>
      </c>
      <c r="AR574" s="65">
        <f>$ANL$862</f>
        <v>387.2</v>
      </c>
      <c r="AS574" s="452" t="s">
        <v>702</v>
      </c>
      <c r="AT574" s="285" t="s">
        <v>11</v>
      </c>
      <c r="AW574" s="65">
        <f>$FE$868</f>
        <v>268.20000000000005</v>
      </c>
    </row>
    <row r="575" spans="1:49" s="34" customFormat="1" ht="15.75" customHeight="1">
      <c r="A575" s="452" t="s">
        <v>703</v>
      </c>
      <c r="B575" s="106" t="s">
        <v>1349</v>
      </c>
      <c r="D575" s="65">
        <f>$LT$802</f>
        <v>2450.1999999999998</v>
      </c>
      <c r="E575" s="452" t="s">
        <v>703</v>
      </c>
      <c r="F575" s="107" t="s">
        <v>2720</v>
      </c>
      <c r="H575" s="65">
        <f>$AHX$808</f>
        <v>3024.8</v>
      </c>
      <c r="I575" s="452" t="s">
        <v>703</v>
      </c>
      <c r="J575" s="285" t="s">
        <v>1655</v>
      </c>
      <c r="L575" s="65">
        <f>$ED$814</f>
        <v>2391.2000000000003</v>
      </c>
      <c r="M575" s="452" t="s">
        <v>703</v>
      </c>
      <c r="N575" s="284" t="s">
        <v>3636</v>
      </c>
      <c r="P575" s="65">
        <f>$BCR$820</f>
        <v>829.2</v>
      </c>
      <c r="Q575" s="452" t="s">
        <v>703</v>
      </c>
      <c r="R575" s="107" t="s">
        <v>2196</v>
      </c>
      <c r="T575" s="65">
        <f>$WV$826</f>
        <v>1679.6</v>
      </c>
      <c r="U575" s="452" t="s">
        <v>703</v>
      </c>
      <c r="V575" s="107" t="s">
        <v>694</v>
      </c>
      <c r="X575" s="65">
        <f>$RH$832</f>
        <v>596.4</v>
      </c>
      <c r="Y575" s="452" t="s">
        <v>703</v>
      </c>
      <c r="Z575" s="107" t="s">
        <v>668</v>
      </c>
      <c r="AB575" s="65">
        <f>$SI$838</f>
        <v>583.80000000000007</v>
      </c>
      <c r="AC575" s="452" t="s">
        <v>703</v>
      </c>
      <c r="AD575" s="106" t="s">
        <v>1351</v>
      </c>
      <c r="AF575" s="65">
        <f>$AI$844</f>
        <v>428.6</v>
      </c>
      <c r="AG575" s="452" t="s">
        <v>703</v>
      </c>
      <c r="AH575" s="285" t="s">
        <v>1664</v>
      </c>
      <c r="AJ575" s="65">
        <f>$QG$850</f>
        <v>243.60000000000002</v>
      </c>
      <c r="AK575" s="452" t="s">
        <v>703</v>
      </c>
      <c r="AL575" s="107" t="s">
        <v>2197</v>
      </c>
      <c r="AN575" s="65">
        <f>$ADK$856</f>
        <v>196.8</v>
      </c>
      <c r="AO575" s="452" t="s">
        <v>703</v>
      </c>
      <c r="AP575" s="107" t="s">
        <v>3637</v>
      </c>
      <c r="AR575" s="65">
        <f>$BDA$862</f>
        <v>362.9</v>
      </c>
      <c r="AS575" s="452" t="s">
        <v>703</v>
      </c>
      <c r="AT575" s="107" t="s">
        <v>2209</v>
      </c>
      <c r="AW575" s="65">
        <f>$AAZ$868</f>
        <v>267.10000000000002</v>
      </c>
    </row>
    <row r="576" spans="1:49" s="34" customFormat="1" ht="15.75" customHeight="1">
      <c r="A576" s="452" t="s">
        <v>706</v>
      </c>
      <c r="B576" s="106" t="s">
        <v>1351</v>
      </c>
      <c r="D576" s="65">
        <f>$AI$802</f>
        <v>2450.1999999999998</v>
      </c>
      <c r="E576" s="452" t="s">
        <v>706</v>
      </c>
      <c r="F576" s="107" t="s">
        <v>2725</v>
      </c>
      <c r="H576" s="65">
        <f>$AIP$808</f>
        <v>2988.8999999999996</v>
      </c>
      <c r="I576" s="452" t="s">
        <v>706</v>
      </c>
      <c r="J576" s="106" t="s">
        <v>1337</v>
      </c>
      <c r="L576" s="65">
        <f>$H$814</f>
        <v>2370.9</v>
      </c>
      <c r="M576" s="452" t="s">
        <v>706</v>
      </c>
      <c r="N576" s="107" t="s">
        <v>667</v>
      </c>
      <c r="P576" s="65">
        <f>$JR$820</f>
        <v>818.1</v>
      </c>
      <c r="Q576" s="452" t="s">
        <v>706</v>
      </c>
      <c r="R576" s="284" t="s">
        <v>3625</v>
      </c>
      <c r="T576" s="65">
        <f>$AYN$826</f>
        <v>1674.7</v>
      </c>
      <c r="U576" s="452" t="s">
        <v>706</v>
      </c>
      <c r="V576" s="285" t="s">
        <v>1665</v>
      </c>
      <c r="X576" s="65">
        <f>$VU$832</f>
        <v>595.70000000000005</v>
      </c>
      <c r="Y576" s="452" t="s">
        <v>706</v>
      </c>
      <c r="Z576" s="107" t="s">
        <v>154</v>
      </c>
      <c r="AB576" s="65">
        <f>$AR$838</f>
        <v>581.6</v>
      </c>
      <c r="AC576" s="452" t="s">
        <v>706</v>
      </c>
      <c r="AD576" s="106" t="s">
        <v>1349</v>
      </c>
      <c r="AF576" s="65">
        <f>$LT$844</f>
        <v>427.8</v>
      </c>
      <c r="AG576" s="452" t="s">
        <v>706</v>
      </c>
      <c r="AH576" s="107" t="s">
        <v>704</v>
      </c>
      <c r="AJ576" s="65">
        <f>$DC$850</f>
        <v>237.79999999999998</v>
      </c>
      <c r="AK576" s="452" t="s">
        <v>706</v>
      </c>
      <c r="AL576" s="107" t="s">
        <v>694</v>
      </c>
      <c r="AN576" s="65">
        <f>$RH$856</f>
        <v>196.8</v>
      </c>
      <c r="AO576" s="452" t="s">
        <v>706</v>
      </c>
      <c r="AP576" s="285" t="s">
        <v>1661</v>
      </c>
      <c r="AR576" s="65">
        <f>$CT$862</f>
        <v>362.09999999999997</v>
      </c>
      <c r="AS576" s="452" t="s">
        <v>706</v>
      </c>
      <c r="AT576" s="107" t="s">
        <v>2734</v>
      </c>
      <c r="AW576" s="65">
        <f>$ALS$868</f>
        <v>264.40000000000003</v>
      </c>
    </row>
    <row r="577" spans="1:49" s="34" customFormat="1" ht="15.75" customHeight="1">
      <c r="A577" s="452" t="s">
        <v>775</v>
      </c>
      <c r="B577" s="107" t="s">
        <v>2216</v>
      </c>
      <c r="D577" s="65">
        <f>$TA$802</f>
        <v>2447.6</v>
      </c>
      <c r="E577" s="452" t="s">
        <v>775</v>
      </c>
      <c r="F577" s="107" t="s">
        <v>2721</v>
      </c>
      <c r="H577" s="65">
        <f>$AMT$808</f>
        <v>2977.1000000000004</v>
      </c>
      <c r="I577" s="452" t="s">
        <v>775</v>
      </c>
      <c r="J577" s="107" t="s">
        <v>2217</v>
      </c>
      <c r="L577" s="65">
        <f>$AAH$814</f>
        <v>2370.8000000000002</v>
      </c>
      <c r="M577" s="452" t="s">
        <v>775</v>
      </c>
      <c r="N577" s="284" t="s">
        <v>3625</v>
      </c>
      <c r="P577" s="65">
        <f>$AYN$820</f>
        <v>814.80000000000007</v>
      </c>
      <c r="Q577" s="452" t="s">
        <v>775</v>
      </c>
      <c r="R577" s="107" t="s">
        <v>687</v>
      </c>
      <c r="T577" s="65">
        <f>$BS$826</f>
        <v>1673</v>
      </c>
      <c r="U577" s="452" t="s">
        <v>775</v>
      </c>
      <c r="V577" s="107" t="s">
        <v>638</v>
      </c>
      <c r="X577" s="65">
        <f>$JI$832</f>
        <v>588</v>
      </c>
      <c r="Y577" s="452" t="s">
        <v>775</v>
      </c>
      <c r="Z577" s="107" t="s">
        <v>3622</v>
      </c>
      <c r="AB577" s="65">
        <f>$AXM$838</f>
        <v>575.1</v>
      </c>
      <c r="AC577" s="452" t="s">
        <v>775</v>
      </c>
      <c r="AD577" s="284" t="s">
        <v>3623</v>
      </c>
      <c r="AF577" s="65">
        <f>$AXV$844</f>
        <v>426.79999999999995</v>
      </c>
      <c r="AG577" s="452" t="s">
        <v>775</v>
      </c>
      <c r="AH577" s="107" t="s">
        <v>2200</v>
      </c>
      <c r="AJ577" s="65">
        <f>$ZY$850</f>
        <v>235.70000000000002</v>
      </c>
      <c r="AK577" s="452" t="s">
        <v>775</v>
      </c>
      <c r="AL577" s="284" t="s">
        <v>3639</v>
      </c>
      <c r="AN577" s="65">
        <f>$BDS$856</f>
        <v>193.1</v>
      </c>
      <c r="AO577" s="452" t="s">
        <v>775</v>
      </c>
      <c r="AP577" s="284" t="s">
        <v>3639</v>
      </c>
      <c r="AR577" s="65">
        <f>$BDS$862</f>
        <v>360.9</v>
      </c>
      <c r="AS577" s="452" t="s">
        <v>775</v>
      </c>
      <c r="AT577" s="107" t="s">
        <v>2730</v>
      </c>
      <c r="AW577" s="65">
        <f>$AOD$868</f>
        <v>257.89999999999998</v>
      </c>
    </row>
    <row r="578" spans="1:49" s="34" customFormat="1" ht="15.75" customHeight="1">
      <c r="A578" s="452" t="s">
        <v>776</v>
      </c>
      <c r="B578" s="107" t="s">
        <v>3685</v>
      </c>
      <c r="D578" s="65">
        <f>$BGD$802</f>
        <v>2442.4</v>
      </c>
      <c r="E578" s="452" t="s">
        <v>776</v>
      </c>
      <c r="F578" s="107" t="s">
        <v>2715</v>
      </c>
      <c r="H578" s="65">
        <f>$AHO$808</f>
        <v>2972.5999999999995</v>
      </c>
      <c r="I578" s="452" t="s">
        <v>776</v>
      </c>
      <c r="J578" s="285" t="s">
        <v>15</v>
      </c>
      <c r="L578" s="65">
        <f>$LB$814</f>
        <v>2369.2000000000003</v>
      </c>
      <c r="M578" s="452" t="s">
        <v>776</v>
      </c>
      <c r="N578" s="107" t="s">
        <v>2708</v>
      </c>
      <c r="P578" s="65">
        <f>$AMK$820</f>
        <v>809.90000000000009</v>
      </c>
      <c r="Q578" s="452" t="s">
        <v>776</v>
      </c>
      <c r="R578" s="107" t="s">
        <v>2715</v>
      </c>
      <c r="T578" s="65">
        <f>$AHO$826</f>
        <v>1668.5</v>
      </c>
      <c r="U578" s="452" t="s">
        <v>776</v>
      </c>
      <c r="V578" s="107" t="s">
        <v>3637</v>
      </c>
      <c r="X578" s="65">
        <f>$BDA$832</f>
        <v>585.70000000000005</v>
      </c>
      <c r="Y578" s="452" t="s">
        <v>776</v>
      </c>
      <c r="Z578" s="284" t="s">
        <v>142</v>
      </c>
      <c r="AB578" s="65">
        <f>$DU$838</f>
        <v>573</v>
      </c>
      <c r="AC578" s="452" t="s">
        <v>776</v>
      </c>
      <c r="AD578" s="284" t="s">
        <v>3626</v>
      </c>
      <c r="AF578" s="65">
        <f>$AYW$844</f>
        <v>425.09999999999997</v>
      </c>
      <c r="AG578" s="452" t="s">
        <v>776</v>
      </c>
      <c r="AH578" s="107" t="s">
        <v>686</v>
      </c>
      <c r="AJ578" s="65">
        <f>$PX$850</f>
        <v>235.4</v>
      </c>
      <c r="AK578" s="452" t="s">
        <v>776</v>
      </c>
      <c r="AL578" s="284" t="s">
        <v>3624</v>
      </c>
      <c r="AN578" s="65">
        <f>$AYE$856</f>
        <v>191.5</v>
      </c>
      <c r="AO578" s="452" t="s">
        <v>776</v>
      </c>
      <c r="AP578" s="107" t="s">
        <v>2710</v>
      </c>
      <c r="AR578" s="65">
        <f>$ALA$862</f>
        <v>356.8</v>
      </c>
      <c r="AS578" s="452" t="s">
        <v>776</v>
      </c>
      <c r="AT578" s="285" t="s">
        <v>1671</v>
      </c>
      <c r="AW578" s="65">
        <f>$RQ$868</f>
        <v>254</v>
      </c>
    </row>
    <row r="579" spans="1:49" s="34" customFormat="1" ht="15.75" customHeight="1">
      <c r="A579" s="452" t="s">
        <v>777</v>
      </c>
      <c r="B579" s="107" t="s">
        <v>704</v>
      </c>
      <c r="D579" s="65">
        <f>$DC$802</f>
        <v>2442.3000000000002</v>
      </c>
      <c r="E579" s="452" t="s">
        <v>777</v>
      </c>
      <c r="F579" s="107" t="s">
        <v>654</v>
      </c>
      <c r="H579" s="65">
        <f>$HP$808</f>
        <v>2955.9</v>
      </c>
      <c r="I579" s="452" t="s">
        <v>777</v>
      </c>
      <c r="J579" s="284" t="s">
        <v>3641</v>
      </c>
      <c r="L579" s="65">
        <f>$BEK$814</f>
        <v>2368.9499999999998</v>
      </c>
      <c r="M579" s="452" t="s">
        <v>777</v>
      </c>
      <c r="N579" s="107" t="s">
        <v>675</v>
      </c>
      <c r="P579" s="65">
        <f>$MC$820</f>
        <v>804.8</v>
      </c>
      <c r="Q579" s="452" t="s">
        <v>777</v>
      </c>
      <c r="R579" s="107" t="s">
        <v>2202</v>
      </c>
      <c r="T579" s="65">
        <f>$YO$826</f>
        <v>1613.2</v>
      </c>
      <c r="U579" s="452" t="s">
        <v>777</v>
      </c>
      <c r="V579" s="107" t="s">
        <v>682</v>
      </c>
      <c r="X579" s="65">
        <f>$HY$832</f>
        <v>583</v>
      </c>
      <c r="Y579" s="452" t="s">
        <v>777</v>
      </c>
      <c r="Z579" s="107" t="s">
        <v>2212</v>
      </c>
      <c r="AB579" s="65">
        <f>$XW$838</f>
        <v>567.5</v>
      </c>
      <c r="AC579" s="452" t="s">
        <v>777</v>
      </c>
      <c r="AD579" s="285" t="s">
        <v>1667</v>
      </c>
      <c r="AF579" s="65">
        <f>$VC$844</f>
        <v>422.20000000000005</v>
      </c>
      <c r="AG579" s="452" t="s">
        <v>777</v>
      </c>
      <c r="AH579" s="284" t="s">
        <v>3635</v>
      </c>
      <c r="AJ579" s="65">
        <f>$BCI$850</f>
        <v>234.3</v>
      </c>
      <c r="AK579" s="452" t="s">
        <v>777</v>
      </c>
      <c r="AL579" s="285" t="s">
        <v>1665</v>
      </c>
      <c r="AN579" s="65">
        <f>$VU$856</f>
        <v>188.7</v>
      </c>
      <c r="AO579" s="452" t="s">
        <v>777</v>
      </c>
      <c r="AP579" s="107" t="s">
        <v>2724</v>
      </c>
      <c r="AR579" s="65">
        <f>$APE$862</f>
        <v>356.3</v>
      </c>
      <c r="AS579" s="452" t="s">
        <v>777</v>
      </c>
      <c r="AT579" s="285" t="s">
        <v>25</v>
      </c>
      <c r="AW579" s="65">
        <f>$BA$868</f>
        <v>253.89999999999998</v>
      </c>
    </row>
    <row r="580" spans="1:49" s="34" customFormat="1" ht="15.75" customHeight="1">
      <c r="A580" s="452" t="s">
        <v>778</v>
      </c>
      <c r="B580" s="107" t="s">
        <v>2848</v>
      </c>
      <c r="D580" s="65">
        <f>$AJH$802</f>
        <v>2438.3999999999996</v>
      </c>
      <c r="E580" s="452" t="s">
        <v>778</v>
      </c>
      <c r="F580" s="284" t="s">
        <v>3627</v>
      </c>
      <c r="H580" s="65">
        <f>$AZO$808</f>
        <v>2947</v>
      </c>
      <c r="I580" s="452" t="s">
        <v>778</v>
      </c>
      <c r="J580" s="107" t="s">
        <v>2721</v>
      </c>
      <c r="L580" s="65">
        <f>$AMT$814</f>
        <v>2327.1999999999998</v>
      </c>
      <c r="M580" s="452" t="s">
        <v>778</v>
      </c>
      <c r="N580" s="285" t="s">
        <v>1666</v>
      </c>
      <c r="P580" s="65">
        <f>$ND$820</f>
        <v>802.5</v>
      </c>
      <c r="Q580" s="452" t="s">
        <v>778</v>
      </c>
      <c r="R580" s="107" t="s">
        <v>3637</v>
      </c>
      <c r="T580" s="65">
        <f>$BDA$826</f>
        <v>1610.3000000000002</v>
      </c>
      <c r="U580" s="452" t="s">
        <v>778</v>
      </c>
      <c r="V580" s="107" t="s">
        <v>141</v>
      </c>
      <c r="X580" s="65">
        <f>$GO$832</f>
        <v>580.30000000000007</v>
      </c>
      <c r="Y580" s="452" t="s">
        <v>778</v>
      </c>
      <c r="Z580" s="107" t="s">
        <v>2216</v>
      </c>
      <c r="AB580" s="65">
        <f>$TA$838</f>
        <v>558.6</v>
      </c>
      <c r="AC580" s="452" t="s">
        <v>778</v>
      </c>
      <c r="AD580" s="107" t="s">
        <v>2708</v>
      </c>
      <c r="AF580" s="65">
        <f>$AMK$844</f>
        <v>421.49999999999994</v>
      </c>
      <c r="AG580" s="452" t="s">
        <v>778</v>
      </c>
      <c r="AH580" s="107" t="s">
        <v>2728</v>
      </c>
      <c r="AJ580" s="65">
        <f>$AGN$850</f>
        <v>233</v>
      </c>
      <c r="AK580" s="452" t="s">
        <v>778</v>
      </c>
      <c r="AL580" s="107" t="s">
        <v>2726</v>
      </c>
      <c r="AN580" s="65">
        <f>$AKI$856</f>
        <v>187.2</v>
      </c>
      <c r="AO580" s="452" t="s">
        <v>778</v>
      </c>
      <c r="AP580" s="107" t="s">
        <v>2711</v>
      </c>
      <c r="AR580" s="65">
        <f>$AKR$862</f>
        <v>332.50000000000006</v>
      </c>
      <c r="AS580" s="452" t="s">
        <v>778</v>
      </c>
      <c r="AT580" s="107" t="s">
        <v>2707</v>
      </c>
      <c r="AW580" s="65">
        <f>$ALJ$868</f>
        <v>252.60000000000002</v>
      </c>
    </row>
    <row r="581" spans="1:49" s="34" customFormat="1" ht="15.75" customHeight="1">
      <c r="A581" s="452" t="s">
        <v>779</v>
      </c>
      <c r="B581" s="285" t="s">
        <v>1666</v>
      </c>
      <c r="D581" s="65">
        <f>$ND$802</f>
        <v>2438.3999999999996</v>
      </c>
      <c r="E581" s="452" t="s">
        <v>779</v>
      </c>
      <c r="F581" s="284" t="s">
        <v>3647</v>
      </c>
      <c r="H581" s="65">
        <f>$BGV$808</f>
        <v>2897.7000000000003</v>
      </c>
      <c r="I581" s="452" t="s">
        <v>779</v>
      </c>
      <c r="J581" s="107" t="s">
        <v>654</v>
      </c>
      <c r="L581" s="65">
        <f>$HP$814</f>
        <v>2323.5</v>
      </c>
      <c r="M581" s="452" t="s">
        <v>779</v>
      </c>
      <c r="N581" s="107" t="s">
        <v>2716</v>
      </c>
      <c r="P581" s="65">
        <f>$AOV$820</f>
        <v>771.7</v>
      </c>
      <c r="Q581" s="452" t="s">
        <v>779</v>
      </c>
      <c r="R581" s="284" t="s">
        <v>3655</v>
      </c>
      <c r="T581" s="65">
        <f>$AZF$826</f>
        <v>1590.7000000000003</v>
      </c>
      <c r="U581" s="452" t="s">
        <v>779</v>
      </c>
      <c r="V581" s="285" t="s">
        <v>1655</v>
      </c>
      <c r="X581" s="65">
        <f>$ED$832</f>
        <v>579.70000000000005</v>
      </c>
      <c r="Y581" s="452" t="s">
        <v>779</v>
      </c>
      <c r="Z581" s="284" t="s">
        <v>3638</v>
      </c>
      <c r="AB581" s="65">
        <f>$BDJ$838</f>
        <v>557.5</v>
      </c>
      <c r="AC581" s="452" t="s">
        <v>779</v>
      </c>
      <c r="AD581" s="107" t="s">
        <v>668</v>
      </c>
      <c r="AF581" s="65">
        <f>$SI$844</f>
        <v>421.3</v>
      </c>
      <c r="AG581" s="452" t="s">
        <v>779</v>
      </c>
      <c r="AH581" s="107" t="s">
        <v>2719</v>
      </c>
      <c r="AJ581" s="65">
        <f>$AJQ$850</f>
        <v>226.5</v>
      </c>
      <c r="AK581" s="452" t="s">
        <v>779</v>
      </c>
      <c r="AL581" s="107" t="s">
        <v>2718</v>
      </c>
      <c r="AN581" s="65">
        <f>$AMB$856</f>
        <v>183.89999999999998</v>
      </c>
      <c r="AO581" s="452" t="s">
        <v>779</v>
      </c>
      <c r="AP581" s="284" t="s">
        <v>3634</v>
      </c>
      <c r="AR581" s="65">
        <f>$BBZ$862</f>
        <v>323.10000000000002</v>
      </c>
      <c r="AS581" s="452" t="s">
        <v>779</v>
      </c>
      <c r="AT581" s="285" t="s">
        <v>1649</v>
      </c>
      <c r="AW581" s="65">
        <f>$KS$868</f>
        <v>252.5</v>
      </c>
    </row>
    <row r="582" spans="1:49" s="34" customFormat="1" ht="15.75" customHeight="1">
      <c r="A582" s="452" t="s">
        <v>780</v>
      </c>
      <c r="B582" s="107" t="s">
        <v>2719</v>
      </c>
      <c r="D582" s="65">
        <f>$AJQ$802</f>
        <v>2438.3999999999996</v>
      </c>
      <c r="E582" s="452" t="s">
        <v>780</v>
      </c>
      <c r="F582" s="284" t="s">
        <v>3635</v>
      </c>
      <c r="H582" s="65">
        <f>$BCI$808</f>
        <v>2868.2</v>
      </c>
      <c r="I582" s="452" t="s">
        <v>780</v>
      </c>
      <c r="J582" s="285" t="s">
        <v>1653</v>
      </c>
      <c r="L582" s="65">
        <f>$FW$814</f>
        <v>2320.8000000000002</v>
      </c>
      <c r="M582" s="452" t="s">
        <v>780</v>
      </c>
      <c r="N582" s="284" t="s">
        <v>3631</v>
      </c>
      <c r="P582" s="65">
        <f>$BAY$820</f>
        <v>768.1</v>
      </c>
      <c r="Q582" s="452" t="s">
        <v>780</v>
      </c>
      <c r="R582" s="284" t="s">
        <v>3647</v>
      </c>
      <c r="T582" s="65">
        <f>$BGV$826</f>
        <v>1583.9</v>
      </c>
      <c r="U582" s="452" t="s">
        <v>780</v>
      </c>
      <c r="V582" s="107" t="s">
        <v>2729</v>
      </c>
      <c r="X582" s="65">
        <f>$AIG$832</f>
        <v>574.1</v>
      </c>
      <c r="Y582" s="452" t="s">
        <v>780</v>
      </c>
      <c r="Z582" s="285" t="s">
        <v>2325</v>
      </c>
      <c r="AB582" s="65">
        <f>$OE$838</f>
        <v>557</v>
      </c>
      <c r="AC582" s="452" t="s">
        <v>780</v>
      </c>
      <c r="AD582" s="107" t="s">
        <v>653</v>
      </c>
      <c r="AF582" s="65">
        <f>$IZ$844</f>
        <v>419.6</v>
      </c>
      <c r="AG582" s="452" t="s">
        <v>780</v>
      </c>
      <c r="AH582" s="106" t="s">
        <v>1342</v>
      </c>
      <c r="AJ582" s="65">
        <f>$IH$850</f>
        <v>225</v>
      </c>
      <c r="AK582" s="452" t="s">
        <v>780</v>
      </c>
      <c r="AL582" s="107" t="s">
        <v>3622</v>
      </c>
      <c r="AN582" s="65">
        <f>$AXM$856</f>
        <v>181.99999999999997</v>
      </c>
      <c r="AO582" s="452" t="s">
        <v>780</v>
      </c>
      <c r="AP582" s="107" t="s">
        <v>683</v>
      </c>
      <c r="AR582" s="65">
        <f>$Z$862</f>
        <v>321.7</v>
      </c>
      <c r="AS582" s="452" t="s">
        <v>780</v>
      </c>
      <c r="AT582" s="107" t="s">
        <v>2720</v>
      </c>
      <c r="AW582" s="65">
        <f>$AHX$868</f>
        <v>252.5</v>
      </c>
    </row>
    <row r="583" spans="1:49" s="34" customFormat="1" ht="15.75" customHeight="1">
      <c r="A583" s="452" t="s">
        <v>781</v>
      </c>
      <c r="B583" s="107" t="s">
        <v>651</v>
      </c>
      <c r="D583" s="65">
        <f>$DL$802</f>
        <v>2438.3999999999996</v>
      </c>
      <c r="E583" s="452" t="s">
        <v>781</v>
      </c>
      <c r="F583" s="284" t="s">
        <v>3645</v>
      </c>
      <c r="H583" s="65">
        <f>$BFU$808</f>
        <v>2830.2</v>
      </c>
      <c r="I583" s="452" t="s">
        <v>781</v>
      </c>
      <c r="J583" s="284" t="s">
        <v>3639</v>
      </c>
      <c r="L583" s="65">
        <f>$BDS$814</f>
        <v>2316.6000000000004</v>
      </c>
      <c r="M583" s="452" t="s">
        <v>781</v>
      </c>
      <c r="N583" s="284" t="s">
        <v>3641</v>
      </c>
      <c r="P583" s="65">
        <f>$BEK$820</f>
        <v>759.40000000000009</v>
      </c>
      <c r="Q583" s="452" t="s">
        <v>781</v>
      </c>
      <c r="R583" s="107" t="s">
        <v>2216</v>
      </c>
      <c r="T583" s="65">
        <f>$TA$826</f>
        <v>1570</v>
      </c>
      <c r="U583" s="452" t="s">
        <v>781</v>
      </c>
      <c r="V583" s="107" t="s">
        <v>658</v>
      </c>
      <c r="X583" s="65">
        <f>$KA$832</f>
        <v>571.19999999999993</v>
      </c>
      <c r="Y583" s="452" t="s">
        <v>781</v>
      </c>
      <c r="Z583" s="285" t="s">
        <v>1657</v>
      </c>
      <c r="AB583" s="65">
        <f>$TS$838</f>
        <v>549.70000000000005</v>
      </c>
      <c r="AC583" s="452" t="s">
        <v>781</v>
      </c>
      <c r="AD583" s="107" t="s">
        <v>669</v>
      </c>
      <c r="AF583" s="65">
        <f>$ML$844</f>
        <v>417.20000000000005</v>
      </c>
      <c r="AG583" s="452" t="s">
        <v>781</v>
      </c>
      <c r="AH583" s="107" t="s">
        <v>2713</v>
      </c>
      <c r="AJ583" s="65">
        <f>$AJZ$850</f>
        <v>222.9</v>
      </c>
      <c r="AK583" s="452" t="s">
        <v>781</v>
      </c>
      <c r="AL583" s="284" t="s">
        <v>3643</v>
      </c>
      <c r="AN583" s="65">
        <f>$BFC$856</f>
        <v>179.9</v>
      </c>
      <c r="AO583" s="452" t="s">
        <v>781</v>
      </c>
      <c r="AP583" s="107" t="s">
        <v>2726</v>
      </c>
      <c r="AR583" s="65">
        <f>$AKI$862</f>
        <v>319.8</v>
      </c>
      <c r="AS583" s="452" t="s">
        <v>781</v>
      </c>
      <c r="AT583" s="285" t="s">
        <v>1666</v>
      </c>
      <c r="AW583" s="65">
        <f>$ND$868</f>
        <v>249.39999999999998</v>
      </c>
    </row>
    <row r="584" spans="1:49" s="34" customFormat="1" ht="15.75" customHeight="1">
      <c r="A584" s="452" t="s">
        <v>782</v>
      </c>
      <c r="B584" s="107" t="s">
        <v>2723</v>
      </c>
      <c r="D584" s="65">
        <f>$AGE$802</f>
        <v>2438.3999999999996</v>
      </c>
      <c r="E584" s="452" t="s">
        <v>782</v>
      </c>
      <c r="F584" s="285" t="s">
        <v>1649</v>
      </c>
      <c r="H584" s="65">
        <f>$KS$808</f>
        <v>2826.3</v>
      </c>
      <c r="I584" s="452" t="s">
        <v>782</v>
      </c>
      <c r="J584" s="285" t="s">
        <v>1657</v>
      </c>
      <c r="L584" s="65">
        <f>$TS$814</f>
        <v>2316.1999999999998</v>
      </c>
      <c r="M584" s="452" t="s">
        <v>782</v>
      </c>
      <c r="N584" s="107" t="s">
        <v>2216</v>
      </c>
      <c r="P584" s="65">
        <f>$TA$820</f>
        <v>759</v>
      </c>
      <c r="Q584" s="452" t="s">
        <v>782</v>
      </c>
      <c r="R584" s="107" t="s">
        <v>2730</v>
      </c>
      <c r="T584" s="65">
        <f>$AOD$826</f>
        <v>1568.7</v>
      </c>
      <c r="U584" s="452" t="s">
        <v>782</v>
      </c>
      <c r="V584" s="107" t="s">
        <v>2730</v>
      </c>
      <c r="X584" s="65">
        <f>$AOD$832</f>
        <v>562.6</v>
      </c>
      <c r="Y584" s="452" t="s">
        <v>782</v>
      </c>
      <c r="Z584" s="284" t="s">
        <v>3626</v>
      </c>
      <c r="AB584" s="65">
        <f>$AYW$838</f>
        <v>548.5</v>
      </c>
      <c r="AC584" s="452" t="s">
        <v>782</v>
      </c>
      <c r="AD584" s="107" t="s">
        <v>2730</v>
      </c>
      <c r="AF584" s="65">
        <f>$AOD$844</f>
        <v>414.8</v>
      </c>
      <c r="AG584" s="452" t="s">
        <v>782</v>
      </c>
      <c r="AH584" s="107" t="s">
        <v>2729</v>
      </c>
      <c r="AJ584" s="65">
        <f>$AIG$850</f>
        <v>221.7</v>
      </c>
      <c r="AK584" s="452" t="s">
        <v>782</v>
      </c>
      <c r="AL584" s="106" t="s">
        <v>1351</v>
      </c>
      <c r="AN584" s="65">
        <f>$AI$856</f>
        <v>177.4</v>
      </c>
      <c r="AO584" s="452" t="s">
        <v>782</v>
      </c>
      <c r="AP584" s="284" t="s">
        <v>3638</v>
      </c>
      <c r="AR584" s="65">
        <f>$BDJ$862</f>
        <v>318.8</v>
      </c>
      <c r="AS584" s="452" t="s">
        <v>782</v>
      </c>
      <c r="AT584" s="284" t="s">
        <v>3621</v>
      </c>
      <c r="AW584" s="65">
        <f>$AXD$868</f>
        <v>246.29999999999998</v>
      </c>
    </row>
    <row r="585" spans="1:49" s="34" customFormat="1" ht="15.75" customHeight="1">
      <c r="A585" s="452" t="s">
        <v>783</v>
      </c>
      <c r="B585" s="107" t="s">
        <v>2722</v>
      </c>
      <c r="D585" s="65">
        <f>$AIY$802</f>
        <v>2438.3999999999996</v>
      </c>
      <c r="E585" s="452" t="s">
        <v>783</v>
      </c>
      <c r="F585" s="107" t="s">
        <v>2722</v>
      </c>
      <c r="H585" s="65">
        <f>$AIY$808</f>
        <v>2816.4999999999995</v>
      </c>
      <c r="I585" s="452" t="s">
        <v>783</v>
      </c>
      <c r="J585" s="284" t="s">
        <v>3646</v>
      </c>
      <c r="L585" s="65">
        <f>$BGM$814</f>
        <v>2315.6999999999998</v>
      </c>
      <c r="M585" s="452" t="s">
        <v>783</v>
      </c>
      <c r="N585" s="106" t="s">
        <v>1351</v>
      </c>
      <c r="P585" s="65">
        <f>$AI$820</f>
        <v>747.5</v>
      </c>
      <c r="Q585" s="452" t="s">
        <v>783</v>
      </c>
      <c r="R585" s="284" t="s">
        <v>3621</v>
      </c>
      <c r="T585" s="65">
        <f>$AXD$826</f>
        <v>1567.3</v>
      </c>
      <c r="U585" s="452" t="s">
        <v>783</v>
      </c>
      <c r="V585" s="107" t="s">
        <v>669</v>
      </c>
      <c r="X585" s="65">
        <f>$ML$832</f>
        <v>558</v>
      </c>
      <c r="Y585" s="452" t="s">
        <v>783</v>
      </c>
      <c r="Z585" s="107" t="s">
        <v>667</v>
      </c>
      <c r="AB585" s="65">
        <f>$JR$838</f>
        <v>546.79999999999995</v>
      </c>
      <c r="AC585" s="452" t="s">
        <v>783</v>
      </c>
      <c r="AD585" s="107" t="s">
        <v>2728</v>
      </c>
      <c r="AF585" s="65">
        <f>$AGN$844</f>
        <v>414</v>
      </c>
      <c r="AG585" s="452" t="s">
        <v>783</v>
      </c>
      <c r="AH585" s="284" t="s">
        <v>143</v>
      </c>
      <c r="AJ585" s="65">
        <f>$FN$850</f>
        <v>221.2</v>
      </c>
      <c r="AK585" s="452" t="s">
        <v>783</v>
      </c>
      <c r="AL585" s="106" t="s">
        <v>1342</v>
      </c>
      <c r="AN585" s="65">
        <f>$IH$856</f>
        <v>174.6</v>
      </c>
      <c r="AO585" s="452" t="s">
        <v>783</v>
      </c>
      <c r="AP585" s="107" t="s">
        <v>2220</v>
      </c>
      <c r="AR585" s="65">
        <f>$YF$862</f>
        <v>317.20000000000005</v>
      </c>
      <c r="AS585" s="452" t="s">
        <v>783</v>
      </c>
      <c r="AT585" s="107" t="s">
        <v>687</v>
      </c>
      <c r="AW585" s="65">
        <f>$BS$868</f>
        <v>244.9</v>
      </c>
    </row>
    <row r="586" spans="1:49" s="34" customFormat="1" ht="15.75" customHeight="1">
      <c r="A586" s="452" t="s">
        <v>784</v>
      </c>
      <c r="B586" s="106" t="s">
        <v>1342</v>
      </c>
      <c r="D586" s="65">
        <f>$IH$802</f>
        <v>2435.7999999999997</v>
      </c>
      <c r="E586" s="452" t="s">
        <v>784</v>
      </c>
      <c r="F586" s="284" t="s">
        <v>3630</v>
      </c>
      <c r="H586" s="65">
        <f>$BAP$808</f>
        <v>2789.7</v>
      </c>
      <c r="I586" s="452" t="s">
        <v>784</v>
      </c>
      <c r="J586" s="284" t="s">
        <v>3627</v>
      </c>
      <c r="L586" s="65">
        <f>$AZO$814</f>
        <v>2307.5</v>
      </c>
      <c r="M586" s="452" t="s">
        <v>784</v>
      </c>
      <c r="N586" s="107" t="s">
        <v>686</v>
      </c>
      <c r="P586" s="65">
        <f>$PX$820</f>
        <v>743.40000000000009</v>
      </c>
      <c r="Q586" s="452" t="s">
        <v>784</v>
      </c>
      <c r="R586" s="284" t="s">
        <v>3627</v>
      </c>
      <c r="T586" s="65">
        <f>$AZO$826</f>
        <v>1564.8000000000002</v>
      </c>
      <c r="U586" s="452" t="s">
        <v>784</v>
      </c>
      <c r="V586" s="284" t="s">
        <v>3641</v>
      </c>
      <c r="X586" s="65">
        <f>$BEK$832</f>
        <v>557.1</v>
      </c>
      <c r="Y586" s="452" t="s">
        <v>784</v>
      </c>
      <c r="Z586" s="107" t="s">
        <v>2723</v>
      </c>
      <c r="AB586" s="65">
        <f>$AGE$838</f>
        <v>542.1</v>
      </c>
      <c r="AC586" s="452" t="s">
        <v>784</v>
      </c>
      <c r="AD586" s="107" t="s">
        <v>658</v>
      </c>
      <c r="AF586" s="65">
        <f>$KA$844</f>
        <v>413.7</v>
      </c>
      <c r="AG586" s="452" t="s">
        <v>784</v>
      </c>
      <c r="AH586" s="107" t="s">
        <v>687</v>
      </c>
      <c r="AJ586" s="65">
        <f>$BS$850</f>
        <v>220.09999999999997</v>
      </c>
      <c r="AK586" s="452" t="s">
        <v>784</v>
      </c>
      <c r="AL586" s="107" t="s">
        <v>2729</v>
      </c>
      <c r="AN586" s="65">
        <f>$AIG$856</f>
        <v>173.8</v>
      </c>
      <c r="AO586" s="452" t="s">
        <v>784</v>
      </c>
      <c r="AP586" s="107" t="s">
        <v>653</v>
      </c>
      <c r="AR586" s="65">
        <f>$IZ$862</f>
        <v>313.09999999999997</v>
      </c>
      <c r="AS586" s="452" t="s">
        <v>784</v>
      </c>
      <c r="AT586" s="284" t="s">
        <v>3630</v>
      </c>
      <c r="AW586" s="65">
        <f>$BAP$868</f>
        <v>244.7</v>
      </c>
    </row>
    <row r="587" spans="1:49" s="34" customFormat="1" ht="15.75" customHeight="1">
      <c r="A587" s="452" t="s">
        <v>785</v>
      </c>
      <c r="B587" s="107" t="s">
        <v>2728</v>
      </c>
      <c r="D587" s="65">
        <f>$AGN$802</f>
        <v>2435.7999999999997</v>
      </c>
      <c r="E587" s="452" t="s">
        <v>785</v>
      </c>
      <c r="F587" s="107" t="s">
        <v>687</v>
      </c>
      <c r="H587" s="65">
        <f>$BS$808</f>
        <v>2776.6</v>
      </c>
      <c r="I587" s="452" t="s">
        <v>785</v>
      </c>
      <c r="J587" s="284" t="s">
        <v>3655</v>
      </c>
      <c r="L587" s="65">
        <f>$AZF$814</f>
        <v>2285.6</v>
      </c>
      <c r="M587" s="452" t="s">
        <v>785</v>
      </c>
      <c r="N587" s="106" t="s">
        <v>1346</v>
      </c>
      <c r="P587" s="65">
        <f>$QY$820</f>
        <v>739.3</v>
      </c>
      <c r="Q587" s="452" t="s">
        <v>785</v>
      </c>
      <c r="R587" s="107" t="s">
        <v>3622</v>
      </c>
      <c r="T587" s="65">
        <f>$AXM$826</f>
        <v>1561.7</v>
      </c>
      <c r="U587" s="452" t="s">
        <v>785</v>
      </c>
      <c r="V587" s="285" t="s">
        <v>1671</v>
      </c>
      <c r="X587" s="65">
        <f>$RQ$832</f>
        <v>555.29999999999995</v>
      </c>
      <c r="Y587" s="452" t="s">
        <v>785</v>
      </c>
      <c r="Z587" s="107" t="s">
        <v>2719</v>
      </c>
      <c r="AB587" s="65">
        <f>$AJQ$838</f>
        <v>540.70000000000005</v>
      </c>
      <c r="AC587" s="452" t="s">
        <v>785</v>
      </c>
      <c r="AD587" s="284" t="s">
        <v>3621</v>
      </c>
      <c r="AF587" s="65">
        <f>$AXD$844</f>
        <v>409.5</v>
      </c>
      <c r="AG587" s="452" t="s">
        <v>785</v>
      </c>
      <c r="AH587" s="107" t="s">
        <v>2708</v>
      </c>
      <c r="AJ587" s="65">
        <f>$AMK$850</f>
        <v>215</v>
      </c>
      <c r="AK587" s="452" t="s">
        <v>785</v>
      </c>
      <c r="AL587" s="107" t="s">
        <v>2727</v>
      </c>
      <c r="AN587" s="65">
        <f>$APN$856</f>
        <v>173.6</v>
      </c>
      <c r="AO587" s="452" t="s">
        <v>785</v>
      </c>
      <c r="AP587" s="107" t="s">
        <v>2713</v>
      </c>
      <c r="AR587" s="65">
        <f>$AJZ$862</f>
        <v>306</v>
      </c>
      <c r="AS587" s="452" t="s">
        <v>785</v>
      </c>
      <c r="AT587" s="107" t="s">
        <v>3685</v>
      </c>
      <c r="AW587" s="65">
        <f>$BGD$868</f>
        <v>244.5</v>
      </c>
    </row>
    <row r="588" spans="1:49" s="34" customFormat="1" ht="15.75" customHeight="1">
      <c r="A588" s="452" t="s">
        <v>786</v>
      </c>
      <c r="B588" s="107" t="s">
        <v>2726</v>
      </c>
      <c r="D588" s="65">
        <f>$AKI$802</f>
        <v>2432.1999999999998</v>
      </c>
      <c r="E588" s="452" t="s">
        <v>786</v>
      </c>
      <c r="F588" s="107" t="s">
        <v>683</v>
      </c>
      <c r="H588" s="65">
        <f>$Z$808</f>
        <v>2767.2</v>
      </c>
      <c r="I588" s="452" t="s">
        <v>786</v>
      </c>
      <c r="J588" s="107" t="s">
        <v>3633</v>
      </c>
      <c r="L588" s="65">
        <f>$BBQ$814</f>
        <v>2272.9</v>
      </c>
      <c r="M588" s="452" t="s">
        <v>786</v>
      </c>
      <c r="N588" s="107" t="s">
        <v>2729</v>
      </c>
      <c r="P588" s="65">
        <f>$AIG$820</f>
        <v>738</v>
      </c>
      <c r="Q588" s="452" t="s">
        <v>786</v>
      </c>
      <c r="R588" s="107" t="s">
        <v>2708</v>
      </c>
      <c r="T588" s="65">
        <f>$AMK$826</f>
        <v>1561.3999999999999</v>
      </c>
      <c r="U588" s="452" t="s">
        <v>786</v>
      </c>
      <c r="V588" s="285" t="s">
        <v>1666</v>
      </c>
      <c r="X588" s="65">
        <f>$ND$832</f>
        <v>549.4</v>
      </c>
      <c r="Y588" s="452" t="s">
        <v>786</v>
      </c>
      <c r="Z588" s="107" t="s">
        <v>2717</v>
      </c>
      <c r="AB588" s="65">
        <f>$ANC$838</f>
        <v>538.4</v>
      </c>
      <c r="AC588" s="452" t="s">
        <v>786</v>
      </c>
      <c r="AD588" s="107" t="s">
        <v>2210</v>
      </c>
      <c r="AF588" s="65">
        <f>$XE$844</f>
        <v>407.6</v>
      </c>
      <c r="AG588" s="452" t="s">
        <v>786</v>
      </c>
      <c r="AH588" s="107" t="s">
        <v>2724</v>
      </c>
      <c r="AJ588" s="65">
        <f>$APE$850</f>
        <v>213.50000000000003</v>
      </c>
      <c r="AK588" s="452" t="s">
        <v>786</v>
      </c>
      <c r="AL588" s="107" t="s">
        <v>683</v>
      </c>
      <c r="AN588" s="65">
        <f>$Z$856</f>
        <v>169.4</v>
      </c>
      <c r="AO588" s="452" t="s">
        <v>786</v>
      </c>
      <c r="AP588" s="285" t="s">
        <v>1665</v>
      </c>
      <c r="AR588" s="65">
        <f>$VU$862</f>
        <v>301.70000000000005</v>
      </c>
      <c r="AS588" s="452" t="s">
        <v>786</v>
      </c>
      <c r="AT588" s="107" t="s">
        <v>2708</v>
      </c>
      <c r="AW588" s="65">
        <f>$AMK$868</f>
        <v>244</v>
      </c>
    </row>
    <row r="589" spans="1:49" s="34" customFormat="1" ht="15.75" customHeight="1">
      <c r="A589" s="452" t="s">
        <v>787</v>
      </c>
      <c r="B589" s="285" t="s">
        <v>1658</v>
      </c>
      <c r="D589" s="65">
        <f>$ON$802</f>
        <v>2431.1999999999998</v>
      </c>
      <c r="E589" s="452" t="s">
        <v>787</v>
      </c>
      <c r="F589" s="107" t="s">
        <v>154</v>
      </c>
      <c r="H589" s="65">
        <f>$AR$808</f>
        <v>2757.1000000000004</v>
      </c>
      <c r="I589" s="452" t="s">
        <v>787</v>
      </c>
      <c r="J589" s="285" t="s">
        <v>1</v>
      </c>
      <c r="L589" s="65">
        <f>$UK$814</f>
        <v>2272.1999999999998</v>
      </c>
      <c r="M589" s="452" t="s">
        <v>787</v>
      </c>
      <c r="N589" s="284" t="s">
        <v>3630</v>
      </c>
      <c r="P589" s="65">
        <f>$BAP$820</f>
        <v>737.40000000000009</v>
      </c>
      <c r="Q589" s="452" t="s">
        <v>787</v>
      </c>
      <c r="R589" s="107" t="s">
        <v>700</v>
      </c>
      <c r="T589" s="65">
        <f>$NV$826</f>
        <v>1558.4</v>
      </c>
      <c r="U589" s="452" t="s">
        <v>787</v>
      </c>
      <c r="V589" s="284" t="s">
        <v>3634</v>
      </c>
      <c r="X589" s="65">
        <f>$BBZ$832</f>
        <v>549.30000000000007</v>
      </c>
      <c r="Y589" s="452" t="s">
        <v>787</v>
      </c>
      <c r="Z589" s="285" t="s">
        <v>1</v>
      </c>
      <c r="AB589" s="65">
        <f>$UK$838</f>
        <v>537.79999999999995</v>
      </c>
      <c r="AC589" s="452" t="s">
        <v>787</v>
      </c>
      <c r="AD589" s="107" t="s">
        <v>2848</v>
      </c>
      <c r="AF589" s="65">
        <f>$AJH$844</f>
        <v>401.3</v>
      </c>
      <c r="AG589" s="452" t="s">
        <v>787</v>
      </c>
      <c r="AH589" s="107" t="s">
        <v>3633</v>
      </c>
      <c r="AJ589" s="65">
        <f>$BBQ$850</f>
        <v>213.3</v>
      </c>
      <c r="AK589" s="452" t="s">
        <v>787</v>
      </c>
      <c r="AL589" s="285" t="s">
        <v>2325</v>
      </c>
      <c r="AN589" s="65">
        <f>$OE$856</f>
        <v>169.1</v>
      </c>
      <c r="AO589" s="452" t="s">
        <v>787</v>
      </c>
      <c r="AP589" s="107" t="s">
        <v>2712</v>
      </c>
      <c r="AR589" s="65">
        <f>$AHF$862</f>
        <v>300.19999999999993</v>
      </c>
      <c r="AS589" s="452" t="s">
        <v>787</v>
      </c>
      <c r="AT589" s="107" t="s">
        <v>654</v>
      </c>
      <c r="AW589" s="65">
        <f>$HP$868</f>
        <v>242.6</v>
      </c>
    </row>
    <row r="590" spans="1:49" s="34" customFormat="1" ht="15.75" customHeight="1">
      <c r="A590" s="452" t="s">
        <v>788</v>
      </c>
      <c r="B590" s="284" t="s">
        <v>3640</v>
      </c>
      <c r="D590" s="65">
        <f>$BEB$802</f>
        <v>2427.3000000000002</v>
      </c>
      <c r="E590" s="452" t="s">
        <v>788</v>
      </c>
      <c r="F590" s="107" t="s">
        <v>2730</v>
      </c>
      <c r="H590" s="65">
        <f>$AOD$808</f>
        <v>2753.7999999999997</v>
      </c>
      <c r="I590" s="452" t="s">
        <v>788</v>
      </c>
      <c r="J590" s="284" t="s">
        <v>3621</v>
      </c>
      <c r="L590" s="65">
        <f>$AXD$814</f>
        <v>2264.5</v>
      </c>
      <c r="M590" s="452" t="s">
        <v>788</v>
      </c>
      <c r="N590" s="285" t="s">
        <v>1655</v>
      </c>
      <c r="P590" s="65">
        <f>$ED$820</f>
        <v>735.80000000000007</v>
      </c>
      <c r="Q590" s="452" t="s">
        <v>788</v>
      </c>
      <c r="R590" s="284" t="s">
        <v>3645</v>
      </c>
      <c r="T590" s="65">
        <f>$BFU$826</f>
        <v>1555.8</v>
      </c>
      <c r="U590" s="452" t="s">
        <v>788</v>
      </c>
      <c r="V590" s="284" t="s">
        <v>3621</v>
      </c>
      <c r="X590" s="65">
        <f>$AXD$832</f>
        <v>544.5</v>
      </c>
      <c r="Y590" s="452" t="s">
        <v>788</v>
      </c>
      <c r="Z590" s="285" t="s">
        <v>37</v>
      </c>
      <c r="AB590" s="65">
        <f>$EV$838</f>
        <v>534.94999999999993</v>
      </c>
      <c r="AC590" s="452" t="s">
        <v>788</v>
      </c>
      <c r="AD590" s="284" t="s">
        <v>3627</v>
      </c>
      <c r="AF590" s="65">
        <f>$AZO$844</f>
        <v>395.00000000000006</v>
      </c>
      <c r="AG590" s="452" t="s">
        <v>788</v>
      </c>
      <c r="AH590" s="285" t="s">
        <v>17</v>
      </c>
      <c r="AJ590" s="65">
        <f>$EM$850</f>
        <v>212</v>
      </c>
      <c r="AK590" s="452" t="s">
        <v>788</v>
      </c>
      <c r="AL590" s="284" t="s">
        <v>3655</v>
      </c>
      <c r="AN590" s="65">
        <f>$AZF$856</f>
        <v>168.20000000000002</v>
      </c>
      <c r="AO590" s="452" t="s">
        <v>788</v>
      </c>
      <c r="AP590" s="107" t="s">
        <v>3633</v>
      </c>
      <c r="AR590" s="65">
        <f>$BBQ$862</f>
        <v>299.40000000000003</v>
      </c>
      <c r="AS590" s="452" t="s">
        <v>788</v>
      </c>
      <c r="AT590" s="107" t="s">
        <v>2717</v>
      </c>
      <c r="AW590" s="65">
        <f>$ANC$868</f>
        <v>236.9</v>
      </c>
    </row>
    <row r="591" spans="1:49" s="34" customFormat="1" ht="15.75" customHeight="1">
      <c r="A591" s="452" t="s">
        <v>789</v>
      </c>
      <c r="B591" s="284" t="s">
        <v>3629</v>
      </c>
      <c r="D591" s="65">
        <f>$BAG$802</f>
        <v>2426.1</v>
      </c>
      <c r="E591" s="452" t="s">
        <v>789</v>
      </c>
      <c r="F591" s="285" t="s">
        <v>23</v>
      </c>
      <c r="H591" s="65">
        <f>$OW$808</f>
        <v>2729.1000000000004</v>
      </c>
      <c r="I591" s="452" t="s">
        <v>789</v>
      </c>
      <c r="J591" s="107" t="s">
        <v>633</v>
      </c>
      <c r="L591" s="65">
        <f>$UB$814</f>
        <v>2245.5</v>
      </c>
      <c r="M591" s="452" t="s">
        <v>789</v>
      </c>
      <c r="N591" s="285" t="s">
        <v>23</v>
      </c>
      <c r="P591" s="65">
        <f>$OW$820</f>
        <v>727.90000000000009</v>
      </c>
      <c r="Q591" s="452" t="s">
        <v>789</v>
      </c>
      <c r="R591" s="285" t="s">
        <v>33</v>
      </c>
      <c r="T591" s="65">
        <f>$CK$826</f>
        <v>1555.7999999999997</v>
      </c>
      <c r="U591" s="452" t="s">
        <v>789</v>
      </c>
      <c r="V591" s="285" t="s">
        <v>31</v>
      </c>
      <c r="X591" s="65">
        <f>$CB$832</f>
        <v>542.80000000000007</v>
      </c>
      <c r="Y591" s="452" t="s">
        <v>789</v>
      </c>
      <c r="Z591" s="284" t="s">
        <v>21</v>
      </c>
      <c r="AB591" s="65">
        <f>$Q$838</f>
        <v>532.69999999999993</v>
      </c>
      <c r="AC591" s="452" t="s">
        <v>789</v>
      </c>
      <c r="AD591" s="107" t="s">
        <v>2720</v>
      </c>
      <c r="AF591" s="65">
        <f>$AHX$844</f>
        <v>393.6</v>
      </c>
      <c r="AG591" s="452" t="s">
        <v>789</v>
      </c>
      <c r="AH591" s="107" t="s">
        <v>2197</v>
      </c>
      <c r="AJ591" s="65">
        <f>$ADK$850</f>
        <v>211.8</v>
      </c>
      <c r="AK591" s="452" t="s">
        <v>789</v>
      </c>
      <c r="AL591" s="106" t="s">
        <v>1337</v>
      </c>
      <c r="AN591" s="65">
        <f>$H$856</f>
        <v>165</v>
      </c>
      <c r="AO591" s="452" t="s">
        <v>789</v>
      </c>
      <c r="AP591" s="285" t="s">
        <v>1656</v>
      </c>
      <c r="AR591" s="65">
        <f>$ASH$862</f>
        <v>298.5</v>
      </c>
      <c r="AS591" s="452" t="s">
        <v>789</v>
      </c>
      <c r="AT591" s="107" t="s">
        <v>2722</v>
      </c>
      <c r="AW591" s="65">
        <f>$AIY$868</f>
        <v>236.9</v>
      </c>
    </row>
    <row r="592" spans="1:49" s="34" customFormat="1" ht="15.75" customHeight="1">
      <c r="A592" s="452" t="s">
        <v>790</v>
      </c>
      <c r="B592" s="107" t="s">
        <v>3622</v>
      </c>
      <c r="D592" s="65">
        <f>$AXM$802</f>
        <v>2423.4</v>
      </c>
      <c r="E592" s="452" t="s">
        <v>790</v>
      </c>
      <c r="F592" s="284" t="s">
        <v>142</v>
      </c>
      <c r="H592" s="65">
        <f>$DU$808</f>
        <v>2727.1</v>
      </c>
      <c r="I592" s="452" t="s">
        <v>790</v>
      </c>
      <c r="J592" s="107" t="s">
        <v>686</v>
      </c>
      <c r="L592" s="65">
        <f>$PX$814</f>
        <v>2239.1999999999998</v>
      </c>
      <c r="M592" s="452" t="s">
        <v>790</v>
      </c>
      <c r="N592" s="106" t="s">
        <v>1344</v>
      </c>
      <c r="P592" s="65">
        <f>$GX$820</f>
        <v>717.5</v>
      </c>
      <c r="Q592" s="452" t="s">
        <v>790</v>
      </c>
      <c r="R592" s="107" t="s">
        <v>3633</v>
      </c>
      <c r="T592" s="65">
        <f>$BBQ$826</f>
        <v>1541.7</v>
      </c>
      <c r="U592" s="452" t="s">
        <v>790</v>
      </c>
      <c r="V592" s="107" t="s">
        <v>2216</v>
      </c>
      <c r="X592" s="65">
        <f>$TA$832</f>
        <v>541.59999999999991</v>
      </c>
      <c r="Y592" s="452" t="s">
        <v>790</v>
      </c>
      <c r="Z592" s="107" t="s">
        <v>2848</v>
      </c>
      <c r="AB592" s="65">
        <f>$AJH$838</f>
        <v>532.1</v>
      </c>
      <c r="AC592" s="452" t="s">
        <v>790</v>
      </c>
      <c r="AD592" s="284" t="s">
        <v>3639</v>
      </c>
      <c r="AF592" s="65">
        <f>$BDS$844</f>
        <v>392.49999999999994</v>
      </c>
      <c r="AG592" s="452" t="s">
        <v>790</v>
      </c>
      <c r="AH592" s="284" t="s">
        <v>3638</v>
      </c>
      <c r="AJ592" s="65">
        <f>$BDJ$850</f>
        <v>210.39999999999998</v>
      </c>
      <c r="AK592" s="452" t="s">
        <v>790</v>
      </c>
      <c r="AL592" s="284" t="s">
        <v>3635</v>
      </c>
      <c r="AN592" s="65">
        <f>$BCI$856</f>
        <v>159.9</v>
      </c>
      <c r="AO592" s="452" t="s">
        <v>790</v>
      </c>
      <c r="AP592" s="284" t="s">
        <v>3626</v>
      </c>
      <c r="AR592" s="65">
        <f>$AYW$862</f>
        <v>297.89999999999998</v>
      </c>
      <c r="AS592" s="452" t="s">
        <v>790</v>
      </c>
      <c r="AT592" s="284" t="s">
        <v>3641</v>
      </c>
      <c r="AW592" s="65">
        <f>$BEK$868</f>
        <v>236.5</v>
      </c>
    </row>
    <row r="593" spans="1:49" s="34" customFormat="1" ht="15.75" customHeight="1">
      <c r="A593" s="452" t="s">
        <v>791</v>
      </c>
      <c r="B593" s="284" t="s">
        <v>3630</v>
      </c>
      <c r="D593" s="65">
        <f>$BAP$802</f>
        <v>2420.6999999999998</v>
      </c>
      <c r="E593" s="452" t="s">
        <v>791</v>
      </c>
      <c r="F593" s="107" t="s">
        <v>2848</v>
      </c>
      <c r="H593" s="65">
        <f>$AJH$808</f>
        <v>2724.2</v>
      </c>
      <c r="I593" s="452" t="s">
        <v>791</v>
      </c>
      <c r="J593" s="284" t="s">
        <v>3631</v>
      </c>
      <c r="L593" s="65">
        <f>$BAY$814</f>
        <v>2230.6999999999998</v>
      </c>
      <c r="M593" s="452" t="s">
        <v>791</v>
      </c>
      <c r="N593" s="107" t="s">
        <v>651</v>
      </c>
      <c r="P593" s="65">
        <f>$DL$820</f>
        <v>716.40000000000009</v>
      </c>
      <c r="Q593" s="452" t="s">
        <v>791</v>
      </c>
      <c r="R593" s="107" t="s">
        <v>658</v>
      </c>
      <c r="T593" s="65">
        <f>$KA$826</f>
        <v>1539.1</v>
      </c>
      <c r="U593" s="452" t="s">
        <v>791</v>
      </c>
      <c r="V593" s="107" t="s">
        <v>180</v>
      </c>
      <c r="X593" s="65">
        <f>$ZP$832</f>
        <v>539.9</v>
      </c>
      <c r="Y593" s="452" t="s">
        <v>791</v>
      </c>
      <c r="Z593" s="107" t="s">
        <v>700</v>
      </c>
      <c r="AB593" s="65">
        <f>$NV$838</f>
        <v>527.9</v>
      </c>
      <c r="AC593" s="452" t="s">
        <v>791</v>
      </c>
      <c r="AD593" s="285" t="s">
        <v>15</v>
      </c>
      <c r="AF593" s="65">
        <f>$LB$844</f>
        <v>384.90000000000003</v>
      </c>
      <c r="AG593" s="452" t="s">
        <v>791</v>
      </c>
      <c r="AH593" s="284" t="s">
        <v>3625</v>
      </c>
      <c r="AJ593" s="65">
        <f>$AYN$850</f>
        <v>208.79999999999998</v>
      </c>
      <c r="AK593" s="452" t="s">
        <v>791</v>
      </c>
      <c r="AL593" s="107" t="s">
        <v>2203</v>
      </c>
      <c r="AN593" s="65">
        <f>$WM$856</f>
        <v>159.6</v>
      </c>
      <c r="AO593" s="452" t="s">
        <v>791</v>
      </c>
      <c r="AP593" s="107" t="s">
        <v>682</v>
      </c>
      <c r="AR593" s="65">
        <f>$HY$862</f>
        <v>297.5</v>
      </c>
      <c r="AS593" s="452" t="s">
        <v>791</v>
      </c>
      <c r="AT593" s="284" t="s">
        <v>3646</v>
      </c>
      <c r="AW593" s="65">
        <f>$BGM$868</f>
        <v>234.8</v>
      </c>
    </row>
    <row r="594" spans="1:49" s="34" customFormat="1" ht="15.75" customHeight="1">
      <c r="A594" s="452" t="s">
        <v>792</v>
      </c>
      <c r="B594" s="107" t="s">
        <v>2730</v>
      </c>
      <c r="D594" s="65">
        <f>$AOD$802</f>
        <v>2419.6</v>
      </c>
      <c r="E594" s="452" t="s">
        <v>792</v>
      </c>
      <c r="F594" s="285" t="s">
        <v>1658</v>
      </c>
      <c r="H594" s="65">
        <f>$ON$808</f>
        <v>2697.1</v>
      </c>
      <c r="I594" s="452" t="s">
        <v>792</v>
      </c>
      <c r="J594" s="107" t="s">
        <v>2711</v>
      </c>
      <c r="L594" s="65">
        <f>$AKR$814</f>
        <v>2225.6</v>
      </c>
      <c r="M594" s="452" t="s">
        <v>792</v>
      </c>
      <c r="N594" s="107" t="s">
        <v>668</v>
      </c>
      <c r="P594" s="65">
        <f>$SI$820</f>
        <v>708.4</v>
      </c>
      <c r="Q594" s="452" t="s">
        <v>792</v>
      </c>
      <c r="R594" s="284" t="s">
        <v>3643</v>
      </c>
      <c r="T594" s="65">
        <f>$BFC$826</f>
        <v>1523.1</v>
      </c>
      <c r="U594" s="452" t="s">
        <v>792</v>
      </c>
      <c r="V594" s="284" t="s">
        <v>3645</v>
      </c>
      <c r="X594" s="65">
        <f>$BFU$832</f>
        <v>539.6</v>
      </c>
      <c r="Y594" s="452" t="s">
        <v>792</v>
      </c>
      <c r="Z594" s="284" t="s">
        <v>3630</v>
      </c>
      <c r="AB594" s="65">
        <f>$BAP$838</f>
        <v>523.79999999999995</v>
      </c>
      <c r="AC594" s="452" t="s">
        <v>792</v>
      </c>
      <c r="AD594" s="107" t="s">
        <v>686</v>
      </c>
      <c r="AF594" s="65">
        <f>$PX$844</f>
        <v>379.8</v>
      </c>
      <c r="AG594" s="452" t="s">
        <v>792</v>
      </c>
      <c r="AH594" s="107" t="s">
        <v>154</v>
      </c>
      <c r="AJ594" s="65">
        <f>$AR$850</f>
        <v>208.10000000000002</v>
      </c>
      <c r="AK594" s="452" t="s">
        <v>792</v>
      </c>
      <c r="AL594" s="284" t="s">
        <v>3645</v>
      </c>
      <c r="AN594" s="65">
        <f>$BFU$856</f>
        <v>159.6</v>
      </c>
      <c r="AO594" s="452" t="s">
        <v>792</v>
      </c>
      <c r="AP594" s="107" t="s">
        <v>180</v>
      </c>
      <c r="AR594" s="65">
        <f>$ZP$862</f>
        <v>295</v>
      </c>
      <c r="AS594" s="452" t="s">
        <v>792</v>
      </c>
      <c r="AT594" s="107" t="s">
        <v>2709</v>
      </c>
      <c r="AW594" s="65">
        <f>$ANL$868</f>
        <v>231.8</v>
      </c>
    </row>
    <row r="595" spans="1:49" s="34" customFormat="1" ht="15.75" customHeight="1">
      <c r="A595" s="452" t="s">
        <v>793</v>
      </c>
      <c r="B595" s="107" t="s">
        <v>2724</v>
      </c>
      <c r="D595" s="65">
        <f>$APE$802</f>
        <v>2413.6999999999998</v>
      </c>
      <c r="E595" s="452" t="s">
        <v>793</v>
      </c>
      <c r="F595" s="107" t="s">
        <v>3633</v>
      </c>
      <c r="H595" s="65">
        <f>$BBQ$808</f>
        <v>2689.2</v>
      </c>
      <c r="I595" s="452" t="s">
        <v>793</v>
      </c>
      <c r="J595" s="107" t="s">
        <v>694</v>
      </c>
      <c r="L595" s="65">
        <f>$RH$814</f>
        <v>2224.2999999999997</v>
      </c>
      <c r="M595" s="452" t="s">
        <v>793</v>
      </c>
      <c r="N595" s="107" t="s">
        <v>2725</v>
      </c>
      <c r="P595" s="65">
        <f>$AIP$820</f>
        <v>707.90000000000009</v>
      </c>
      <c r="Q595" s="452" t="s">
        <v>793</v>
      </c>
      <c r="R595" s="285" t="s">
        <v>1656</v>
      </c>
      <c r="T595" s="65">
        <f>$ASH$826</f>
        <v>1516.7999999999997</v>
      </c>
      <c r="U595" s="452" t="s">
        <v>793</v>
      </c>
      <c r="V595" s="107" t="s">
        <v>2723</v>
      </c>
      <c r="X595" s="65">
        <f>$AGE$832</f>
        <v>532.29999999999995</v>
      </c>
      <c r="Y595" s="452" t="s">
        <v>793</v>
      </c>
      <c r="Z595" s="107" t="s">
        <v>2730</v>
      </c>
      <c r="AB595" s="65">
        <f>$AOD$838</f>
        <v>515</v>
      </c>
      <c r="AC595" s="452" t="s">
        <v>793</v>
      </c>
      <c r="AD595" s="285" t="s">
        <v>1661</v>
      </c>
      <c r="AF595" s="65">
        <f>$CT$844</f>
        <v>376.80000000000007</v>
      </c>
      <c r="AG595" s="452" t="s">
        <v>793</v>
      </c>
      <c r="AH595" s="107" t="s">
        <v>2732</v>
      </c>
      <c r="AJ595" s="65">
        <f>$AQO$850</f>
        <v>207.8</v>
      </c>
      <c r="AK595" s="452" t="s">
        <v>793</v>
      </c>
      <c r="AL595" s="107" t="s">
        <v>675</v>
      </c>
      <c r="AN595" s="65">
        <f>$MC$856</f>
        <v>158.5</v>
      </c>
      <c r="AO595" s="452" t="s">
        <v>793</v>
      </c>
      <c r="AP595" s="285" t="s">
        <v>11</v>
      </c>
      <c r="AR595" s="65">
        <f>$FE$862</f>
        <v>290.09999999999997</v>
      </c>
      <c r="AS595" s="452" t="s">
        <v>793</v>
      </c>
      <c r="AT595" s="107" t="s">
        <v>2832</v>
      </c>
      <c r="AW595" s="65">
        <f>$AGW$868</f>
        <v>231.3</v>
      </c>
    </row>
    <row r="596" spans="1:49" s="34" customFormat="1" ht="15.75" customHeight="1">
      <c r="A596" s="452" t="s">
        <v>794</v>
      </c>
      <c r="B596" s="284" t="s">
        <v>3647</v>
      </c>
      <c r="D596" s="65">
        <f>$BGV$802</f>
        <v>2405.1</v>
      </c>
      <c r="E596" s="452" t="s">
        <v>794</v>
      </c>
      <c r="F596" s="285" t="s">
        <v>1671</v>
      </c>
      <c r="H596" s="65">
        <f>$RQ$808</f>
        <v>2685.1</v>
      </c>
      <c r="I596" s="452" t="s">
        <v>794</v>
      </c>
      <c r="J596" s="107" t="s">
        <v>2198</v>
      </c>
      <c r="L596" s="65">
        <f>$ABR$814</f>
        <v>2205.3999999999996</v>
      </c>
      <c r="M596" s="452" t="s">
        <v>794</v>
      </c>
      <c r="N596" s="284" t="s">
        <v>3645</v>
      </c>
      <c r="P596" s="65">
        <f>$BFU$820</f>
        <v>707.5</v>
      </c>
      <c r="Q596" s="452" t="s">
        <v>794</v>
      </c>
      <c r="R596" s="107" t="s">
        <v>2711</v>
      </c>
      <c r="T596" s="65">
        <f>$AKR$826</f>
        <v>1507.5</v>
      </c>
      <c r="U596" s="452" t="s">
        <v>794</v>
      </c>
      <c r="V596" s="107" t="s">
        <v>2198</v>
      </c>
      <c r="X596" s="65">
        <f>$ABR$832</f>
        <v>530.1</v>
      </c>
      <c r="Y596" s="452" t="s">
        <v>794</v>
      </c>
      <c r="Z596" s="285" t="s">
        <v>15</v>
      </c>
      <c r="AB596" s="65">
        <f>$LB$838</f>
        <v>506.7</v>
      </c>
      <c r="AC596" s="452" t="s">
        <v>794</v>
      </c>
      <c r="AD596" s="107" t="s">
        <v>2727</v>
      </c>
      <c r="AF596" s="65">
        <f>$APN$844</f>
        <v>373.70000000000005</v>
      </c>
      <c r="AG596" s="452" t="s">
        <v>794</v>
      </c>
      <c r="AH596" s="107" t="s">
        <v>2216</v>
      </c>
      <c r="AJ596" s="65">
        <f>$TA$850</f>
        <v>206.4</v>
      </c>
      <c r="AK596" s="452" t="s">
        <v>794</v>
      </c>
      <c r="AL596" s="285" t="s">
        <v>1753</v>
      </c>
      <c r="AN596" s="65">
        <f>$NM$856</f>
        <v>157.5</v>
      </c>
      <c r="AO596" s="452" t="s">
        <v>794</v>
      </c>
      <c r="AP596" s="284" t="s">
        <v>3644</v>
      </c>
      <c r="AR596" s="65">
        <f>$BFL$862</f>
        <v>288.2</v>
      </c>
      <c r="AS596" s="452" t="s">
        <v>794</v>
      </c>
      <c r="AT596" s="284" t="s">
        <v>3624</v>
      </c>
      <c r="AW596" s="65">
        <f>$AYE$868</f>
        <v>229.9</v>
      </c>
    </row>
    <row r="597" spans="1:49" s="34" customFormat="1" ht="15.75" customHeight="1">
      <c r="A597" s="453" t="s">
        <v>795</v>
      </c>
      <c r="B597" s="285" t="s">
        <v>11</v>
      </c>
      <c r="D597" s="65">
        <f>$FE$802</f>
        <v>2404.8000000000002</v>
      </c>
      <c r="E597" s="453" t="s">
        <v>795</v>
      </c>
      <c r="F597" s="107" t="s">
        <v>2832</v>
      </c>
      <c r="H597" s="65">
        <f>$AGW$808</f>
        <v>2684.9000000000005</v>
      </c>
      <c r="I597" s="453" t="s">
        <v>795</v>
      </c>
      <c r="J597" s="285" t="s">
        <v>1656</v>
      </c>
      <c r="L597" s="65">
        <f>$ASH$814</f>
        <v>2160.6000000000004</v>
      </c>
      <c r="M597" s="453" t="s">
        <v>795</v>
      </c>
      <c r="N597" s="107" t="s">
        <v>2709</v>
      </c>
      <c r="P597" s="65">
        <f>$ANL$820</f>
        <v>705.2</v>
      </c>
      <c r="Q597" s="453" t="s">
        <v>795</v>
      </c>
      <c r="R597" s="107" t="s">
        <v>2734</v>
      </c>
      <c r="T597" s="65">
        <f>$ALS$826</f>
        <v>1490.7999999999997</v>
      </c>
      <c r="U597" s="453" t="s">
        <v>795</v>
      </c>
      <c r="V597" s="285" t="s">
        <v>17</v>
      </c>
      <c r="X597" s="65">
        <f>$EM$832</f>
        <v>529.5</v>
      </c>
      <c r="Y597" s="453" t="s">
        <v>795</v>
      </c>
      <c r="Z597" s="285" t="s">
        <v>1665</v>
      </c>
      <c r="AB597" s="65">
        <f>$VU$838</f>
        <v>499.2</v>
      </c>
      <c r="AC597" s="453" t="s">
        <v>795</v>
      </c>
      <c r="AD597" s="107" t="s">
        <v>2707</v>
      </c>
      <c r="AF597" s="65">
        <f>$ALJ$844</f>
        <v>373.4</v>
      </c>
      <c r="AG597" s="453" t="s">
        <v>795</v>
      </c>
      <c r="AH597" s="285" t="s">
        <v>37</v>
      </c>
      <c r="AJ597" s="65">
        <f>$EV$850</f>
        <v>205.89999999999998</v>
      </c>
      <c r="AK597" s="453" t="s">
        <v>795</v>
      </c>
      <c r="AL597" s="107" t="s">
        <v>2201</v>
      </c>
      <c r="AN597" s="65">
        <f>$ABI$856</f>
        <v>155.80000000000001</v>
      </c>
      <c r="AO597" s="453" t="s">
        <v>795</v>
      </c>
      <c r="AP597" s="284" t="s">
        <v>3621</v>
      </c>
      <c r="AR597" s="65">
        <f>$AXD$862</f>
        <v>285.8</v>
      </c>
      <c r="AS597" s="453" t="s">
        <v>795</v>
      </c>
      <c r="AT597" s="107" t="s">
        <v>3622</v>
      </c>
      <c r="AW597" s="65">
        <f>$AXM$868</f>
        <v>226.1</v>
      </c>
    </row>
    <row r="598" spans="1:49" s="34" customFormat="1" ht="15.75" customHeight="1">
      <c r="A598" s="453" t="s">
        <v>796</v>
      </c>
      <c r="B598" s="284" t="s">
        <v>21</v>
      </c>
      <c r="D598" s="65">
        <f>$Q$802</f>
        <v>2404.8000000000002</v>
      </c>
      <c r="E598" s="453" t="s">
        <v>796</v>
      </c>
      <c r="F598" s="284" t="s">
        <v>3655</v>
      </c>
      <c r="H598" s="65">
        <f>$AZF$808</f>
        <v>2654.7000000000003</v>
      </c>
      <c r="I598" s="453" t="s">
        <v>796</v>
      </c>
      <c r="J598" s="107" t="s">
        <v>2202</v>
      </c>
      <c r="L598" s="65">
        <f>$YO$814</f>
        <v>2159.6000000000004</v>
      </c>
      <c r="M598" s="453" t="s">
        <v>796</v>
      </c>
      <c r="N598" s="107" t="s">
        <v>654</v>
      </c>
      <c r="P598" s="65">
        <f>$HP$820</f>
        <v>703.6</v>
      </c>
      <c r="Q598" s="453" t="s">
        <v>796</v>
      </c>
      <c r="R598" s="107" t="s">
        <v>2707</v>
      </c>
      <c r="T598" s="65">
        <f>$ALJ$826</f>
        <v>1472.9999999999998</v>
      </c>
      <c r="U598" s="453" t="s">
        <v>796</v>
      </c>
      <c r="V598" s="107" t="s">
        <v>2716</v>
      </c>
      <c r="X598" s="65">
        <f>$AOV$832</f>
        <v>525.29999999999995</v>
      </c>
      <c r="Y598" s="453" t="s">
        <v>796</v>
      </c>
      <c r="Z598" s="284" t="s">
        <v>3631</v>
      </c>
      <c r="AB598" s="65">
        <f>$BAY$838</f>
        <v>496.9</v>
      </c>
      <c r="AC598" s="453" t="s">
        <v>796</v>
      </c>
      <c r="AD598" s="107" t="s">
        <v>683</v>
      </c>
      <c r="AF598" s="65">
        <f>$Z$844</f>
        <v>371.29999999999995</v>
      </c>
      <c r="AG598" s="453" t="s">
        <v>796</v>
      </c>
      <c r="AH598" s="284" t="s">
        <v>3646</v>
      </c>
      <c r="AJ598" s="65">
        <f>$BGM$850</f>
        <v>205.5</v>
      </c>
      <c r="AK598" s="453" t="s">
        <v>796</v>
      </c>
      <c r="AL598" s="107" t="s">
        <v>2196</v>
      </c>
      <c r="AN598" s="65">
        <f>$WV$856</f>
        <v>155.10000000000002</v>
      </c>
      <c r="AO598" s="453" t="s">
        <v>796</v>
      </c>
      <c r="AP598" s="107" t="s">
        <v>2729</v>
      </c>
      <c r="AR598" s="65">
        <f>$AIG$862</f>
        <v>267.10000000000002</v>
      </c>
      <c r="AS598" s="453" t="s">
        <v>796</v>
      </c>
      <c r="AT598" s="107" t="s">
        <v>682</v>
      </c>
      <c r="AW598" s="65">
        <f>$HY$868</f>
        <v>225.59999999999997</v>
      </c>
    </row>
    <row r="599" spans="1:49" s="34" customFormat="1" ht="15.75" customHeight="1">
      <c r="A599" s="453" t="s">
        <v>797</v>
      </c>
      <c r="B599" s="107" t="s">
        <v>2220</v>
      </c>
      <c r="D599" s="65">
        <f>$YF$802</f>
        <v>2398.4</v>
      </c>
      <c r="E599" s="453" t="s">
        <v>797</v>
      </c>
      <c r="F599" s="284" t="s">
        <v>143</v>
      </c>
      <c r="H599" s="65">
        <f>$FN$808</f>
        <v>2632.3</v>
      </c>
      <c r="I599" s="453" t="s">
        <v>797</v>
      </c>
      <c r="J599" s="107" t="s">
        <v>2722</v>
      </c>
      <c r="L599" s="65">
        <f>$AIY$814</f>
        <v>2150.8999999999996</v>
      </c>
      <c r="M599" s="453" t="s">
        <v>797</v>
      </c>
      <c r="N599" s="107" t="s">
        <v>2197</v>
      </c>
      <c r="P599" s="65">
        <f>$ADK$820</f>
        <v>698.5</v>
      </c>
      <c r="Q599" s="453" t="s">
        <v>797</v>
      </c>
      <c r="R599" s="285" t="s">
        <v>1654</v>
      </c>
      <c r="T599" s="65">
        <f>$YX$826</f>
        <v>1470.2</v>
      </c>
      <c r="U599" s="453" t="s">
        <v>797</v>
      </c>
      <c r="V599" s="284" t="s">
        <v>3631</v>
      </c>
      <c r="X599" s="65">
        <f>$BAY$832</f>
        <v>519.79999999999995</v>
      </c>
      <c r="Y599" s="453" t="s">
        <v>797</v>
      </c>
      <c r="Z599" s="284" t="s">
        <v>3647</v>
      </c>
      <c r="AB599" s="65">
        <f>$BGV$838</f>
        <v>489.59999999999997</v>
      </c>
      <c r="AC599" s="453" t="s">
        <v>797</v>
      </c>
      <c r="AD599" s="107" t="s">
        <v>2195</v>
      </c>
      <c r="AF599" s="65">
        <f>$XN$844</f>
        <v>354.1</v>
      </c>
      <c r="AG599" s="453" t="s">
        <v>797</v>
      </c>
      <c r="AH599" s="284" t="s">
        <v>142</v>
      </c>
      <c r="AJ599" s="65">
        <f>$DU$850</f>
        <v>204.29999999999998</v>
      </c>
      <c r="AK599" s="453" t="s">
        <v>797</v>
      </c>
      <c r="AL599" s="107" t="s">
        <v>2217</v>
      </c>
      <c r="AN599" s="65">
        <f>$AAH$856</f>
        <v>155.1</v>
      </c>
      <c r="AO599" s="453" t="s">
        <v>797</v>
      </c>
      <c r="AP599" s="107" t="s">
        <v>2707</v>
      </c>
      <c r="AR599" s="65">
        <f>$ALJ$862</f>
        <v>265.2</v>
      </c>
      <c r="AS599" s="453" t="s">
        <v>797</v>
      </c>
      <c r="AT599" s="284" t="s">
        <v>3647</v>
      </c>
      <c r="AW599" s="65">
        <f>$BGV$868</f>
        <v>222.89999999999998</v>
      </c>
    </row>
    <row r="600" spans="1:49" s="34" customFormat="1" ht="15.75" customHeight="1">
      <c r="A600" s="453" t="s">
        <v>798</v>
      </c>
      <c r="B600" s="107" t="s">
        <v>2209</v>
      </c>
      <c r="D600" s="65">
        <f>$AAZ$802</f>
        <v>2392.6</v>
      </c>
      <c r="E600" s="453" t="s">
        <v>798</v>
      </c>
      <c r="F600" s="284" t="s">
        <v>3629</v>
      </c>
      <c r="H600" s="65">
        <f>$BAG$808</f>
        <v>2619.6999999999998</v>
      </c>
      <c r="I600" s="453" t="s">
        <v>798</v>
      </c>
      <c r="J600" s="107" t="s">
        <v>2203</v>
      </c>
      <c r="L600" s="65">
        <f>$WM$814</f>
        <v>2141.6</v>
      </c>
      <c r="M600" s="453" t="s">
        <v>798</v>
      </c>
      <c r="N600" s="107" t="s">
        <v>2832</v>
      </c>
      <c r="P600" s="65">
        <f>$AGW$820</f>
        <v>698.3</v>
      </c>
      <c r="Q600" s="453" t="s">
        <v>798</v>
      </c>
      <c r="R600" s="285" t="s">
        <v>17</v>
      </c>
      <c r="T600" s="65">
        <f>$EM$826</f>
        <v>1469.8</v>
      </c>
      <c r="U600" s="453" t="s">
        <v>798</v>
      </c>
      <c r="V600" s="107" t="s">
        <v>2724</v>
      </c>
      <c r="X600" s="65">
        <f>$APE$832</f>
        <v>519.20000000000005</v>
      </c>
      <c r="Y600" s="453" t="s">
        <v>798</v>
      </c>
      <c r="Z600" s="106" t="s">
        <v>1345</v>
      </c>
      <c r="AB600" s="65">
        <f>$PO$838</f>
        <v>488.99999999999994</v>
      </c>
      <c r="AC600" s="453" t="s">
        <v>798</v>
      </c>
      <c r="AD600" s="107" t="s">
        <v>651</v>
      </c>
      <c r="AF600" s="65">
        <f>$DL$844</f>
        <v>353.79999999999995</v>
      </c>
      <c r="AG600" s="453" t="s">
        <v>798</v>
      </c>
      <c r="AH600" s="284" t="s">
        <v>3648</v>
      </c>
      <c r="AJ600" s="65">
        <f>$BHE$850</f>
        <v>203.3</v>
      </c>
      <c r="AK600" s="453" t="s">
        <v>798</v>
      </c>
      <c r="AL600" s="284" t="s">
        <v>3642</v>
      </c>
      <c r="AN600" s="65">
        <f>$BET$856</f>
        <v>153.79999999999998</v>
      </c>
      <c r="AO600" s="453" t="s">
        <v>798</v>
      </c>
      <c r="AP600" s="107" t="s">
        <v>141</v>
      </c>
      <c r="AR600" s="65">
        <f>$GO$862</f>
        <v>254.79999999999998</v>
      </c>
      <c r="AS600" s="453" t="s">
        <v>798</v>
      </c>
      <c r="AT600" s="107" t="s">
        <v>669</v>
      </c>
      <c r="AW600" s="65">
        <f>$ML$868</f>
        <v>221.29999999999998</v>
      </c>
    </row>
    <row r="601" spans="1:49" s="34" customFormat="1" ht="15.75" customHeight="1">
      <c r="A601" s="453" t="s">
        <v>799</v>
      </c>
      <c r="B601" s="284" t="s">
        <v>3621</v>
      </c>
      <c r="D601" s="65">
        <f>$AXD$802</f>
        <v>2391.1</v>
      </c>
      <c r="E601" s="453" t="s">
        <v>799</v>
      </c>
      <c r="F601" s="285" t="s">
        <v>1667</v>
      </c>
      <c r="H601" s="65">
        <f>$VC$808</f>
        <v>2619.6000000000004</v>
      </c>
      <c r="I601" s="453" t="s">
        <v>799</v>
      </c>
      <c r="J601" s="106" t="s">
        <v>1342</v>
      </c>
      <c r="L601" s="65">
        <f>$IH$814</f>
        <v>2135.6999999999998</v>
      </c>
      <c r="M601" s="453" t="s">
        <v>799</v>
      </c>
      <c r="N601" s="107" t="s">
        <v>3637</v>
      </c>
      <c r="P601" s="65">
        <f>$BDA$820</f>
        <v>698.1</v>
      </c>
      <c r="Q601" s="453" t="s">
        <v>799</v>
      </c>
      <c r="R601" s="107" t="s">
        <v>2728</v>
      </c>
      <c r="T601" s="65">
        <f>$AGN$826</f>
        <v>1463.6000000000001</v>
      </c>
      <c r="U601" s="453" t="s">
        <v>799</v>
      </c>
      <c r="V601" s="107" t="s">
        <v>2196</v>
      </c>
      <c r="X601" s="65">
        <f>$WV$832</f>
        <v>510.09999999999997</v>
      </c>
      <c r="Y601" s="453" t="s">
        <v>799</v>
      </c>
      <c r="Z601" s="107" t="s">
        <v>2728</v>
      </c>
      <c r="AB601" s="65">
        <f>$AGN$838</f>
        <v>480.2</v>
      </c>
      <c r="AC601" s="453" t="s">
        <v>799</v>
      </c>
      <c r="AD601" s="284" t="s">
        <v>142</v>
      </c>
      <c r="AF601" s="65">
        <f>$DU$844</f>
        <v>352.1</v>
      </c>
      <c r="AG601" s="453" t="s">
        <v>799</v>
      </c>
      <c r="AH601" s="284" t="s">
        <v>3643</v>
      </c>
      <c r="AJ601" s="65">
        <f>$BFC$850</f>
        <v>202.7</v>
      </c>
      <c r="AK601" s="453" t="s">
        <v>799</v>
      </c>
      <c r="AL601" s="284" t="s">
        <v>3648</v>
      </c>
      <c r="AN601" s="65">
        <f>$BHE$856</f>
        <v>148.5</v>
      </c>
      <c r="AO601" s="453" t="s">
        <v>799</v>
      </c>
      <c r="AP601" s="284" t="s">
        <v>3655</v>
      </c>
      <c r="AR601" s="65">
        <f>$AZF$862</f>
        <v>250.6</v>
      </c>
      <c r="AS601" s="453" t="s">
        <v>799</v>
      </c>
      <c r="AT601" s="107" t="s">
        <v>155</v>
      </c>
      <c r="AW601" s="65">
        <f>$BJ$868</f>
        <v>220.1</v>
      </c>
    </row>
    <row r="602" spans="1:49" s="34" customFormat="1" ht="15.75" customHeight="1">
      <c r="A602" s="453" t="s">
        <v>800</v>
      </c>
      <c r="B602" s="107" t="s">
        <v>2201</v>
      </c>
      <c r="D602" s="65">
        <f>$ABI$802</f>
        <v>2391.1</v>
      </c>
      <c r="E602" s="453" t="s">
        <v>800</v>
      </c>
      <c r="F602" s="284" t="s">
        <v>3643</v>
      </c>
      <c r="H602" s="65">
        <f>$BFC$808</f>
        <v>2598</v>
      </c>
      <c r="I602" s="453" t="s">
        <v>800</v>
      </c>
      <c r="J602" s="107" t="s">
        <v>2716</v>
      </c>
      <c r="L602" s="65">
        <f>$AOV$814</f>
        <v>2119</v>
      </c>
      <c r="M602" s="453" t="s">
        <v>800</v>
      </c>
      <c r="N602" s="285" t="s">
        <v>1653</v>
      </c>
      <c r="P602" s="65">
        <f>$FW$820</f>
        <v>696.1</v>
      </c>
      <c r="Q602" s="453" t="s">
        <v>800</v>
      </c>
      <c r="R602" s="285" t="s">
        <v>1671</v>
      </c>
      <c r="T602" s="65">
        <f>$RQ$826</f>
        <v>1455</v>
      </c>
      <c r="U602" s="453" t="s">
        <v>800</v>
      </c>
      <c r="V602" s="285" t="s">
        <v>1690</v>
      </c>
      <c r="X602" s="65">
        <f>$ZG$832</f>
        <v>508.6</v>
      </c>
      <c r="Y602" s="453" t="s">
        <v>800</v>
      </c>
      <c r="Z602" s="107" t="s">
        <v>2712</v>
      </c>
      <c r="AB602" s="65">
        <f>$AHF$838</f>
        <v>471.20000000000005</v>
      </c>
      <c r="AC602" s="453" t="s">
        <v>800</v>
      </c>
      <c r="AD602" s="285" t="s">
        <v>33</v>
      </c>
      <c r="AF602" s="65">
        <f>$CK$844</f>
        <v>351.5</v>
      </c>
      <c r="AG602" s="453" t="s">
        <v>800</v>
      </c>
      <c r="AH602" s="285" t="s">
        <v>1657</v>
      </c>
      <c r="AJ602" s="65">
        <f>$TS$850</f>
        <v>200.45000000000002</v>
      </c>
      <c r="AK602" s="453" t="s">
        <v>800</v>
      </c>
      <c r="AL602" s="285" t="s">
        <v>23</v>
      </c>
      <c r="AN602" s="65">
        <f>$OW$856</f>
        <v>148.30000000000001</v>
      </c>
      <c r="AO602" s="453" t="s">
        <v>800</v>
      </c>
      <c r="AP602" s="107" t="s">
        <v>2734</v>
      </c>
      <c r="AR602" s="65">
        <f>$ALS$862</f>
        <v>240.20000000000002</v>
      </c>
      <c r="AS602" s="453" t="s">
        <v>800</v>
      </c>
      <c r="AT602" s="285" t="s">
        <v>1656</v>
      </c>
      <c r="AW602" s="65">
        <f>$ASH$868</f>
        <v>216.79999999999998</v>
      </c>
    </row>
    <row r="603" spans="1:49" s="34" customFormat="1" ht="15.75" customHeight="1">
      <c r="A603" s="453" t="s">
        <v>801</v>
      </c>
      <c r="B603" s="107" t="s">
        <v>2707</v>
      </c>
      <c r="D603" s="65">
        <f>$ALJ$802</f>
        <v>2386</v>
      </c>
      <c r="E603" s="453" t="s">
        <v>801</v>
      </c>
      <c r="F603" s="285" t="s">
        <v>2325</v>
      </c>
      <c r="H603" s="65">
        <f>$OE$808</f>
        <v>2580.5</v>
      </c>
      <c r="I603" s="453" t="s">
        <v>801</v>
      </c>
      <c r="J603" s="285" t="s">
        <v>1661</v>
      </c>
      <c r="L603" s="65">
        <f>$CT$814</f>
        <v>2102.1999999999998</v>
      </c>
      <c r="M603" s="453" t="s">
        <v>801</v>
      </c>
      <c r="N603" s="285" t="s">
        <v>37</v>
      </c>
      <c r="P603" s="65">
        <f>$EV$820</f>
        <v>682.4</v>
      </c>
      <c r="Q603" s="453" t="s">
        <v>801</v>
      </c>
      <c r="R603" s="107" t="s">
        <v>675</v>
      </c>
      <c r="T603" s="65">
        <f>$MC$826</f>
        <v>1440.1</v>
      </c>
      <c r="U603" s="453" t="s">
        <v>801</v>
      </c>
      <c r="V603" s="107" t="s">
        <v>668</v>
      </c>
      <c r="X603" s="65">
        <f>$SI$832</f>
        <v>507.30000000000007</v>
      </c>
      <c r="Y603" s="453" t="s">
        <v>801</v>
      </c>
      <c r="Z603" s="107" t="s">
        <v>704</v>
      </c>
      <c r="AB603" s="65">
        <f>$DC$838</f>
        <v>465.3</v>
      </c>
      <c r="AC603" s="453" t="s">
        <v>801</v>
      </c>
      <c r="AD603" s="107" t="s">
        <v>2713</v>
      </c>
      <c r="AF603" s="65">
        <f>$AJZ$844</f>
        <v>349</v>
      </c>
      <c r="AG603" s="453" t="s">
        <v>801</v>
      </c>
      <c r="AH603" s="284" t="s">
        <v>3620</v>
      </c>
      <c r="AJ603" s="65">
        <f>$AWU$850</f>
        <v>200.2</v>
      </c>
      <c r="AK603" s="453" t="s">
        <v>801</v>
      </c>
      <c r="AL603" s="107" t="s">
        <v>2195</v>
      </c>
      <c r="AN603" s="65">
        <f>$XN$856</f>
        <v>147.90000000000003</v>
      </c>
      <c r="AO603" s="453" t="s">
        <v>801</v>
      </c>
      <c r="AP603" s="284" t="s">
        <v>3643</v>
      </c>
      <c r="AR603" s="65">
        <f>$BFC$862</f>
        <v>216.9</v>
      </c>
      <c r="AS603" s="453" t="s">
        <v>801</v>
      </c>
      <c r="AT603" s="285" t="s">
        <v>31</v>
      </c>
      <c r="AW603" s="65">
        <f>$CB$868</f>
        <v>210.9</v>
      </c>
    </row>
    <row r="604" spans="1:49" s="34" customFormat="1" ht="15.75" customHeight="1">
      <c r="A604" s="453" t="s">
        <v>802</v>
      </c>
      <c r="B604" s="107" t="s">
        <v>141</v>
      </c>
      <c r="D604" s="65">
        <f>$GO$802</f>
        <v>2386</v>
      </c>
      <c r="E604" s="453" t="s">
        <v>802</v>
      </c>
      <c r="F604" s="107" t="s">
        <v>2734</v>
      </c>
      <c r="H604" s="65">
        <f>$ALS$808</f>
        <v>2562.6000000000004</v>
      </c>
      <c r="I604" s="453" t="s">
        <v>802</v>
      </c>
      <c r="J604" s="285" t="s">
        <v>1668</v>
      </c>
      <c r="L604" s="65">
        <f>$PF$814</f>
        <v>2093.6999999999998</v>
      </c>
      <c r="M604" s="453" t="s">
        <v>802</v>
      </c>
      <c r="N604" s="107" t="s">
        <v>2727</v>
      </c>
      <c r="P604" s="65">
        <f>$APN$820</f>
        <v>677.8</v>
      </c>
      <c r="Q604" s="453" t="s">
        <v>802</v>
      </c>
      <c r="R604" s="107" t="s">
        <v>683</v>
      </c>
      <c r="T604" s="65">
        <f>$Z$826</f>
        <v>1439.9999999999998</v>
      </c>
      <c r="U604" s="453" t="s">
        <v>802</v>
      </c>
      <c r="V604" s="284" t="s">
        <v>3627</v>
      </c>
      <c r="X604" s="65">
        <f>$AZO$832</f>
        <v>502</v>
      </c>
      <c r="Y604" s="453" t="s">
        <v>802</v>
      </c>
      <c r="Z604" s="285" t="s">
        <v>1671</v>
      </c>
      <c r="AB604" s="65">
        <f>$RQ$838</f>
        <v>463.29999999999995</v>
      </c>
      <c r="AC604" s="453" t="s">
        <v>802</v>
      </c>
      <c r="AD604" s="285" t="s">
        <v>17</v>
      </c>
      <c r="AF604" s="65">
        <f>$EM$844</f>
        <v>347.8</v>
      </c>
      <c r="AG604" s="453" t="s">
        <v>802</v>
      </c>
      <c r="AH604" s="284" t="s">
        <v>3627</v>
      </c>
      <c r="AJ604" s="65">
        <f>$AZO$850</f>
        <v>196.4</v>
      </c>
      <c r="AK604" s="453" t="s">
        <v>802</v>
      </c>
      <c r="AL604" s="284" t="s">
        <v>21</v>
      </c>
      <c r="AN604" s="65">
        <f>$Q$856</f>
        <v>146.6</v>
      </c>
      <c r="AO604" s="453" t="s">
        <v>802</v>
      </c>
      <c r="AP604" s="107" t="s">
        <v>2196</v>
      </c>
      <c r="AR604" s="65">
        <f>$WV$862</f>
        <v>211.8</v>
      </c>
      <c r="AS604" s="453" t="s">
        <v>802</v>
      </c>
      <c r="AT604" s="107" t="s">
        <v>2203</v>
      </c>
      <c r="AW604" s="65">
        <f>$WM$868</f>
        <v>209.2</v>
      </c>
    </row>
    <row r="605" spans="1:49" s="34" customFormat="1" ht="15.75" customHeight="1">
      <c r="A605" s="453" t="s">
        <v>803</v>
      </c>
      <c r="B605" s="107" t="s">
        <v>638</v>
      </c>
      <c r="D605" s="65">
        <f>$JI$802</f>
        <v>2385.3000000000002</v>
      </c>
      <c r="E605" s="453" t="s">
        <v>803</v>
      </c>
      <c r="F605" s="107" t="s">
        <v>658</v>
      </c>
      <c r="H605" s="65">
        <f>$KA$808</f>
        <v>2562.5</v>
      </c>
      <c r="I605" s="453" t="s">
        <v>803</v>
      </c>
      <c r="J605" s="107" t="s">
        <v>2848</v>
      </c>
      <c r="L605" s="65">
        <f>$AJH$814</f>
        <v>2079.3000000000002</v>
      </c>
      <c r="M605" s="453" t="s">
        <v>803</v>
      </c>
      <c r="N605" s="284" t="s">
        <v>3628</v>
      </c>
      <c r="P605" s="65">
        <f>$AZX$820</f>
        <v>675.40000000000009</v>
      </c>
      <c r="Q605" s="453" t="s">
        <v>803</v>
      </c>
      <c r="R605" s="284" t="s">
        <v>3634</v>
      </c>
      <c r="T605" s="65">
        <f>$BBZ$826</f>
        <v>1424.6</v>
      </c>
      <c r="U605" s="453" t="s">
        <v>803</v>
      </c>
      <c r="V605" s="106" t="s">
        <v>1351</v>
      </c>
      <c r="X605" s="65">
        <f>$AI$832</f>
        <v>497.3</v>
      </c>
      <c r="Y605" s="453" t="s">
        <v>803</v>
      </c>
      <c r="Z605" s="107" t="s">
        <v>2724</v>
      </c>
      <c r="AB605" s="65">
        <f>$APE$838</f>
        <v>444</v>
      </c>
      <c r="AC605" s="453" t="s">
        <v>803</v>
      </c>
      <c r="AD605" s="107" t="s">
        <v>2714</v>
      </c>
      <c r="AF605" s="65">
        <f>$AQF$844</f>
        <v>345.29999999999995</v>
      </c>
      <c r="AG605" s="453" t="s">
        <v>803</v>
      </c>
      <c r="AH605" s="285" t="s">
        <v>1666</v>
      </c>
      <c r="AJ605" s="65">
        <f>$ND$850</f>
        <v>194.25</v>
      </c>
      <c r="AK605" s="453" t="s">
        <v>803</v>
      </c>
      <c r="AL605" s="107" t="s">
        <v>2712</v>
      </c>
      <c r="AN605" s="65">
        <f>$AHF$856</f>
        <v>141.4</v>
      </c>
      <c r="AO605" s="453" t="s">
        <v>803</v>
      </c>
      <c r="AP605" s="285" t="s">
        <v>1753</v>
      </c>
      <c r="AR605" s="65">
        <f>$NM$862</f>
        <v>211.8</v>
      </c>
      <c r="AS605" s="453" t="s">
        <v>803</v>
      </c>
      <c r="AT605" s="107" t="s">
        <v>2733</v>
      </c>
      <c r="AW605" s="65">
        <f>$ANU$868</f>
        <v>208.79999999999998</v>
      </c>
    </row>
    <row r="606" spans="1:49" s="34" customFormat="1" ht="15.75" customHeight="1">
      <c r="A606" s="453" t="s">
        <v>804</v>
      </c>
      <c r="B606" s="284" t="s">
        <v>3648</v>
      </c>
      <c r="D606" s="65">
        <f>$BHE$802</f>
        <v>2385.3000000000002</v>
      </c>
      <c r="E606" s="453" t="s">
        <v>804</v>
      </c>
      <c r="F606" s="107" t="s">
        <v>3637</v>
      </c>
      <c r="H606" s="65">
        <f>$BDA$808</f>
        <v>2556.8000000000002</v>
      </c>
      <c r="I606" s="453" t="s">
        <v>804</v>
      </c>
      <c r="J606" s="107" t="s">
        <v>2733</v>
      </c>
      <c r="L606" s="65">
        <f>$ANU$814</f>
        <v>2076.8999999999996</v>
      </c>
      <c r="M606" s="453" t="s">
        <v>804</v>
      </c>
      <c r="N606" s="107" t="s">
        <v>2717</v>
      </c>
      <c r="P606" s="65">
        <f>$ANC$820</f>
        <v>674.5</v>
      </c>
      <c r="Q606" s="453" t="s">
        <v>804</v>
      </c>
      <c r="R606" s="107" t="s">
        <v>2727</v>
      </c>
      <c r="T606" s="65">
        <f>$APN$826</f>
        <v>1422.3999999999999</v>
      </c>
      <c r="U606" s="453" t="s">
        <v>804</v>
      </c>
      <c r="V606" s="107" t="s">
        <v>2832</v>
      </c>
      <c r="X606" s="65">
        <f>$AGW$832</f>
        <v>483.10000000000008</v>
      </c>
      <c r="Y606" s="453" t="s">
        <v>804</v>
      </c>
      <c r="Z606" s="107" t="s">
        <v>2721</v>
      </c>
      <c r="AB606" s="65">
        <f>$AMT$838</f>
        <v>433.6</v>
      </c>
      <c r="AC606" s="453" t="s">
        <v>804</v>
      </c>
      <c r="AD606" s="107" t="s">
        <v>2722</v>
      </c>
      <c r="AF606" s="65">
        <f>$AIY$844</f>
        <v>344.20000000000005</v>
      </c>
      <c r="AG606" s="453" t="s">
        <v>804</v>
      </c>
      <c r="AH606" s="107" t="s">
        <v>2832</v>
      </c>
      <c r="AJ606" s="65">
        <f>$AGW$850</f>
        <v>193.79999999999998</v>
      </c>
      <c r="AK606" s="453" t="s">
        <v>804</v>
      </c>
      <c r="AL606" s="106" t="s">
        <v>1346</v>
      </c>
      <c r="AN606" s="65">
        <f>$QY$856</f>
        <v>137.80000000000001</v>
      </c>
      <c r="AO606" s="453" t="s">
        <v>804</v>
      </c>
      <c r="AP606" s="107" t="s">
        <v>686</v>
      </c>
      <c r="AR606" s="65">
        <f>$PX$862</f>
        <v>177.7</v>
      </c>
      <c r="AS606" s="453" t="s">
        <v>804</v>
      </c>
      <c r="AT606" s="107" t="s">
        <v>2212</v>
      </c>
      <c r="AW606" s="65">
        <f>$XW$868</f>
        <v>205.7</v>
      </c>
    </row>
    <row r="607" spans="1:49" s="34" customFormat="1" ht="15.75" customHeight="1">
      <c r="A607" s="453" t="s">
        <v>805</v>
      </c>
      <c r="B607" s="284" t="s">
        <v>3638</v>
      </c>
      <c r="D607" s="65">
        <f>$BDJ$802</f>
        <v>2378.8000000000002</v>
      </c>
      <c r="E607" s="453" t="s">
        <v>805</v>
      </c>
      <c r="F607" s="107" t="s">
        <v>2719</v>
      </c>
      <c r="H607" s="65">
        <f>$AJQ$808</f>
        <v>2551.7999999999997</v>
      </c>
      <c r="I607" s="453" t="s">
        <v>805</v>
      </c>
      <c r="J607" s="107" t="s">
        <v>2713</v>
      </c>
      <c r="L607" s="65">
        <f>$AJZ$814</f>
        <v>2072.5999999999995</v>
      </c>
      <c r="M607" s="453" t="s">
        <v>805</v>
      </c>
      <c r="N607" s="107" t="s">
        <v>2196</v>
      </c>
      <c r="P607" s="65">
        <f>$WV$820</f>
        <v>673.2</v>
      </c>
      <c r="Q607" s="453" t="s">
        <v>805</v>
      </c>
      <c r="R607" s="107" t="s">
        <v>669</v>
      </c>
      <c r="T607" s="65">
        <f>$ML$826</f>
        <v>1419.9</v>
      </c>
      <c r="U607" s="453" t="s">
        <v>805</v>
      </c>
      <c r="V607" s="285" t="s">
        <v>1657</v>
      </c>
      <c r="X607" s="65">
        <f>$TS$832</f>
        <v>475.4</v>
      </c>
      <c r="Y607" s="453" t="s">
        <v>805</v>
      </c>
      <c r="Z607" s="285" t="s">
        <v>1656</v>
      </c>
      <c r="AB607" s="65">
        <f>$ASH$838</f>
        <v>433.5</v>
      </c>
      <c r="AC607" s="453" t="s">
        <v>805</v>
      </c>
      <c r="AD607" s="284" t="s">
        <v>3624</v>
      </c>
      <c r="AF607" s="65">
        <f>$AYE$844</f>
        <v>344.09999999999997</v>
      </c>
      <c r="AG607" s="453" t="s">
        <v>805</v>
      </c>
      <c r="AH607" s="285" t="s">
        <v>1653</v>
      </c>
      <c r="AJ607" s="65">
        <f>$FW$850</f>
        <v>193.60000000000002</v>
      </c>
      <c r="AK607" s="453" t="s">
        <v>805</v>
      </c>
      <c r="AL607" s="285" t="s">
        <v>15</v>
      </c>
      <c r="AN607" s="65">
        <f>$LB$856</f>
        <v>136.69999999999999</v>
      </c>
      <c r="AO607" s="453" t="s">
        <v>805</v>
      </c>
      <c r="AP607" s="284" t="s">
        <v>3620</v>
      </c>
      <c r="AR607" s="65">
        <f>$AWU$862</f>
        <v>176.7</v>
      </c>
      <c r="AS607" s="453" t="s">
        <v>805</v>
      </c>
      <c r="AT607" s="284" t="s">
        <v>3635</v>
      </c>
      <c r="AW607" s="65">
        <f>$BCI$868</f>
        <v>202.29999999999998</v>
      </c>
    </row>
    <row r="608" spans="1:49" s="34" customFormat="1" ht="15.75" customHeight="1">
      <c r="A608" s="453" t="s">
        <v>806</v>
      </c>
      <c r="B608" s="107" t="s">
        <v>2713</v>
      </c>
      <c r="D608" s="65">
        <f>$AJZ$802</f>
        <v>2363.8000000000002</v>
      </c>
      <c r="E608" s="453" t="s">
        <v>806</v>
      </c>
      <c r="F608" s="285" t="s">
        <v>11</v>
      </c>
      <c r="H608" s="65">
        <f>$FE$808</f>
        <v>2528.1999999999998</v>
      </c>
      <c r="I608" s="453" t="s">
        <v>806</v>
      </c>
      <c r="J608" s="107" t="s">
        <v>2714</v>
      </c>
      <c r="L608" s="65">
        <f>$AQF$814</f>
        <v>2059.7000000000003</v>
      </c>
      <c r="M608" s="453" t="s">
        <v>806</v>
      </c>
      <c r="N608" s="285" t="s">
        <v>1753</v>
      </c>
      <c r="P608" s="65">
        <f>$NM$820</f>
        <v>673.2</v>
      </c>
      <c r="Q608" s="453" t="s">
        <v>806</v>
      </c>
      <c r="R608" s="285" t="s">
        <v>1667</v>
      </c>
      <c r="T608" s="65">
        <f>$VC$826</f>
        <v>1407</v>
      </c>
      <c r="U608" s="453" t="s">
        <v>806</v>
      </c>
      <c r="V608" s="284" t="s">
        <v>3638</v>
      </c>
      <c r="X608" s="65">
        <f>$BDJ$832</f>
        <v>474.7</v>
      </c>
      <c r="Y608" s="453" t="s">
        <v>806</v>
      </c>
      <c r="Z608" s="284" t="s">
        <v>3640</v>
      </c>
      <c r="AB608" s="65">
        <f>$BEB$838</f>
        <v>426.7</v>
      </c>
      <c r="AC608" s="453" t="s">
        <v>806</v>
      </c>
      <c r="AD608" s="284" t="s">
        <v>3634</v>
      </c>
      <c r="AF608" s="65">
        <f>$BBZ$844</f>
        <v>334.4</v>
      </c>
      <c r="AG608" s="453" t="s">
        <v>806</v>
      </c>
      <c r="AH608" s="285" t="s">
        <v>25</v>
      </c>
      <c r="AJ608" s="65">
        <f>$BA$850</f>
        <v>192.8</v>
      </c>
      <c r="AK608" s="453" t="s">
        <v>806</v>
      </c>
      <c r="AL608" s="107" t="s">
        <v>704</v>
      </c>
      <c r="AN608" s="65">
        <f>$DC$856</f>
        <v>136.69999999999999</v>
      </c>
      <c r="AO608" s="453" t="s">
        <v>806</v>
      </c>
      <c r="AP608" s="107" t="s">
        <v>694</v>
      </c>
      <c r="AR608" s="65">
        <f>$RH$862</f>
        <v>176.3</v>
      </c>
      <c r="AS608" s="453" t="s">
        <v>806</v>
      </c>
      <c r="AT608" s="107" t="s">
        <v>180</v>
      </c>
      <c r="AW608" s="65">
        <f>$ZP$868</f>
        <v>199.2</v>
      </c>
    </row>
    <row r="609" spans="1:49" s="34" customFormat="1" ht="15.75" customHeight="1">
      <c r="A609" s="453" t="s">
        <v>807</v>
      </c>
      <c r="B609" s="107" t="s">
        <v>2733</v>
      </c>
      <c r="D609" s="65">
        <f>$ANU$802</f>
        <v>2363.4999999999995</v>
      </c>
      <c r="E609" s="453" t="s">
        <v>807</v>
      </c>
      <c r="F609" s="285" t="s">
        <v>1753</v>
      </c>
      <c r="H609" s="65">
        <f>$NM$808</f>
        <v>2527.4</v>
      </c>
      <c r="I609" s="453" t="s">
        <v>807</v>
      </c>
      <c r="J609" s="284" t="s">
        <v>3623</v>
      </c>
      <c r="L609" s="65">
        <f>$AXV$814</f>
        <v>2018.3</v>
      </c>
      <c r="M609" s="453" t="s">
        <v>807</v>
      </c>
      <c r="N609" s="285" t="s">
        <v>1667</v>
      </c>
      <c r="P609" s="65">
        <f>$VC$820</f>
        <v>673.1</v>
      </c>
      <c r="Q609" s="453" t="s">
        <v>807</v>
      </c>
      <c r="R609" s="284" t="s">
        <v>3648</v>
      </c>
      <c r="T609" s="65">
        <f>$BHE$826</f>
        <v>1401.6999999999998</v>
      </c>
      <c r="U609" s="453" t="s">
        <v>807</v>
      </c>
      <c r="V609" s="106" t="s">
        <v>1349</v>
      </c>
      <c r="X609" s="65">
        <f>$LT$832</f>
        <v>471.9</v>
      </c>
      <c r="Y609" s="453" t="s">
        <v>807</v>
      </c>
      <c r="Z609" s="107" t="s">
        <v>2715</v>
      </c>
      <c r="AB609" s="65">
        <f>$AHO$838</f>
        <v>420.6</v>
      </c>
      <c r="AC609" s="453" t="s">
        <v>807</v>
      </c>
      <c r="AD609" s="284" t="s">
        <v>3645</v>
      </c>
      <c r="AF609" s="65">
        <f>$BFU$844</f>
        <v>334.3</v>
      </c>
      <c r="AG609" s="453" t="s">
        <v>807</v>
      </c>
      <c r="AH609" s="284" t="s">
        <v>3647</v>
      </c>
      <c r="AJ609" s="65">
        <f>$BGV$850</f>
        <v>190.4</v>
      </c>
      <c r="AK609" s="453" t="s">
        <v>807</v>
      </c>
      <c r="AL609" s="107" t="s">
        <v>2212</v>
      </c>
      <c r="AN609" s="65">
        <f>$XW$856</f>
        <v>134.1</v>
      </c>
      <c r="AO609" s="453" t="s">
        <v>807</v>
      </c>
      <c r="AP609" s="284" t="s">
        <v>3645</v>
      </c>
      <c r="AR609" s="65">
        <f>$BFU$862</f>
        <v>171.79999999999998</v>
      </c>
      <c r="AS609" s="453" t="s">
        <v>807</v>
      </c>
      <c r="AT609" s="107" t="s">
        <v>2202</v>
      </c>
      <c r="AW609" s="65">
        <f>$YO$868</f>
        <v>198.8</v>
      </c>
    </row>
    <row r="610" spans="1:49" s="34" customFormat="1" ht="15.75" customHeight="1">
      <c r="A610" s="453" t="s">
        <v>808</v>
      </c>
      <c r="B610" s="285" t="s">
        <v>1661</v>
      </c>
      <c r="D610" s="65">
        <f>$CT$802</f>
        <v>2360</v>
      </c>
      <c r="E610" s="453" t="s">
        <v>808</v>
      </c>
      <c r="F610" s="285" t="s">
        <v>1661</v>
      </c>
      <c r="H610" s="65">
        <f>$CT$808</f>
        <v>2515.5</v>
      </c>
      <c r="I610" s="453" t="s">
        <v>808</v>
      </c>
      <c r="J610" s="107" t="s">
        <v>651</v>
      </c>
      <c r="L610" s="65">
        <f>$DL$814</f>
        <v>1990.1999999999998</v>
      </c>
      <c r="M610" s="453" t="s">
        <v>808</v>
      </c>
      <c r="N610" s="284" t="s">
        <v>3635</v>
      </c>
      <c r="P610" s="65">
        <f>$BCI$820</f>
        <v>661.80000000000007</v>
      </c>
      <c r="Q610" s="453" t="s">
        <v>808</v>
      </c>
      <c r="R610" s="284" t="s">
        <v>3626</v>
      </c>
      <c r="T610" s="65">
        <f>$AYW$826</f>
        <v>1396.4</v>
      </c>
      <c r="U610" s="453" t="s">
        <v>808</v>
      </c>
      <c r="V610" s="284" t="s">
        <v>3647</v>
      </c>
      <c r="X610" s="65">
        <f>$BGV$832</f>
        <v>470.89999999999992</v>
      </c>
      <c r="Y610" s="453" t="s">
        <v>808</v>
      </c>
      <c r="Z610" s="285" t="s">
        <v>31</v>
      </c>
      <c r="AB610" s="65">
        <f>$CB$838</f>
        <v>415</v>
      </c>
      <c r="AC610" s="453" t="s">
        <v>808</v>
      </c>
      <c r="AD610" s="107" t="s">
        <v>2723</v>
      </c>
      <c r="AF610" s="65">
        <f>$AGE$844</f>
        <v>334.1</v>
      </c>
      <c r="AG610" s="453" t="s">
        <v>808</v>
      </c>
      <c r="AH610" s="107" t="s">
        <v>2714</v>
      </c>
      <c r="AJ610" s="65">
        <f>$AQF$850</f>
        <v>190.39999999999998</v>
      </c>
      <c r="AK610" s="453" t="s">
        <v>808</v>
      </c>
      <c r="AL610" s="107" t="s">
        <v>654</v>
      </c>
      <c r="AN610" s="65">
        <f>$HP$856</f>
        <v>133.5</v>
      </c>
      <c r="AO610" s="453" t="s">
        <v>808</v>
      </c>
      <c r="AP610" s="106" t="s">
        <v>1345</v>
      </c>
      <c r="AR610" s="65">
        <f>$PO$862</f>
        <v>166.3</v>
      </c>
      <c r="AS610" s="453" t="s">
        <v>808</v>
      </c>
      <c r="AT610" s="106" t="s">
        <v>1342</v>
      </c>
      <c r="AW610" s="65">
        <f>$IH$868</f>
        <v>196.79999999999998</v>
      </c>
    </row>
    <row r="611" spans="1:49" s="34" customFormat="1" ht="15.75" customHeight="1">
      <c r="A611" s="453" t="s">
        <v>809</v>
      </c>
      <c r="B611" s="107" t="s">
        <v>2732</v>
      </c>
      <c r="D611" s="65">
        <f>$AQO$802</f>
        <v>2357.6</v>
      </c>
      <c r="E611" s="453" t="s">
        <v>809</v>
      </c>
      <c r="F611" s="107" t="s">
        <v>2196</v>
      </c>
      <c r="H611" s="65">
        <f>$WV$808</f>
        <v>2493.6</v>
      </c>
      <c r="I611" s="453" t="s">
        <v>809</v>
      </c>
      <c r="J611" s="107" t="s">
        <v>2715</v>
      </c>
      <c r="L611" s="65">
        <f>$AHO$814</f>
        <v>1972.5</v>
      </c>
      <c r="M611" s="453" t="s">
        <v>809</v>
      </c>
      <c r="N611" s="107" t="s">
        <v>2730</v>
      </c>
      <c r="P611" s="65">
        <f>$AOD$820</f>
        <v>656.5</v>
      </c>
      <c r="Q611" s="453" t="s">
        <v>809</v>
      </c>
      <c r="R611" s="284" t="s">
        <v>3642</v>
      </c>
      <c r="T611" s="65">
        <f>$BET$826</f>
        <v>1390.6999999999998</v>
      </c>
      <c r="U611" s="453" t="s">
        <v>809</v>
      </c>
      <c r="V611" s="106" t="s">
        <v>1346</v>
      </c>
      <c r="X611" s="65">
        <f>$QY$832</f>
        <v>470.79999999999995</v>
      </c>
      <c r="Y611" s="453" t="s">
        <v>809</v>
      </c>
      <c r="Z611" s="284" t="s">
        <v>3648</v>
      </c>
      <c r="AB611" s="65">
        <f>$BHE$838</f>
        <v>413.4</v>
      </c>
      <c r="AC611" s="453" t="s">
        <v>809</v>
      </c>
      <c r="AD611" s="107" t="s">
        <v>2711</v>
      </c>
      <c r="AF611" s="65">
        <f>$AKR$844</f>
        <v>329.29999999999995</v>
      </c>
      <c r="AG611" s="453" t="s">
        <v>809</v>
      </c>
      <c r="AH611" s="107" t="s">
        <v>2220</v>
      </c>
      <c r="AJ611" s="65">
        <f>$YF$850</f>
        <v>187.99999999999997</v>
      </c>
      <c r="AK611" s="453" t="s">
        <v>809</v>
      </c>
      <c r="AL611" s="285" t="s">
        <v>31</v>
      </c>
      <c r="AN611" s="65">
        <f>$CB$856</f>
        <v>130.80000000000001</v>
      </c>
      <c r="AO611" s="453" t="s">
        <v>809</v>
      </c>
      <c r="AP611" s="107" t="s">
        <v>2210</v>
      </c>
      <c r="AR611" s="65">
        <f>$XE$862</f>
        <v>159</v>
      </c>
      <c r="AS611" s="453" t="s">
        <v>809</v>
      </c>
      <c r="AT611" s="107" t="s">
        <v>639</v>
      </c>
      <c r="AW611" s="65">
        <f>$AEC$868</f>
        <v>194.4</v>
      </c>
    </row>
    <row r="612" spans="1:49" s="34" customFormat="1" ht="15.75" customHeight="1">
      <c r="A612" s="453" t="s">
        <v>810</v>
      </c>
      <c r="B612" s="107" t="s">
        <v>2714</v>
      </c>
      <c r="D612" s="65">
        <f>$AQF$802</f>
        <v>2329</v>
      </c>
      <c r="E612" s="453" t="s">
        <v>810</v>
      </c>
      <c r="F612" s="285" t="s">
        <v>1656</v>
      </c>
      <c r="H612" s="65">
        <f>$ASH$808</f>
        <v>2482.9</v>
      </c>
      <c r="I612" s="453" t="s">
        <v>810</v>
      </c>
      <c r="J612" s="284" t="s">
        <v>3632</v>
      </c>
      <c r="L612" s="65">
        <f>$BBH$814</f>
        <v>1954.8999999999999</v>
      </c>
      <c r="M612" s="453" t="s">
        <v>810</v>
      </c>
      <c r="N612" s="107" t="s">
        <v>638</v>
      </c>
      <c r="P612" s="65">
        <f>$JI$820</f>
        <v>646.70000000000005</v>
      </c>
      <c r="Q612" s="453" t="s">
        <v>810</v>
      </c>
      <c r="R612" s="107" t="s">
        <v>2714</v>
      </c>
      <c r="T612" s="65">
        <f>$AQF$826</f>
        <v>1390.6999999999998</v>
      </c>
      <c r="U612" s="453" t="s">
        <v>810</v>
      </c>
      <c r="V612" s="284" t="s">
        <v>3628</v>
      </c>
      <c r="X612" s="65">
        <f>$AZX$832</f>
        <v>470.3</v>
      </c>
      <c r="Y612" s="453" t="s">
        <v>810</v>
      </c>
      <c r="Z612" s="107" t="s">
        <v>2196</v>
      </c>
      <c r="AB612" s="65">
        <f>$WV$838</f>
        <v>409.59999999999997</v>
      </c>
      <c r="AC612" s="453" t="s">
        <v>810</v>
      </c>
      <c r="AD612" s="284" t="s">
        <v>3625</v>
      </c>
      <c r="AF612" s="65">
        <f>$AYN$844</f>
        <v>326.8</v>
      </c>
      <c r="AG612" s="453" t="s">
        <v>810</v>
      </c>
      <c r="AH612" s="107" t="s">
        <v>2212</v>
      </c>
      <c r="AJ612" s="65">
        <f>$XW$850</f>
        <v>187.2</v>
      </c>
      <c r="AK612" s="453" t="s">
        <v>810</v>
      </c>
      <c r="AL612" s="107" t="s">
        <v>2721</v>
      </c>
      <c r="AN612" s="65">
        <f>$AMT$856</f>
        <v>130.60000000000002</v>
      </c>
      <c r="AO612" s="453" t="s">
        <v>810</v>
      </c>
      <c r="AP612" s="107" t="s">
        <v>2733</v>
      </c>
      <c r="AR612" s="65">
        <f>$ANU$862</f>
        <v>156.80000000000001</v>
      </c>
      <c r="AS612" s="453" t="s">
        <v>810</v>
      </c>
      <c r="AT612" s="284" t="s">
        <v>3642</v>
      </c>
      <c r="AW612" s="65">
        <f>$BET$868</f>
        <v>193.8</v>
      </c>
    </row>
    <row r="613" spans="1:49" s="34" customFormat="1" ht="15.75" customHeight="1">
      <c r="A613" s="453" t="s">
        <v>811</v>
      </c>
      <c r="B613" s="107" t="s">
        <v>2217</v>
      </c>
      <c r="D613" s="65">
        <f>$AAH$802</f>
        <v>2315.7000000000003</v>
      </c>
      <c r="E613" s="453" t="s">
        <v>811</v>
      </c>
      <c r="F613" s="107" t="s">
        <v>2707</v>
      </c>
      <c r="H613" s="65">
        <f>$ALJ$808</f>
        <v>2456.8000000000002</v>
      </c>
      <c r="I613" s="453" t="s">
        <v>811</v>
      </c>
      <c r="J613" s="107" t="s">
        <v>3622</v>
      </c>
      <c r="L613" s="65">
        <f>$AXM$814</f>
        <v>1943.3000000000002</v>
      </c>
      <c r="M613" s="453" t="s">
        <v>811</v>
      </c>
      <c r="N613" s="107" t="s">
        <v>3622</v>
      </c>
      <c r="P613" s="65">
        <f>$AXM$820</f>
        <v>641.79999999999995</v>
      </c>
      <c r="Q613" s="453" t="s">
        <v>811</v>
      </c>
      <c r="R613" s="107" t="s">
        <v>2212</v>
      </c>
      <c r="T613" s="65">
        <f>$XW$826</f>
        <v>1390.3</v>
      </c>
      <c r="U613" s="453" t="s">
        <v>811</v>
      </c>
      <c r="V613" s="107" t="s">
        <v>700</v>
      </c>
      <c r="X613" s="65">
        <f>$NV$832</f>
        <v>469.09999999999991</v>
      </c>
      <c r="Y613" s="453" t="s">
        <v>811</v>
      </c>
      <c r="Z613" s="107" t="s">
        <v>2727</v>
      </c>
      <c r="AB613" s="65">
        <f>$APN$838</f>
        <v>403.2</v>
      </c>
      <c r="AC613" s="453" t="s">
        <v>811</v>
      </c>
      <c r="AD613" s="106" t="s">
        <v>1345</v>
      </c>
      <c r="AF613" s="65">
        <f>$PO$844</f>
        <v>325.8</v>
      </c>
      <c r="AG613" s="453" t="s">
        <v>811</v>
      </c>
      <c r="AH613" s="107" t="s">
        <v>658</v>
      </c>
      <c r="AJ613" s="65">
        <f>$KA$850</f>
        <v>186.8</v>
      </c>
      <c r="AK613" s="453" t="s">
        <v>811</v>
      </c>
      <c r="AL613" s="107" t="s">
        <v>653</v>
      </c>
      <c r="AN613" s="65">
        <f>$IZ$856</f>
        <v>125.9</v>
      </c>
      <c r="AO613" s="453" t="s">
        <v>811</v>
      </c>
      <c r="AP613" s="284" t="s">
        <v>3635</v>
      </c>
      <c r="AR613" s="65">
        <f>$BCI$862</f>
        <v>142.5</v>
      </c>
      <c r="AS613" s="453" t="s">
        <v>811</v>
      </c>
      <c r="AT613" s="107" t="s">
        <v>686</v>
      </c>
      <c r="AW613" s="65">
        <f>$PX$868</f>
        <v>186.9</v>
      </c>
    </row>
    <row r="614" spans="1:49" s="34" customFormat="1" ht="15.75" customHeight="1">
      <c r="A614" s="453" t="s">
        <v>812</v>
      </c>
      <c r="B614" s="107" t="s">
        <v>2720</v>
      </c>
      <c r="D614" s="65">
        <f>$AHX$802</f>
        <v>2314.9</v>
      </c>
      <c r="E614" s="453" t="s">
        <v>812</v>
      </c>
      <c r="F614" s="285" t="s">
        <v>1657</v>
      </c>
      <c r="H614" s="65">
        <f>$TS$808</f>
        <v>2447.3000000000002</v>
      </c>
      <c r="I614" s="453" t="s">
        <v>812</v>
      </c>
      <c r="J614" s="284" t="s">
        <v>143</v>
      </c>
      <c r="L614" s="65">
        <f>$FN$814</f>
        <v>1918.3999999999999</v>
      </c>
      <c r="M614" s="453" t="s">
        <v>812</v>
      </c>
      <c r="N614" s="107" t="s">
        <v>2848</v>
      </c>
      <c r="P614" s="65">
        <f>$AJH$820</f>
        <v>624</v>
      </c>
      <c r="Q614" s="453" t="s">
        <v>812</v>
      </c>
      <c r="R614" s="285" t="s">
        <v>25</v>
      </c>
      <c r="T614" s="65">
        <f>$BA$826</f>
        <v>1384.9</v>
      </c>
      <c r="U614" s="453" t="s">
        <v>812</v>
      </c>
      <c r="V614" s="107" t="s">
        <v>3622</v>
      </c>
      <c r="X614" s="65">
        <f>$AXM$832</f>
        <v>462.29999999999995</v>
      </c>
      <c r="Y614" s="453" t="s">
        <v>812</v>
      </c>
      <c r="Z614" s="107" t="s">
        <v>2200</v>
      </c>
      <c r="AB614" s="65">
        <f>$ZY$838</f>
        <v>401.2</v>
      </c>
      <c r="AC614" s="453" t="s">
        <v>812</v>
      </c>
      <c r="AD614" s="284" t="s">
        <v>3644</v>
      </c>
      <c r="AF614" s="65">
        <f>$BFL$844</f>
        <v>323.59999999999997</v>
      </c>
      <c r="AG614" s="453" t="s">
        <v>812</v>
      </c>
      <c r="AH614" s="285" t="s">
        <v>15</v>
      </c>
      <c r="AJ614" s="65">
        <f>$LB$850</f>
        <v>184.99999999999997</v>
      </c>
      <c r="AK614" s="453" t="s">
        <v>812</v>
      </c>
      <c r="AL614" s="107" t="s">
        <v>2728</v>
      </c>
      <c r="AN614" s="65">
        <f>$AGN$856</f>
        <v>125.9</v>
      </c>
      <c r="AO614" s="453" t="s">
        <v>812</v>
      </c>
      <c r="AP614" s="284" t="s">
        <v>3628</v>
      </c>
      <c r="AR614" s="65">
        <f>$AZX$862</f>
        <v>141.89999999999998</v>
      </c>
      <c r="AS614" s="453" t="s">
        <v>812</v>
      </c>
      <c r="AT614" s="107" t="s">
        <v>675</v>
      </c>
      <c r="AW614" s="65">
        <f>$MC$868</f>
        <v>186.2</v>
      </c>
    </row>
    <row r="615" spans="1:49" s="34" customFormat="1" ht="15.75" customHeight="1">
      <c r="A615" s="453" t="s">
        <v>813</v>
      </c>
      <c r="B615" s="106" t="s">
        <v>1346</v>
      </c>
      <c r="D615" s="65">
        <f>$QY$802</f>
        <v>2299.1999999999998</v>
      </c>
      <c r="E615" s="453" t="s">
        <v>813</v>
      </c>
      <c r="F615" s="284" t="s">
        <v>3640</v>
      </c>
      <c r="H615" s="65">
        <f>$BEB$808</f>
        <v>2423.2999999999997</v>
      </c>
      <c r="I615" s="453" t="s">
        <v>813</v>
      </c>
      <c r="J615" s="107" t="s">
        <v>2212</v>
      </c>
      <c r="L615" s="65">
        <f>$XW$814</f>
        <v>1916.4</v>
      </c>
      <c r="M615" s="453" t="s">
        <v>813</v>
      </c>
      <c r="N615" s="107" t="s">
        <v>180</v>
      </c>
      <c r="P615" s="65">
        <f>$ZP$820</f>
        <v>623.10000000000014</v>
      </c>
      <c r="Q615" s="453" t="s">
        <v>813</v>
      </c>
      <c r="R615" s="107" t="s">
        <v>2729</v>
      </c>
      <c r="T615" s="65">
        <f>$AIG$826</f>
        <v>1383.2</v>
      </c>
      <c r="U615" s="453" t="s">
        <v>813</v>
      </c>
      <c r="V615" s="285" t="s">
        <v>1653</v>
      </c>
      <c r="X615" s="65">
        <f>$FW$832</f>
        <v>458.20000000000005</v>
      </c>
      <c r="Y615" s="453" t="s">
        <v>813</v>
      </c>
      <c r="Z615" s="107" t="s">
        <v>2193</v>
      </c>
      <c r="AB615" s="65">
        <f>$ASZ$838</f>
        <v>400.59999999999997</v>
      </c>
      <c r="AC615" s="453" t="s">
        <v>813</v>
      </c>
      <c r="AD615" s="285" t="s">
        <v>1656</v>
      </c>
      <c r="AF615" s="65">
        <f>$ASH$844</f>
        <v>322.7</v>
      </c>
      <c r="AG615" s="453" t="s">
        <v>813</v>
      </c>
      <c r="AH615" s="107" t="s">
        <v>2721</v>
      </c>
      <c r="AJ615" s="65">
        <f>$AMT$850</f>
        <v>181.8</v>
      </c>
      <c r="AK615" s="453" t="s">
        <v>813</v>
      </c>
      <c r="AL615" s="284" t="s">
        <v>3632</v>
      </c>
      <c r="AN615" s="65">
        <f>$BBH$856</f>
        <v>125.6</v>
      </c>
      <c r="AO615" s="453" t="s">
        <v>813</v>
      </c>
      <c r="AP615" s="285" t="s">
        <v>1664</v>
      </c>
      <c r="AR615" s="65">
        <f>$QG$862</f>
        <v>140</v>
      </c>
      <c r="AS615" s="453" t="s">
        <v>813</v>
      </c>
      <c r="AT615" s="107" t="s">
        <v>2193</v>
      </c>
      <c r="AW615" s="65">
        <f>$ASZ$868</f>
        <v>184</v>
      </c>
    </row>
    <row r="616" spans="1:49" s="34" customFormat="1" ht="15.75" customHeight="1">
      <c r="A616" s="453" t="s">
        <v>814</v>
      </c>
      <c r="B616" s="107" t="s">
        <v>162</v>
      </c>
      <c r="D616" s="65">
        <f>$HG$802</f>
        <v>2297.3000000000002</v>
      </c>
      <c r="E616" s="453" t="s">
        <v>814</v>
      </c>
      <c r="F616" s="107" t="s">
        <v>633</v>
      </c>
      <c r="H616" s="65">
        <f>$UB$808</f>
        <v>2422</v>
      </c>
      <c r="I616" s="453" t="s">
        <v>814</v>
      </c>
      <c r="J616" s="107" t="s">
        <v>675</v>
      </c>
      <c r="L616" s="65">
        <f>$MC$814</f>
        <v>1881.2</v>
      </c>
      <c r="M616" s="453" t="s">
        <v>814</v>
      </c>
      <c r="N616" s="285" t="s">
        <v>1656</v>
      </c>
      <c r="P616" s="65">
        <f>$ASH$820</f>
        <v>620.9</v>
      </c>
      <c r="Q616" s="453" t="s">
        <v>814</v>
      </c>
      <c r="R616" s="284" t="s">
        <v>3635</v>
      </c>
      <c r="T616" s="65">
        <f>$BCI$826</f>
        <v>1377.7</v>
      </c>
      <c r="U616" s="453" t="s">
        <v>814</v>
      </c>
      <c r="V616" s="284" t="s">
        <v>3643</v>
      </c>
      <c r="X616" s="65">
        <f>$BFC$832</f>
        <v>455.1</v>
      </c>
      <c r="Y616" s="453" t="s">
        <v>814</v>
      </c>
      <c r="Z616" s="106" t="s">
        <v>1342</v>
      </c>
      <c r="AB616" s="65">
        <f>$IH$838</f>
        <v>399.4</v>
      </c>
      <c r="AC616" s="453" t="s">
        <v>814</v>
      </c>
      <c r="AD616" s="284" t="s">
        <v>3628</v>
      </c>
      <c r="AF616" s="65">
        <f>$AZX$844</f>
        <v>320.60000000000002</v>
      </c>
      <c r="AG616" s="453" t="s">
        <v>814</v>
      </c>
      <c r="AH616" s="284" t="s">
        <v>21</v>
      </c>
      <c r="AJ616" s="65">
        <f>$Q$850</f>
        <v>181.29999999999998</v>
      </c>
      <c r="AK616" s="453" t="s">
        <v>814</v>
      </c>
      <c r="AL616" s="107" t="s">
        <v>667</v>
      </c>
      <c r="AN616" s="65">
        <f>$JR$856</f>
        <v>124.3</v>
      </c>
      <c r="AO616" s="453" t="s">
        <v>814</v>
      </c>
      <c r="AP616" s="284" t="s">
        <v>3647</v>
      </c>
      <c r="AR616" s="65">
        <f>$BGV$862</f>
        <v>136.1</v>
      </c>
      <c r="AS616" s="453" t="s">
        <v>814</v>
      </c>
      <c r="AT616" s="106" t="s">
        <v>1349</v>
      </c>
      <c r="AW616" s="65">
        <f>$LT$868</f>
        <v>182.9</v>
      </c>
    </row>
    <row r="617" spans="1:49" s="34" customFormat="1" ht="15.75" customHeight="1">
      <c r="A617" s="453" t="s">
        <v>1950</v>
      </c>
      <c r="B617" s="285" t="s">
        <v>1654</v>
      </c>
      <c r="D617" s="65">
        <f>$YX$802</f>
        <v>2291.1000000000004</v>
      </c>
      <c r="E617" s="453" t="s">
        <v>1950</v>
      </c>
      <c r="F617" s="284" t="s">
        <v>3621</v>
      </c>
      <c r="H617" s="65">
        <f>$AXD$808</f>
        <v>2421.1999999999998</v>
      </c>
      <c r="I617" s="453" t="s">
        <v>1950</v>
      </c>
      <c r="J617" s="107" t="s">
        <v>687</v>
      </c>
      <c r="L617" s="65">
        <f>$BS$814</f>
        <v>1877.7</v>
      </c>
      <c r="M617" s="453" t="s">
        <v>1950</v>
      </c>
      <c r="N617" s="284" t="s">
        <v>3655</v>
      </c>
      <c r="P617" s="65">
        <f>$AZF$820</f>
        <v>607.1</v>
      </c>
      <c r="Q617" s="453" t="s">
        <v>1950</v>
      </c>
      <c r="R617" s="107" t="s">
        <v>2195</v>
      </c>
      <c r="T617" s="65">
        <f>$XN$826</f>
        <v>1373.7</v>
      </c>
      <c r="U617" s="453" t="s">
        <v>1950</v>
      </c>
      <c r="V617" s="107" t="s">
        <v>2717</v>
      </c>
      <c r="X617" s="65">
        <f>$ANC$832</f>
        <v>454.8</v>
      </c>
      <c r="Y617" s="453" t="s">
        <v>1950</v>
      </c>
      <c r="Z617" s="285" t="s">
        <v>1658</v>
      </c>
      <c r="AB617" s="65">
        <f>$ON$838</f>
        <v>398.09999999999997</v>
      </c>
      <c r="AC617" s="453" t="s">
        <v>1950</v>
      </c>
      <c r="AD617" s="284" t="s">
        <v>3643</v>
      </c>
      <c r="AF617" s="65">
        <f>$BFC$844</f>
        <v>301.5</v>
      </c>
      <c r="AG617" s="453" t="s">
        <v>1950</v>
      </c>
      <c r="AH617" s="107" t="s">
        <v>155</v>
      </c>
      <c r="AJ617" s="65">
        <f>$BJ$850</f>
        <v>168</v>
      </c>
      <c r="AK617" s="453" t="s">
        <v>1950</v>
      </c>
      <c r="AL617" s="107" t="s">
        <v>154</v>
      </c>
      <c r="AN617" s="65">
        <f>$AR$856</f>
        <v>123.30000000000001</v>
      </c>
      <c r="AO617" s="453" t="s">
        <v>1950</v>
      </c>
      <c r="AP617" s="107" t="s">
        <v>2209</v>
      </c>
      <c r="AR617" s="65">
        <f>$AAZ$862</f>
        <v>125.2</v>
      </c>
      <c r="AS617" s="453" t="s">
        <v>1950</v>
      </c>
      <c r="AT617" s="107" t="s">
        <v>2201</v>
      </c>
      <c r="AW617" s="65">
        <f>$ABI$868</f>
        <v>181.4</v>
      </c>
    </row>
    <row r="618" spans="1:49" s="34" customFormat="1" ht="15.75" customHeight="1">
      <c r="A618" s="453" t="s">
        <v>2169</v>
      </c>
      <c r="B618" s="285" t="s">
        <v>1656</v>
      </c>
      <c r="D618" s="65">
        <f>$ASH$802</f>
        <v>2283.9</v>
      </c>
      <c r="E618" s="453" t="s">
        <v>2169</v>
      </c>
      <c r="F618" s="285" t="s">
        <v>1664</v>
      </c>
      <c r="H618" s="65">
        <f>$QG$808</f>
        <v>2405.1000000000004</v>
      </c>
      <c r="I618" s="453" t="s">
        <v>2169</v>
      </c>
      <c r="J618" s="107" t="s">
        <v>2717</v>
      </c>
      <c r="L618" s="65">
        <f>$ANC$814</f>
        <v>1848.1</v>
      </c>
      <c r="M618" s="453" t="s">
        <v>2169</v>
      </c>
      <c r="N618" s="284" t="s">
        <v>3646</v>
      </c>
      <c r="P618" s="65">
        <f>$BGM$820</f>
        <v>593.80000000000007</v>
      </c>
      <c r="Q618" s="453" t="s">
        <v>2169</v>
      </c>
      <c r="R618" s="284" t="s">
        <v>3630</v>
      </c>
      <c r="T618" s="65">
        <f>$BAP$826</f>
        <v>1370.7</v>
      </c>
      <c r="U618" s="453" t="s">
        <v>2169</v>
      </c>
      <c r="V618" s="107" t="s">
        <v>155</v>
      </c>
      <c r="X618" s="65">
        <f>$BJ$832</f>
        <v>451.7</v>
      </c>
      <c r="Y618" s="453" t="s">
        <v>2169</v>
      </c>
      <c r="Z618" s="107" t="s">
        <v>2725</v>
      </c>
      <c r="AB618" s="65">
        <f>$AIP$838</f>
        <v>385.9</v>
      </c>
      <c r="AC618" s="453" t="s">
        <v>2169</v>
      </c>
      <c r="AD618" s="284" t="s">
        <v>3646</v>
      </c>
      <c r="AF618" s="65">
        <f>$BGM$844</f>
        <v>300.5</v>
      </c>
      <c r="AG618" s="453" t="s">
        <v>2169</v>
      </c>
      <c r="AH618" s="284" t="s">
        <v>3639</v>
      </c>
      <c r="AJ618" s="65">
        <f>$BDS$850</f>
        <v>167.9</v>
      </c>
      <c r="AK618" s="453" t="s">
        <v>2169</v>
      </c>
      <c r="AL618" s="285" t="s">
        <v>33</v>
      </c>
      <c r="AN618" s="65">
        <f>$CK$856</f>
        <v>120.3</v>
      </c>
      <c r="AO618" s="453" t="s">
        <v>2169</v>
      </c>
      <c r="AP618" s="107" t="s">
        <v>2832</v>
      </c>
      <c r="AR618" s="65">
        <f>$AGW$862</f>
        <v>121.8</v>
      </c>
      <c r="AS618" s="453" t="s">
        <v>2169</v>
      </c>
      <c r="AT618" s="285" t="s">
        <v>23</v>
      </c>
      <c r="AW618" s="65">
        <f>$OW$868</f>
        <v>175.9</v>
      </c>
    </row>
    <row r="619" spans="1:49" s="34" customFormat="1" ht="15.75" customHeight="1">
      <c r="A619" s="453" t="s">
        <v>2170</v>
      </c>
      <c r="B619" s="107" t="s">
        <v>2734</v>
      </c>
      <c r="D619" s="65">
        <f>$ALS$802</f>
        <v>2279.7999999999997</v>
      </c>
      <c r="E619" s="453" t="s">
        <v>2170</v>
      </c>
      <c r="F619" s="107" t="s">
        <v>2198</v>
      </c>
      <c r="H619" s="65">
        <f>$ABR$808</f>
        <v>2387.1000000000004</v>
      </c>
      <c r="I619" s="453" t="s">
        <v>2170</v>
      </c>
      <c r="J619" s="284" t="s">
        <v>3645</v>
      </c>
      <c r="L619" s="65">
        <f>$BFU$814</f>
        <v>1841.8999999999999</v>
      </c>
      <c r="M619" s="453" t="s">
        <v>2170</v>
      </c>
      <c r="N619" s="285" t="s">
        <v>1649</v>
      </c>
      <c r="P619" s="65">
        <f>$KS$820</f>
        <v>578.6</v>
      </c>
      <c r="Q619" s="453" t="s">
        <v>2170</v>
      </c>
      <c r="R619" s="284" t="s">
        <v>3646</v>
      </c>
      <c r="T619" s="65">
        <f>$BGM$826</f>
        <v>1364.1</v>
      </c>
      <c r="U619" s="453" t="s">
        <v>2170</v>
      </c>
      <c r="V619" s="284" t="s">
        <v>3646</v>
      </c>
      <c r="X619" s="65">
        <f>$BGM$832</f>
        <v>450.8</v>
      </c>
      <c r="Y619" s="453" t="s">
        <v>2170</v>
      </c>
      <c r="Z619" s="107" t="s">
        <v>669</v>
      </c>
      <c r="AB619" s="65">
        <f>$ML$838</f>
        <v>379.6</v>
      </c>
      <c r="AC619" s="453" t="s">
        <v>2170</v>
      </c>
      <c r="AD619" s="284" t="s">
        <v>3641</v>
      </c>
      <c r="AF619" s="65">
        <f>$BEK$844</f>
        <v>299.59999999999997</v>
      </c>
      <c r="AG619" s="453" t="s">
        <v>2170</v>
      </c>
      <c r="AH619" s="285" t="s">
        <v>33</v>
      </c>
      <c r="AJ619" s="65">
        <f>$CK$850</f>
        <v>166.2</v>
      </c>
      <c r="AK619" s="453" t="s">
        <v>2170</v>
      </c>
      <c r="AL619" s="107" t="s">
        <v>687</v>
      </c>
      <c r="AN619" s="65">
        <f>$BS$856</f>
        <v>120</v>
      </c>
      <c r="AO619" s="453" t="s">
        <v>2170</v>
      </c>
      <c r="AP619" s="107" t="s">
        <v>638</v>
      </c>
      <c r="AR619" s="65">
        <f>$JI$862</f>
        <v>120.4</v>
      </c>
      <c r="AS619" s="453" t="s">
        <v>2170</v>
      </c>
      <c r="AT619" s="107" t="s">
        <v>638</v>
      </c>
      <c r="AW619" s="65">
        <f>$JI$868</f>
        <v>174.89999999999998</v>
      </c>
    </row>
    <row r="620" spans="1:49" s="34" customFormat="1" ht="15.75" customHeight="1">
      <c r="A620" s="453" t="s">
        <v>2171</v>
      </c>
      <c r="B620" s="107" t="s">
        <v>154</v>
      </c>
      <c r="D620" s="65">
        <f>$AR$802</f>
        <v>2279</v>
      </c>
      <c r="E620" s="453" t="s">
        <v>2171</v>
      </c>
      <c r="F620" s="107" t="s">
        <v>2714</v>
      </c>
      <c r="H620" s="65">
        <f>$AQF$808</f>
        <v>2345.5000000000005</v>
      </c>
      <c r="I620" s="453" t="s">
        <v>2171</v>
      </c>
      <c r="J620" s="107" t="s">
        <v>2725</v>
      </c>
      <c r="L620" s="65">
        <f>$AIP$814</f>
        <v>1831</v>
      </c>
      <c r="M620" s="453" t="s">
        <v>2171</v>
      </c>
      <c r="N620" s="107" t="s">
        <v>153</v>
      </c>
      <c r="P620" s="65">
        <f>$SR$820</f>
        <v>572</v>
      </c>
      <c r="Q620" s="453" t="s">
        <v>2171</v>
      </c>
      <c r="R620" s="285" t="s">
        <v>1661</v>
      </c>
      <c r="T620" s="65">
        <f>$CT$826</f>
        <v>1357.0000000000002</v>
      </c>
      <c r="U620" s="453" t="s">
        <v>2171</v>
      </c>
      <c r="V620" s="107" t="s">
        <v>2710</v>
      </c>
      <c r="X620" s="65">
        <f>$ALA$832</f>
        <v>449.40000000000003</v>
      </c>
      <c r="Y620" s="453" t="s">
        <v>2171</v>
      </c>
      <c r="Z620" s="107" t="s">
        <v>2729</v>
      </c>
      <c r="AB620" s="65">
        <f>$AIG$838</f>
        <v>372.29999999999995</v>
      </c>
      <c r="AC620" s="453" t="s">
        <v>2171</v>
      </c>
      <c r="AD620" s="107" t="s">
        <v>687</v>
      </c>
      <c r="AF620" s="65">
        <f>$BS$844</f>
        <v>296.40000000000003</v>
      </c>
      <c r="AG620" s="453" t="s">
        <v>2171</v>
      </c>
      <c r="AH620" s="284" t="s">
        <v>3621</v>
      </c>
      <c r="AJ620" s="65">
        <f>$AXD$850</f>
        <v>162.69999999999999</v>
      </c>
      <c r="AK620" s="453" t="s">
        <v>2171</v>
      </c>
      <c r="AL620" s="285" t="s">
        <v>1653</v>
      </c>
      <c r="AN620" s="65">
        <f>$FW$856</f>
        <v>117.6</v>
      </c>
      <c r="AO620" s="453" t="s">
        <v>2171</v>
      </c>
      <c r="AP620" s="106" t="s">
        <v>1346</v>
      </c>
      <c r="AR620" s="65">
        <f>$QY$862</f>
        <v>115.8</v>
      </c>
      <c r="AS620" s="453" t="s">
        <v>2171</v>
      </c>
      <c r="AT620" s="285" t="s">
        <v>1667</v>
      </c>
      <c r="AW620" s="65">
        <f>$VC$868</f>
        <v>163.79999999999998</v>
      </c>
    </row>
    <row r="621" spans="1:49" s="34" customFormat="1" ht="15.75" customHeight="1">
      <c r="A621" s="453" t="s">
        <v>2172</v>
      </c>
      <c r="B621" s="106" t="s">
        <v>1337</v>
      </c>
      <c r="D621" s="65">
        <f>$H$802</f>
        <v>2278.1</v>
      </c>
      <c r="E621" s="453" t="s">
        <v>2172</v>
      </c>
      <c r="F621" s="106" t="s">
        <v>1346</v>
      </c>
      <c r="H621" s="65">
        <f>$QY$808</f>
        <v>2344.1</v>
      </c>
      <c r="I621" s="453" t="s">
        <v>2172</v>
      </c>
      <c r="J621" s="107" t="s">
        <v>2209</v>
      </c>
      <c r="L621" s="65">
        <f>$AAZ$814</f>
        <v>1814.6</v>
      </c>
      <c r="M621" s="453" t="s">
        <v>2172</v>
      </c>
      <c r="N621" s="107" t="s">
        <v>2721</v>
      </c>
      <c r="P621" s="65">
        <f>$AMT$820</f>
        <v>558.9</v>
      </c>
      <c r="Q621" s="453" t="s">
        <v>2172</v>
      </c>
      <c r="R621" s="285" t="s">
        <v>1658</v>
      </c>
      <c r="T621" s="65">
        <f>$ON$826</f>
        <v>1348</v>
      </c>
      <c r="U621" s="453" t="s">
        <v>2172</v>
      </c>
      <c r="V621" s="284" t="s">
        <v>3620</v>
      </c>
      <c r="X621" s="65">
        <f>$AWU$832</f>
        <v>449.3</v>
      </c>
      <c r="Y621" s="453" t="s">
        <v>2172</v>
      </c>
      <c r="Z621" s="285" t="s">
        <v>33</v>
      </c>
      <c r="AB621" s="65">
        <f>$CK$838</f>
        <v>370.70000000000005</v>
      </c>
      <c r="AC621" s="453" t="s">
        <v>2172</v>
      </c>
      <c r="AD621" s="107" t="s">
        <v>153</v>
      </c>
      <c r="AF621" s="65">
        <f>$SR$844</f>
        <v>295.39999999999998</v>
      </c>
      <c r="AG621" s="453" t="s">
        <v>2172</v>
      </c>
      <c r="AH621" s="107" t="s">
        <v>3622</v>
      </c>
      <c r="AJ621" s="65">
        <f>$AXM$850</f>
        <v>160.80000000000001</v>
      </c>
      <c r="AK621" s="453" t="s">
        <v>2172</v>
      </c>
      <c r="AL621" s="285" t="s">
        <v>1655</v>
      </c>
      <c r="AN621" s="65">
        <f>$ED$856</f>
        <v>117.6</v>
      </c>
      <c r="AO621" s="453" t="s">
        <v>2172</v>
      </c>
      <c r="AP621" s="106" t="s">
        <v>1343</v>
      </c>
      <c r="AR621" s="65">
        <f>$IQ$862</f>
        <v>114.49999999999999</v>
      </c>
      <c r="AS621" s="453" t="s">
        <v>2172</v>
      </c>
      <c r="AT621" s="107" t="s">
        <v>2198</v>
      </c>
      <c r="AW621" s="65">
        <f>$ABR$868</f>
        <v>158.4</v>
      </c>
    </row>
    <row r="622" spans="1:49" s="34" customFormat="1" ht="15.75" customHeight="1">
      <c r="A622" s="453" t="s">
        <v>2173</v>
      </c>
      <c r="B622" s="107" t="s">
        <v>654</v>
      </c>
      <c r="D622" s="65">
        <f>$HP$802</f>
        <v>2277.1</v>
      </c>
      <c r="E622" s="453" t="s">
        <v>2173</v>
      </c>
      <c r="F622" s="284" t="s">
        <v>3634</v>
      </c>
      <c r="H622" s="65">
        <f>$BBZ$808</f>
        <v>2324.4</v>
      </c>
      <c r="I622" s="453" t="s">
        <v>2173</v>
      </c>
      <c r="J622" s="284" t="s">
        <v>3642</v>
      </c>
      <c r="L622" s="65">
        <f>$BET$814</f>
        <v>1809.3</v>
      </c>
      <c r="M622" s="453" t="s">
        <v>2173</v>
      </c>
      <c r="N622" s="107" t="s">
        <v>2714</v>
      </c>
      <c r="P622" s="65">
        <f>$AQF$820</f>
        <v>550.4</v>
      </c>
      <c r="Q622" s="453" t="s">
        <v>2173</v>
      </c>
      <c r="R622" s="106" t="s">
        <v>1345</v>
      </c>
      <c r="T622" s="65">
        <f>$PO$826</f>
        <v>1343.9999999999998</v>
      </c>
      <c r="U622" s="453" t="s">
        <v>2173</v>
      </c>
      <c r="V622" s="285" t="s">
        <v>15</v>
      </c>
      <c r="X622" s="65">
        <f>$LB$832</f>
        <v>448.00000000000006</v>
      </c>
      <c r="Y622" s="453" t="s">
        <v>2173</v>
      </c>
      <c r="Z622" s="284" t="s">
        <v>3632</v>
      </c>
      <c r="AB622" s="65">
        <f>$BBH$838</f>
        <v>369.90000000000003</v>
      </c>
      <c r="AC622" s="453" t="s">
        <v>2173</v>
      </c>
      <c r="AD622" s="107" t="s">
        <v>2212</v>
      </c>
      <c r="AF622" s="65">
        <f>$XW$844</f>
        <v>284.79999999999995</v>
      </c>
      <c r="AG622" s="453" t="s">
        <v>2173</v>
      </c>
      <c r="AH622" s="107" t="s">
        <v>153</v>
      </c>
      <c r="AJ622" s="65">
        <f>$SR$850</f>
        <v>160.39999999999998</v>
      </c>
      <c r="AK622" s="453" t="s">
        <v>2173</v>
      </c>
      <c r="AL622" s="107" t="s">
        <v>2716</v>
      </c>
      <c r="AN622" s="65">
        <f>$AOV$856</f>
        <v>117</v>
      </c>
      <c r="AO622" s="453" t="s">
        <v>2173</v>
      </c>
      <c r="AP622" s="284" t="s">
        <v>3629</v>
      </c>
      <c r="AR622" s="65">
        <f>$BAG$862</f>
        <v>113.5</v>
      </c>
      <c r="AS622" s="453" t="s">
        <v>2173</v>
      </c>
      <c r="AT622" s="106" t="s">
        <v>1344</v>
      </c>
      <c r="AW622" s="65">
        <f>$GX$868</f>
        <v>146.6</v>
      </c>
    </row>
    <row r="623" spans="1:49" s="34" customFormat="1" ht="15.75" customHeight="1">
      <c r="A623" s="453" t="s">
        <v>2174</v>
      </c>
      <c r="B623" s="107" t="s">
        <v>2716</v>
      </c>
      <c r="D623" s="65">
        <f>$AOV$802</f>
        <v>2263.8999999999996</v>
      </c>
      <c r="E623" s="453" t="s">
        <v>2174</v>
      </c>
      <c r="F623" s="107" t="s">
        <v>2713</v>
      </c>
      <c r="H623" s="65">
        <f>$AJZ$808</f>
        <v>2315.5</v>
      </c>
      <c r="I623" s="453" t="s">
        <v>2174</v>
      </c>
      <c r="J623" s="285" t="s">
        <v>1753</v>
      </c>
      <c r="L623" s="65">
        <f>$NM$814</f>
        <v>1802.1</v>
      </c>
      <c r="M623" s="453" t="s">
        <v>2174</v>
      </c>
      <c r="N623" s="107" t="s">
        <v>2210</v>
      </c>
      <c r="P623" s="65">
        <f>$XE$820</f>
        <v>527.5</v>
      </c>
      <c r="Q623" s="453" t="s">
        <v>2174</v>
      </c>
      <c r="R623" s="106" t="s">
        <v>1343</v>
      </c>
      <c r="T623" s="65">
        <f>$IQ$826</f>
        <v>1336.3999999999999</v>
      </c>
      <c r="U623" s="453" t="s">
        <v>2174</v>
      </c>
      <c r="V623" s="107" t="s">
        <v>2720</v>
      </c>
      <c r="X623" s="65">
        <f>$AHX$832</f>
        <v>447.3</v>
      </c>
      <c r="Y623" s="453" t="s">
        <v>2174</v>
      </c>
      <c r="Z623" s="285" t="s">
        <v>1668</v>
      </c>
      <c r="AB623" s="65">
        <f>$PF$838</f>
        <v>366.1</v>
      </c>
      <c r="AC623" s="453" t="s">
        <v>2174</v>
      </c>
      <c r="AD623" s="107" t="s">
        <v>2203</v>
      </c>
      <c r="AF623" s="65">
        <f>$WM$844</f>
        <v>283.7</v>
      </c>
      <c r="AG623" s="453" t="s">
        <v>2174</v>
      </c>
      <c r="AH623" s="106" t="s">
        <v>1346</v>
      </c>
      <c r="AJ623" s="65">
        <f>$QY$850</f>
        <v>158.79999999999998</v>
      </c>
      <c r="AK623" s="453" t="s">
        <v>2174</v>
      </c>
      <c r="AL623" s="285" t="s">
        <v>1671</v>
      </c>
      <c r="AN623" s="65">
        <f>$RQ$856</f>
        <v>115.8</v>
      </c>
      <c r="AO623" s="453" t="s">
        <v>2174</v>
      </c>
      <c r="AP623" s="107" t="s">
        <v>2200</v>
      </c>
      <c r="AR623" s="65">
        <f>$ZY$862</f>
        <v>109.6</v>
      </c>
      <c r="AS623" s="453" t="s">
        <v>2174</v>
      </c>
      <c r="AT623" s="107" t="s">
        <v>2714</v>
      </c>
      <c r="AW623" s="65">
        <f>$AQF$868</f>
        <v>141.50000000000003</v>
      </c>
    </row>
    <row r="624" spans="1:49" s="34" customFormat="1" ht="15.75" customHeight="1">
      <c r="A624" s="453" t="s">
        <v>2175</v>
      </c>
      <c r="B624" s="107" t="s">
        <v>2202</v>
      </c>
      <c r="D624" s="65">
        <f>$YO$802</f>
        <v>2260.2999999999997</v>
      </c>
      <c r="E624" s="453" t="s">
        <v>2175</v>
      </c>
      <c r="F624" s="285" t="s">
        <v>1690</v>
      </c>
      <c r="H624" s="65">
        <f>$ZG$808</f>
        <v>2312.4</v>
      </c>
      <c r="I624" s="453" t="s">
        <v>2175</v>
      </c>
      <c r="J624" s="284" t="s">
        <v>3638</v>
      </c>
      <c r="L624" s="65">
        <f>$BDJ$814</f>
        <v>1794.9999999999998</v>
      </c>
      <c r="M624" s="453" t="s">
        <v>2175</v>
      </c>
      <c r="N624" s="106" t="s">
        <v>1345</v>
      </c>
      <c r="P624" s="65">
        <f>$PO$820</f>
        <v>525</v>
      </c>
      <c r="Q624" s="453" t="s">
        <v>2175</v>
      </c>
      <c r="R624" s="285" t="s">
        <v>23</v>
      </c>
      <c r="T624" s="65">
        <f>$OW$826</f>
        <v>1316.6</v>
      </c>
      <c r="U624" s="453" t="s">
        <v>2175</v>
      </c>
      <c r="V624" s="285" t="s">
        <v>1668</v>
      </c>
      <c r="X624" s="65">
        <f>$PF$832</f>
        <v>446.6</v>
      </c>
      <c r="Y624" s="453" t="s">
        <v>2175</v>
      </c>
      <c r="Z624" s="107" t="s">
        <v>2197</v>
      </c>
      <c r="AB624" s="65">
        <f>$ADK$838</f>
        <v>355.29999999999995</v>
      </c>
      <c r="AC624" s="453" t="s">
        <v>2175</v>
      </c>
      <c r="AD624" s="284" t="s">
        <v>3632</v>
      </c>
      <c r="AF624" s="65">
        <f>$BBH$844</f>
        <v>283.39999999999998</v>
      </c>
      <c r="AG624" s="453" t="s">
        <v>2175</v>
      </c>
      <c r="AH624" s="285" t="s">
        <v>1661</v>
      </c>
      <c r="AJ624" s="65">
        <f>$CT$850</f>
        <v>157.9</v>
      </c>
      <c r="AK624" s="453" t="s">
        <v>2175</v>
      </c>
      <c r="AL624" s="284" t="s">
        <v>3634</v>
      </c>
      <c r="AN624" s="65">
        <f>$BBZ$856</f>
        <v>115.3</v>
      </c>
      <c r="AO624" s="453" t="s">
        <v>2175</v>
      </c>
      <c r="AP624" s="107" t="s">
        <v>639</v>
      </c>
      <c r="AR624" s="65">
        <f>$AEC$862</f>
        <v>107.6</v>
      </c>
      <c r="AS624" s="453" t="s">
        <v>2175</v>
      </c>
      <c r="AT624" s="284" t="s">
        <v>3644</v>
      </c>
      <c r="AW624" s="65">
        <f>$BFL$868</f>
        <v>138.19999999999999</v>
      </c>
    </row>
    <row r="625" spans="1:49" s="34" customFormat="1" ht="15.75" customHeight="1">
      <c r="A625" s="453" t="s">
        <v>2176</v>
      </c>
      <c r="B625" s="285" t="s">
        <v>33</v>
      </c>
      <c r="D625" s="65">
        <f>$CK$802</f>
        <v>2256.1999999999998</v>
      </c>
      <c r="E625" s="453" t="s">
        <v>2176</v>
      </c>
      <c r="F625" s="107" t="s">
        <v>686</v>
      </c>
      <c r="H625" s="65">
        <f>$PX$808</f>
        <v>2285.1</v>
      </c>
      <c r="I625" s="453" t="s">
        <v>2176</v>
      </c>
      <c r="J625" s="107" t="s">
        <v>2729</v>
      </c>
      <c r="L625" s="65">
        <f>$AIG$814</f>
        <v>1781.8</v>
      </c>
      <c r="M625" s="453" t="s">
        <v>2176</v>
      </c>
      <c r="N625" s="107" t="s">
        <v>694</v>
      </c>
      <c r="P625" s="65">
        <f>$RH$820</f>
        <v>518.1</v>
      </c>
      <c r="Q625" s="453" t="s">
        <v>2176</v>
      </c>
      <c r="R625" s="107" t="s">
        <v>2716</v>
      </c>
      <c r="T625" s="65">
        <f>$AOV$826</f>
        <v>1315.9</v>
      </c>
      <c r="U625" s="453" t="s">
        <v>2176</v>
      </c>
      <c r="V625" s="107" t="s">
        <v>2195</v>
      </c>
      <c r="X625" s="65">
        <f>$XN$832</f>
        <v>443.9</v>
      </c>
      <c r="Y625" s="453" t="s">
        <v>2176</v>
      </c>
      <c r="Z625" s="284" t="s">
        <v>3643</v>
      </c>
      <c r="AB625" s="65">
        <f>$BFC$838</f>
        <v>353.3</v>
      </c>
      <c r="AC625" s="453" t="s">
        <v>2176</v>
      </c>
      <c r="AD625" s="285" t="s">
        <v>1653</v>
      </c>
      <c r="AF625" s="65">
        <f>$FW$844</f>
        <v>281.39999999999998</v>
      </c>
      <c r="AG625" s="453" t="s">
        <v>2176</v>
      </c>
      <c r="AH625" s="284" t="s">
        <v>3629</v>
      </c>
      <c r="AJ625" s="65">
        <f>$BAG$850</f>
        <v>156.79999999999998</v>
      </c>
      <c r="AK625" s="453" t="s">
        <v>2176</v>
      </c>
      <c r="AL625" s="107" t="s">
        <v>2209</v>
      </c>
      <c r="AN625" s="65">
        <f>$AAZ$856</f>
        <v>114.70000000000002</v>
      </c>
      <c r="AO625" s="453" t="s">
        <v>2176</v>
      </c>
      <c r="AP625" s="284" t="s">
        <v>3625</v>
      </c>
      <c r="AR625" s="65">
        <f>$AYN$862</f>
        <v>97.5</v>
      </c>
      <c r="AS625" s="453" t="s">
        <v>2176</v>
      </c>
      <c r="AT625" s="107" t="s">
        <v>2718</v>
      </c>
      <c r="AW625" s="65">
        <f>$AMB$868</f>
        <v>128.79999999999998</v>
      </c>
    </row>
    <row r="626" spans="1:49" s="34" customFormat="1" ht="15.75" customHeight="1">
      <c r="A626" s="453" t="s">
        <v>2177</v>
      </c>
      <c r="B626" s="107" t="s">
        <v>2711</v>
      </c>
      <c r="D626" s="65">
        <f>$AKR$802</f>
        <v>2253.5</v>
      </c>
      <c r="E626" s="453" t="s">
        <v>2177</v>
      </c>
      <c r="F626" s="284" t="s">
        <v>3646</v>
      </c>
      <c r="H626" s="65">
        <f>$BGM$808</f>
        <v>2282.1</v>
      </c>
      <c r="I626" s="453" t="s">
        <v>2177</v>
      </c>
      <c r="J626" s="107" t="s">
        <v>2200</v>
      </c>
      <c r="L626" s="65">
        <f>$ZY$814</f>
        <v>1774.3</v>
      </c>
      <c r="M626" s="453" t="s">
        <v>2177</v>
      </c>
      <c r="N626" s="284" t="s">
        <v>3626</v>
      </c>
      <c r="P626" s="65">
        <f>$AYW$820</f>
        <v>515.70000000000005</v>
      </c>
      <c r="Q626" s="453" t="s">
        <v>2177</v>
      </c>
      <c r="R626" s="285" t="s">
        <v>1649</v>
      </c>
      <c r="T626" s="65">
        <f>$KS$826</f>
        <v>1302.1000000000001</v>
      </c>
      <c r="U626" s="453" t="s">
        <v>2177</v>
      </c>
      <c r="V626" s="284" t="s">
        <v>3623</v>
      </c>
      <c r="X626" s="65">
        <f>$AXV$832</f>
        <v>442.2</v>
      </c>
      <c r="Y626" s="453" t="s">
        <v>2177</v>
      </c>
      <c r="Z626" s="285" t="s">
        <v>1667</v>
      </c>
      <c r="AB626" s="65">
        <f>$VC$838</f>
        <v>348.9</v>
      </c>
      <c r="AC626" s="453" t="s">
        <v>2177</v>
      </c>
      <c r="AD626" s="285" t="s">
        <v>1655</v>
      </c>
      <c r="AF626" s="65">
        <f>$ED$844</f>
        <v>281</v>
      </c>
      <c r="AG626" s="453" t="s">
        <v>2177</v>
      </c>
      <c r="AH626" s="107" t="s">
        <v>2709</v>
      </c>
      <c r="AJ626" s="65">
        <f>$ANL$850</f>
        <v>156.1</v>
      </c>
      <c r="AK626" s="453" t="s">
        <v>2177</v>
      </c>
      <c r="AL626" s="107" t="s">
        <v>2724</v>
      </c>
      <c r="AN626" s="65">
        <f>$APE$856</f>
        <v>112.3</v>
      </c>
      <c r="AO626" s="453" t="s">
        <v>2177</v>
      </c>
      <c r="AP626" s="107" t="s">
        <v>2198</v>
      </c>
      <c r="AR626" s="65">
        <f>$ABR$862</f>
        <v>96</v>
      </c>
      <c r="AS626" s="453" t="s">
        <v>2177</v>
      </c>
      <c r="AT626" s="284" t="s">
        <v>3627</v>
      </c>
      <c r="AW626" s="65">
        <f>$AZO$868</f>
        <v>119.9</v>
      </c>
    </row>
    <row r="627" spans="1:49" s="34" customFormat="1" ht="15.75" customHeight="1">
      <c r="A627" s="453" t="s">
        <v>2178</v>
      </c>
      <c r="B627" s="107" t="s">
        <v>687</v>
      </c>
      <c r="D627" s="65">
        <f>$BS$802</f>
        <v>2248.6999999999998</v>
      </c>
      <c r="E627" s="453" t="s">
        <v>2178</v>
      </c>
      <c r="F627" s="107" t="s">
        <v>2210</v>
      </c>
      <c r="H627" s="65">
        <f>$XE$808</f>
        <v>2265.2999999999997</v>
      </c>
      <c r="I627" s="453" t="s">
        <v>2178</v>
      </c>
      <c r="J627" s="107" t="s">
        <v>2732</v>
      </c>
      <c r="L627" s="65">
        <f>$AQO$814</f>
        <v>1772.1</v>
      </c>
      <c r="M627" s="453" t="s">
        <v>2178</v>
      </c>
      <c r="N627" s="107" t="s">
        <v>2720</v>
      </c>
      <c r="P627" s="65">
        <f>$AHX$820</f>
        <v>515.40000000000009</v>
      </c>
      <c r="Q627" s="453" t="s">
        <v>2178</v>
      </c>
      <c r="R627" s="107" t="s">
        <v>2217</v>
      </c>
      <c r="T627" s="65">
        <f>$AAH$826</f>
        <v>1283.2999999999997</v>
      </c>
      <c r="U627" s="453" t="s">
        <v>2178</v>
      </c>
      <c r="V627" s="284" t="s">
        <v>3632</v>
      </c>
      <c r="X627" s="65">
        <f>$BBH$832</f>
        <v>426.5</v>
      </c>
      <c r="Y627" s="453" t="s">
        <v>2178</v>
      </c>
      <c r="Z627" s="284" t="s">
        <v>3644</v>
      </c>
      <c r="AB627" s="65">
        <f>$BFL$838</f>
        <v>347.40000000000003</v>
      </c>
      <c r="AC627" s="453" t="s">
        <v>2178</v>
      </c>
      <c r="AD627" s="107" t="s">
        <v>2197</v>
      </c>
      <c r="AF627" s="65">
        <f>$ADK$844</f>
        <v>277.60000000000002</v>
      </c>
      <c r="AG627" s="453" t="s">
        <v>2178</v>
      </c>
      <c r="AH627" s="284" t="s">
        <v>3642</v>
      </c>
      <c r="AJ627" s="65">
        <f>$BET$850</f>
        <v>154.19999999999999</v>
      </c>
      <c r="AK627" s="453" t="s">
        <v>2178</v>
      </c>
      <c r="AL627" s="107" t="s">
        <v>2708</v>
      </c>
      <c r="AN627" s="65">
        <f>$AMK$856</f>
        <v>108.6</v>
      </c>
      <c r="AO627" s="453" t="s">
        <v>2178</v>
      </c>
      <c r="AP627" s="107" t="s">
        <v>2732</v>
      </c>
      <c r="AR627" s="65">
        <f>$AQO$862</f>
        <v>94.3</v>
      </c>
      <c r="AS627" s="453" t="s">
        <v>2178</v>
      </c>
      <c r="AT627" s="107" t="s">
        <v>2196</v>
      </c>
      <c r="AW627" s="65">
        <f>$WV$868</f>
        <v>102.99999999999999</v>
      </c>
    </row>
    <row r="628" spans="1:49" s="34" customFormat="1" ht="15.75" customHeight="1">
      <c r="A628" s="453" t="s">
        <v>2179</v>
      </c>
      <c r="B628" s="107" t="s">
        <v>2718</v>
      </c>
      <c r="D628" s="65">
        <f>$AMB$802</f>
        <v>2248.6999999999998</v>
      </c>
      <c r="E628" s="453" t="s">
        <v>2179</v>
      </c>
      <c r="F628" s="285" t="s">
        <v>1668</v>
      </c>
      <c r="H628" s="65">
        <f>$PF$808</f>
        <v>2252.6000000000004</v>
      </c>
      <c r="I628" s="453" t="s">
        <v>2179</v>
      </c>
      <c r="J628" s="284" t="s">
        <v>3635</v>
      </c>
      <c r="L628" s="65">
        <f>$BCI$814</f>
        <v>1763.6</v>
      </c>
      <c r="M628" s="453" t="s">
        <v>2179</v>
      </c>
      <c r="N628" s="285" t="s">
        <v>1658</v>
      </c>
      <c r="P628" s="65">
        <f>$ON$820</f>
        <v>514.29999999999995</v>
      </c>
      <c r="Q628" s="453" t="s">
        <v>2179</v>
      </c>
      <c r="R628" s="107" t="s">
        <v>682</v>
      </c>
      <c r="T628" s="65">
        <f>$HY$826</f>
        <v>1268.6000000000001</v>
      </c>
      <c r="U628" s="453" t="s">
        <v>2179</v>
      </c>
      <c r="V628" s="284" t="s">
        <v>21</v>
      </c>
      <c r="X628" s="65">
        <f>$Q$832</f>
        <v>421.7</v>
      </c>
      <c r="Y628" s="453" t="s">
        <v>2179</v>
      </c>
      <c r="Z628" s="107" t="s">
        <v>2714</v>
      </c>
      <c r="AB628" s="65">
        <f>$AQF$838</f>
        <v>345.9</v>
      </c>
      <c r="AC628" s="453" t="s">
        <v>2179</v>
      </c>
      <c r="AD628" s="284" t="s">
        <v>3642</v>
      </c>
      <c r="AF628" s="65">
        <f>$BET$844</f>
        <v>277.40000000000003</v>
      </c>
      <c r="AG628" s="453" t="s">
        <v>2179</v>
      </c>
      <c r="AH628" s="107" t="s">
        <v>2712</v>
      </c>
      <c r="AJ628" s="65">
        <f>$AHF$850</f>
        <v>151.80000000000001</v>
      </c>
      <c r="AK628" s="453" t="s">
        <v>2179</v>
      </c>
      <c r="AL628" s="107" t="s">
        <v>2719</v>
      </c>
      <c r="AN628" s="65">
        <f>$AJQ$856</f>
        <v>104</v>
      </c>
      <c r="AO628" s="453" t="s">
        <v>2179</v>
      </c>
      <c r="AP628" s="107" t="s">
        <v>675</v>
      </c>
      <c r="AR628" s="65">
        <f>$MC$862</f>
        <v>87.9</v>
      </c>
      <c r="AS628" s="453" t="s">
        <v>2179</v>
      </c>
      <c r="AT628" s="285" t="s">
        <v>1753</v>
      </c>
      <c r="AW628" s="65">
        <f>$NM$868</f>
        <v>102.99999999999999</v>
      </c>
    </row>
    <row r="629" spans="1:49" s="34" customFormat="1" ht="15.75" customHeight="1">
      <c r="A629" s="453" t="s">
        <v>2180</v>
      </c>
      <c r="B629" s="106" t="s">
        <v>1344</v>
      </c>
      <c r="D629" s="65">
        <f>$GX$802</f>
        <v>2236.9</v>
      </c>
      <c r="E629" s="453" t="s">
        <v>2180</v>
      </c>
      <c r="F629" s="107" t="s">
        <v>700</v>
      </c>
      <c r="H629" s="65">
        <f>$NV$808</f>
        <v>2250.9</v>
      </c>
      <c r="I629" s="453" t="s">
        <v>2180</v>
      </c>
      <c r="J629" s="107" t="s">
        <v>3685</v>
      </c>
      <c r="L629" s="65">
        <f>$BGD$814</f>
        <v>1755.9</v>
      </c>
      <c r="M629" s="453" t="s">
        <v>2180</v>
      </c>
      <c r="N629" s="106" t="s">
        <v>1349</v>
      </c>
      <c r="P629" s="65">
        <f>$LT$820</f>
        <v>508.70000000000005</v>
      </c>
      <c r="Q629" s="453" t="s">
        <v>2180</v>
      </c>
      <c r="R629" s="284" t="s">
        <v>3628</v>
      </c>
      <c r="T629" s="65">
        <f>$AZX$826</f>
        <v>1244.8</v>
      </c>
      <c r="U629" s="453" t="s">
        <v>2180</v>
      </c>
      <c r="V629" s="107" t="s">
        <v>2714</v>
      </c>
      <c r="X629" s="65">
        <f>$AQF$832</f>
        <v>419.70000000000005</v>
      </c>
      <c r="Y629" s="453" t="s">
        <v>2180</v>
      </c>
      <c r="Z629" s="284" t="s">
        <v>3624</v>
      </c>
      <c r="AB629" s="65">
        <f>$AYE$838</f>
        <v>343.90000000000003</v>
      </c>
      <c r="AC629" s="453" t="s">
        <v>2180</v>
      </c>
      <c r="AD629" s="107" t="s">
        <v>162</v>
      </c>
      <c r="AF629" s="65">
        <f>$HG$844</f>
        <v>277.2</v>
      </c>
      <c r="AG629" s="453" t="s">
        <v>2180</v>
      </c>
      <c r="AH629" s="106" t="s">
        <v>1337</v>
      </c>
      <c r="AJ629" s="65">
        <f>$H$850</f>
        <v>151.69999999999999</v>
      </c>
      <c r="AK629" s="453" t="s">
        <v>2180</v>
      </c>
      <c r="AL629" s="285" t="s">
        <v>1649</v>
      </c>
      <c r="AN629" s="65">
        <f>$KS$856</f>
        <v>103.5</v>
      </c>
      <c r="AO629" s="453" t="s">
        <v>2180</v>
      </c>
      <c r="AP629" s="284" t="s">
        <v>3627</v>
      </c>
      <c r="AR629" s="65">
        <f>$AZO$862</f>
        <v>83.800000000000011</v>
      </c>
      <c r="AS629" s="453" t="s">
        <v>2180</v>
      </c>
      <c r="AT629" s="284" t="s">
        <v>3640</v>
      </c>
      <c r="AW629" s="65">
        <f>$BEB$868</f>
        <v>102.1</v>
      </c>
    </row>
    <row r="630" spans="1:49" s="34" customFormat="1" ht="15.75" customHeight="1">
      <c r="A630" s="453" t="s">
        <v>2181</v>
      </c>
      <c r="B630" s="107" t="s">
        <v>155</v>
      </c>
      <c r="D630" s="65">
        <f>$BJ$802</f>
        <v>2236.9</v>
      </c>
      <c r="E630" s="453" t="s">
        <v>2181</v>
      </c>
      <c r="F630" s="107" t="s">
        <v>2709</v>
      </c>
      <c r="H630" s="65">
        <f>$ANL$808</f>
        <v>2239.3000000000002</v>
      </c>
      <c r="I630" s="453" t="s">
        <v>2181</v>
      </c>
      <c r="J630" s="107" t="s">
        <v>2734</v>
      </c>
      <c r="L630" s="65">
        <f>$ALS$814</f>
        <v>1753.4</v>
      </c>
      <c r="M630" s="453" t="s">
        <v>2181</v>
      </c>
      <c r="N630" s="284" t="s">
        <v>3640</v>
      </c>
      <c r="P630" s="65">
        <f>$BEB$820</f>
        <v>507.9</v>
      </c>
      <c r="Q630" s="453" t="s">
        <v>2181</v>
      </c>
      <c r="R630" s="107" t="s">
        <v>153</v>
      </c>
      <c r="T630" s="65">
        <f>$SR$826</f>
        <v>1242.8</v>
      </c>
      <c r="U630" s="453" t="s">
        <v>2181</v>
      </c>
      <c r="V630" s="107" t="s">
        <v>2197</v>
      </c>
      <c r="X630" s="65">
        <f>$ADK$832</f>
        <v>416.5</v>
      </c>
      <c r="Y630" s="453" t="s">
        <v>2181</v>
      </c>
      <c r="Z630" s="284" t="s">
        <v>3627</v>
      </c>
      <c r="AB630" s="65">
        <f>$AZO$838</f>
        <v>335.9</v>
      </c>
      <c r="AC630" s="453" t="s">
        <v>2181</v>
      </c>
      <c r="AD630" s="107" t="s">
        <v>2209</v>
      </c>
      <c r="AF630" s="65">
        <f>$AAZ$844</f>
        <v>269.8</v>
      </c>
      <c r="AG630" s="453" t="s">
        <v>2181</v>
      </c>
      <c r="AH630" s="107" t="s">
        <v>654</v>
      </c>
      <c r="AJ630" s="65">
        <f>$HP$850</f>
        <v>146.6</v>
      </c>
      <c r="AK630" s="453" t="s">
        <v>2181</v>
      </c>
      <c r="AL630" s="284" t="s">
        <v>3621</v>
      </c>
      <c r="AN630" s="65">
        <f>$AXD$856</f>
        <v>103.4</v>
      </c>
      <c r="AO630" s="453" t="s">
        <v>2181</v>
      </c>
      <c r="AP630" s="107" t="s">
        <v>2217</v>
      </c>
      <c r="AR630" s="65">
        <f>$AAH$862</f>
        <v>83.6</v>
      </c>
      <c r="AS630" s="453" t="s">
        <v>2181</v>
      </c>
      <c r="AT630" s="107" t="s">
        <v>2713</v>
      </c>
      <c r="AW630" s="65">
        <f>$AJZ$868</f>
        <v>101.5</v>
      </c>
    </row>
    <row r="631" spans="1:49" s="34" customFormat="1" ht="15.75" customHeight="1">
      <c r="A631" s="453" t="s">
        <v>2182</v>
      </c>
      <c r="B631" s="107" t="s">
        <v>700</v>
      </c>
      <c r="D631" s="65">
        <f>$NV$802</f>
        <v>2226.8999999999996</v>
      </c>
      <c r="E631" s="453" t="s">
        <v>2182</v>
      </c>
      <c r="F631" s="284" t="s">
        <v>3628</v>
      </c>
      <c r="H631" s="65">
        <f>$AZX$808</f>
        <v>2227.9</v>
      </c>
      <c r="I631" s="453" t="s">
        <v>2182</v>
      </c>
      <c r="J631" s="284" t="s">
        <v>3628</v>
      </c>
      <c r="L631" s="65">
        <f>$AZX$814</f>
        <v>1745.4</v>
      </c>
      <c r="M631" s="453" t="s">
        <v>2182</v>
      </c>
      <c r="N631" s="285" t="s">
        <v>1690</v>
      </c>
      <c r="P631" s="65">
        <f>$ZG$820</f>
        <v>500.29999999999995</v>
      </c>
      <c r="Q631" s="453" t="s">
        <v>2182</v>
      </c>
      <c r="R631" s="284" t="s">
        <v>3641</v>
      </c>
      <c r="T631" s="65">
        <f>$BEK$826</f>
        <v>1206</v>
      </c>
      <c r="U631" s="453" t="s">
        <v>2182</v>
      </c>
      <c r="V631" s="107" t="s">
        <v>686</v>
      </c>
      <c r="X631" s="65">
        <f>$PX$832</f>
        <v>416.40000000000003</v>
      </c>
      <c r="Y631" s="453" t="s">
        <v>2182</v>
      </c>
      <c r="Z631" s="284" t="s">
        <v>3620</v>
      </c>
      <c r="AB631" s="65">
        <f>$AWU$838</f>
        <v>332.9</v>
      </c>
      <c r="AC631" s="453" t="s">
        <v>2182</v>
      </c>
      <c r="AD631" s="107" t="s">
        <v>2200</v>
      </c>
      <c r="AF631" s="65">
        <f>$ZY$844</f>
        <v>268.09999999999997</v>
      </c>
      <c r="AG631" s="453" t="s">
        <v>2182</v>
      </c>
      <c r="AH631" s="285" t="s">
        <v>1655</v>
      </c>
      <c r="AJ631" s="65">
        <f>$ED$850</f>
        <v>145.19999999999999</v>
      </c>
      <c r="AK631" s="453" t="s">
        <v>2182</v>
      </c>
      <c r="AL631" s="107" t="s">
        <v>682</v>
      </c>
      <c r="AN631" s="65">
        <f>$HY$856</f>
        <v>98</v>
      </c>
      <c r="AO631" s="453" t="s">
        <v>2182</v>
      </c>
      <c r="AP631" s="107" t="s">
        <v>2212</v>
      </c>
      <c r="AR631" s="65">
        <f>$XW$862</f>
        <v>78.400000000000006</v>
      </c>
      <c r="AS631" s="453" t="s">
        <v>2182</v>
      </c>
      <c r="AT631" s="107" t="s">
        <v>668</v>
      </c>
      <c r="AW631" s="65">
        <f>$SI$868</f>
        <v>96.3</v>
      </c>
    </row>
    <row r="632" spans="1:49" s="34" customFormat="1" ht="15.75" customHeight="1">
      <c r="A632" s="453" t="s">
        <v>2183</v>
      </c>
      <c r="B632" s="107" t="s">
        <v>2729</v>
      </c>
      <c r="D632" s="65">
        <f>$AIG$802</f>
        <v>2224.6</v>
      </c>
      <c r="E632" s="453" t="s">
        <v>2183</v>
      </c>
      <c r="F632" s="107" t="s">
        <v>682</v>
      </c>
      <c r="H632" s="65">
        <f>$HY$808</f>
        <v>2219.8999999999996</v>
      </c>
      <c r="I632" s="453" t="s">
        <v>2183</v>
      </c>
      <c r="J632" s="107" t="s">
        <v>3637</v>
      </c>
      <c r="L632" s="65">
        <f>$BDA$814</f>
        <v>1737.6</v>
      </c>
      <c r="M632" s="453" t="s">
        <v>2183</v>
      </c>
      <c r="N632" s="284" t="s">
        <v>3644</v>
      </c>
      <c r="P632" s="65">
        <f>$BFL$820</f>
        <v>499</v>
      </c>
      <c r="Q632" s="453" t="s">
        <v>2183</v>
      </c>
      <c r="R632" s="107" t="s">
        <v>2197</v>
      </c>
      <c r="T632" s="65">
        <f>$ADK$826</f>
        <v>1167.7</v>
      </c>
      <c r="U632" s="453" t="s">
        <v>2183</v>
      </c>
      <c r="V632" s="285" t="s">
        <v>1667</v>
      </c>
      <c r="X632" s="65">
        <f>$VC$832</f>
        <v>406.09999999999997</v>
      </c>
      <c r="Y632" s="453" t="s">
        <v>2183</v>
      </c>
      <c r="Z632" s="285" t="s">
        <v>1664</v>
      </c>
      <c r="AB632" s="65">
        <f>$QG$838</f>
        <v>331.1</v>
      </c>
      <c r="AC632" s="453" t="s">
        <v>2183</v>
      </c>
      <c r="AD632" s="107" t="s">
        <v>639</v>
      </c>
      <c r="AF632" s="65">
        <f>$AEC$844</f>
        <v>262.09999999999997</v>
      </c>
      <c r="AG632" s="453" t="s">
        <v>2183</v>
      </c>
      <c r="AH632" s="107" t="s">
        <v>2726</v>
      </c>
      <c r="AJ632" s="65">
        <f>$AKI$850</f>
        <v>144</v>
      </c>
      <c r="AK632" s="453" t="s">
        <v>2183</v>
      </c>
      <c r="AL632" s="284" t="s">
        <v>3626</v>
      </c>
      <c r="AN632" s="65">
        <f>$AYW$856</f>
        <v>93.399999999999991</v>
      </c>
      <c r="AO632" s="453" t="s">
        <v>2183</v>
      </c>
      <c r="AP632" s="107" t="s">
        <v>2727</v>
      </c>
      <c r="AR632" s="65">
        <f>$APN$862</f>
        <v>77.5</v>
      </c>
      <c r="AS632" s="453" t="s">
        <v>2183</v>
      </c>
      <c r="AT632" s="107" t="s">
        <v>2197</v>
      </c>
      <c r="AW632" s="65">
        <f>$ADK$868</f>
        <v>81.7</v>
      </c>
    </row>
    <row r="633" spans="1:49" s="34" customFormat="1" ht="15.75" customHeight="1">
      <c r="A633" s="453" t="s">
        <v>2184</v>
      </c>
      <c r="B633" s="107" t="s">
        <v>2717</v>
      </c>
      <c r="D633" s="65">
        <f>$ANC$802</f>
        <v>2217.2999999999997</v>
      </c>
      <c r="E633" s="453" t="s">
        <v>2184</v>
      </c>
      <c r="F633" s="284" t="s">
        <v>3642</v>
      </c>
      <c r="H633" s="65">
        <f>$BET$808</f>
        <v>2211.6999999999998</v>
      </c>
      <c r="I633" s="453" t="s">
        <v>2184</v>
      </c>
      <c r="J633" s="284" t="s">
        <v>3643</v>
      </c>
      <c r="L633" s="65">
        <f>$BFC$814</f>
        <v>1724.8</v>
      </c>
      <c r="M633" s="453" t="s">
        <v>2184</v>
      </c>
      <c r="N633" s="107" t="s">
        <v>162</v>
      </c>
      <c r="P633" s="65">
        <f>$HG$820</f>
        <v>495.80000000000007</v>
      </c>
      <c r="Q633" s="453" t="s">
        <v>2184</v>
      </c>
      <c r="R633" s="107" t="s">
        <v>2717</v>
      </c>
      <c r="T633" s="65">
        <f>$ANC$826</f>
        <v>1105.5</v>
      </c>
      <c r="U633" s="453" t="s">
        <v>2184</v>
      </c>
      <c r="V633" s="106" t="s">
        <v>1342</v>
      </c>
      <c r="X633" s="65">
        <f>$IH$832</f>
        <v>359</v>
      </c>
      <c r="Y633" s="453" t="s">
        <v>2184</v>
      </c>
      <c r="Z633" s="107" t="s">
        <v>2209</v>
      </c>
      <c r="AB633" s="65">
        <f>$AAZ$838</f>
        <v>328.6</v>
      </c>
      <c r="AC633" s="453" t="s">
        <v>2184</v>
      </c>
      <c r="AD633" s="107" t="s">
        <v>2710</v>
      </c>
      <c r="AF633" s="65">
        <f>$ALA$844</f>
        <v>261.7</v>
      </c>
      <c r="AG633" s="453" t="s">
        <v>2184</v>
      </c>
      <c r="AH633" s="285" t="s">
        <v>1671</v>
      </c>
      <c r="AJ633" s="65">
        <f>$RQ$850</f>
        <v>142.19999999999999</v>
      </c>
      <c r="AK633" s="453" t="s">
        <v>2184</v>
      </c>
      <c r="AL633" s="284" t="s">
        <v>3636</v>
      </c>
      <c r="AN633" s="65">
        <f>$BCR$856</f>
        <v>92</v>
      </c>
      <c r="AO633" s="453" t="s">
        <v>2184</v>
      </c>
      <c r="AP633" s="107" t="s">
        <v>700</v>
      </c>
      <c r="AR633" s="65">
        <f>$NV$862</f>
        <v>76.599999999999994</v>
      </c>
      <c r="AS633" s="453" t="s">
        <v>2184</v>
      </c>
      <c r="AT633" s="107" t="s">
        <v>2726</v>
      </c>
      <c r="AW633" s="65">
        <f>$AKI$868</f>
        <v>78.2</v>
      </c>
    </row>
    <row r="634" spans="1:49" s="34" customFormat="1" ht="15.75" customHeight="1">
      <c r="A634" s="453" t="s">
        <v>2185</v>
      </c>
      <c r="B634" s="107" t="s">
        <v>2710</v>
      </c>
      <c r="D634" s="65">
        <f>$ALA$802</f>
        <v>2217.2999999999997</v>
      </c>
      <c r="E634" s="453" t="s">
        <v>2185</v>
      </c>
      <c r="F634" s="107" t="s">
        <v>669</v>
      </c>
      <c r="H634" s="65">
        <f>$ML$808</f>
        <v>2202.2999999999997</v>
      </c>
      <c r="I634" s="453" t="s">
        <v>2185</v>
      </c>
      <c r="J634" s="285" t="s">
        <v>1658</v>
      </c>
      <c r="L634" s="65">
        <f>$ON$814</f>
        <v>1721.3</v>
      </c>
      <c r="M634" s="453" t="s">
        <v>2185</v>
      </c>
      <c r="N634" s="106" t="s">
        <v>1342</v>
      </c>
      <c r="P634" s="65">
        <f>$IH$820</f>
        <v>490.4</v>
      </c>
      <c r="Q634" s="453" t="s">
        <v>2185</v>
      </c>
      <c r="R634" s="284" t="s">
        <v>3631</v>
      </c>
      <c r="T634" s="65">
        <f>$BAY$826</f>
        <v>1087.1999999999998</v>
      </c>
      <c r="U634" s="453" t="s">
        <v>2185</v>
      </c>
      <c r="V634" s="107" t="s">
        <v>2848</v>
      </c>
      <c r="X634" s="65">
        <f>$AJH$832</f>
        <v>358.00000000000006</v>
      </c>
      <c r="Y634" s="453" t="s">
        <v>2185</v>
      </c>
      <c r="Z634" s="107" t="s">
        <v>2217</v>
      </c>
      <c r="AB634" s="65">
        <f>$AAH$838</f>
        <v>322.3</v>
      </c>
      <c r="AC634" s="453" t="s">
        <v>2185</v>
      </c>
      <c r="AD634" s="107" t="s">
        <v>704</v>
      </c>
      <c r="AF634" s="65">
        <f>$DC$844</f>
        <v>260.89999999999998</v>
      </c>
      <c r="AG634" s="453" t="s">
        <v>2185</v>
      </c>
      <c r="AH634" s="107" t="s">
        <v>2710</v>
      </c>
      <c r="AJ634" s="65">
        <f>$ALA$850</f>
        <v>139.4</v>
      </c>
      <c r="AK634" s="453" t="s">
        <v>2185</v>
      </c>
      <c r="AL634" s="107" t="s">
        <v>180</v>
      </c>
      <c r="AN634" s="65">
        <f>$ZP$856</f>
        <v>89.7</v>
      </c>
      <c r="AO634" s="453" t="s">
        <v>2185</v>
      </c>
      <c r="AP634" s="284" t="s">
        <v>3648</v>
      </c>
      <c r="AR634" s="65">
        <f>$BHE$862</f>
        <v>76.2</v>
      </c>
      <c r="AS634" s="453" t="s">
        <v>2185</v>
      </c>
      <c r="AT634" s="284" t="s">
        <v>3655</v>
      </c>
      <c r="AW634" s="65">
        <f>$AZF$868</f>
        <v>75.8</v>
      </c>
    </row>
    <row r="635" spans="1:49" s="34" customFormat="1" ht="15.75" customHeight="1">
      <c r="A635" s="453" t="s">
        <v>2186</v>
      </c>
      <c r="B635" s="284" t="s">
        <v>3628</v>
      </c>
      <c r="D635" s="65">
        <f>$AZX$802</f>
        <v>2206.5</v>
      </c>
      <c r="E635" s="453" t="s">
        <v>2186</v>
      </c>
      <c r="F635" s="285" t="s">
        <v>1654</v>
      </c>
      <c r="H635" s="65">
        <f>$YX$808</f>
        <v>2197.5</v>
      </c>
      <c r="I635" s="453" t="s">
        <v>2186</v>
      </c>
      <c r="J635" s="284" t="s">
        <v>3624</v>
      </c>
      <c r="L635" s="65">
        <f>$AYE$814</f>
        <v>1711.2</v>
      </c>
      <c r="M635" s="453" t="s">
        <v>2186</v>
      </c>
      <c r="N635" s="107" t="s">
        <v>2193</v>
      </c>
      <c r="P635" s="65">
        <f>$ASZ$820</f>
        <v>478.90000000000003</v>
      </c>
      <c r="Q635" s="453" t="s">
        <v>2186</v>
      </c>
      <c r="R635" s="107" t="s">
        <v>2725</v>
      </c>
      <c r="T635" s="65">
        <f>$AIP$826</f>
        <v>1084.8</v>
      </c>
      <c r="U635" s="453" t="s">
        <v>2186</v>
      </c>
      <c r="V635" s="284" t="s">
        <v>142</v>
      </c>
      <c r="X635" s="65">
        <f>$DU$832</f>
        <v>357.59999999999997</v>
      </c>
      <c r="Y635" s="453" t="s">
        <v>2186</v>
      </c>
      <c r="Z635" s="284" t="s">
        <v>3634</v>
      </c>
      <c r="AB635" s="65">
        <f>$BBZ$838</f>
        <v>311.8</v>
      </c>
      <c r="AC635" s="453" t="s">
        <v>2186</v>
      </c>
      <c r="AD635" s="107" t="s">
        <v>2724</v>
      </c>
      <c r="AF635" s="65">
        <f>$APE$844</f>
        <v>260.59999999999997</v>
      </c>
      <c r="AG635" s="453" t="s">
        <v>2186</v>
      </c>
      <c r="AH635" s="107" t="s">
        <v>180</v>
      </c>
      <c r="AJ635" s="65">
        <f>$ZP$850</f>
        <v>139.1</v>
      </c>
      <c r="AK635" s="453" t="s">
        <v>2186</v>
      </c>
      <c r="AL635" s="284" t="s">
        <v>3644</v>
      </c>
      <c r="AN635" s="65">
        <f>$BFL$856</f>
        <v>88</v>
      </c>
      <c r="AO635" s="453" t="s">
        <v>2186</v>
      </c>
      <c r="AP635" s="285" t="s">
        <v>1658</v>
      </c>
      <c r="AR635" s="65">
        <f>$ON$862</f>
        <v>67.900000000000006</v>
      </c>
      <c r="AS635" s="453" t="s">
        <v>2186</v>
      </c>
      <c r="AT635" s="107" t="s">
        <v>162</v>
      </c>
      <c r="AW635" s="65">
        <f>$HG$868</f>
        <v>71.8</v>
      </c>
    </row>
    <row r="636" spans="1:49" s="34" customFormat="1" ht="15.75" customHeight="1">
      <c r="A636" s="453" t="s">
        <v>2187</v>
      </c>
      <c r="B636" s="285" t="s">
        <v>2325</v>
      </c>
      <c r="D636" s="65">
        <f>$OE$802</f>
        <v>2200.2999999999997</v>
      </c>
      <c r="E636" s="453" t="s">
        <v>2187</v>
      </c>
      <c r="F636" s="107" t="s">
        <v>162</v>
      </c>
      <c r="H636" s="65">
        <f>$HG$808</f>
        <v>2193.5</v>
      </c>
      <c r="I636" s="453" t="s">
        <v>2187</v>
      </c>
      <c r="J636" s="107" t="s">
        <v>2720</v>
      </c>
      <c r="L636" s="65">
        <f>$AHX$814</f>
        <v>1696.2</v>
      </c>
      <c r="M636" s="453" t="s">
        <v>2187</v>
      </c>
      <c r="N636" s="285" t="s">
        <v>1657</v>
      </c>
      <c r="P636" s="65">
        <f>$TS$820</f>
        <v>477.59999999999997</v>
      </c>
      <c r="Q636" s="453" t="s">
        <v>2187</v>
      </c>
      <c r="R636" s="284" t="s">
        <v>3640</v>
      </c>
      <c r="T636" s="65">
        <f>$BEB$826</f>
        <v>1083.7</v>
      </c>
      <c r="U636" s="453" t="s">
        <v>2187</v>
      </c>
      <c r="V636" s="107" t="s">
        <v>3685</v>
      </c>
      <c r="X636" s="65">
        <f>$BGD$832</f>
        <v>355.40000000000003</v>
      </c>
      <c r="Y636" s="453" t="s">
        <v>2187</v>
      </c>
      <c r="Z636" s="107" t="s">
        <v>3633</v>
      </c>
      <c r="AB636" s="65">
        <f>$BBQ$838</f>
        <v>310.39999999999998</v>
      </c>
      <c r="AC636" s="453" t="s">
        <v>2187</v>
      </c>
      <c r="AD636" s="285" t="s">
        <v>23</v>
      </c>
      <c r="AF636" s="65">
        <f>$OW$844</f>
        <v>259</v>
      </c>
      <c r="AG636" s="453" t="s">
        <v>2187</v>
      </c>
      <c r="AH636" s="284" t="s">
        <v>3626</v>
      </c>
      <c r="AJ636" s="65">
        <f>$AYW$850</f>
        <v>135.1</v>
      </c>
      <c r="AK636" s="453" t="s">
        <v>2187</v>
      </c>
      <c r="AL636" s="284" t="s">
        <v>3625</v>
      </c>
      <c r="AN636" s="65">
        <f>$AYN$856</f>
        <v>82.8</v>
      </c>
      <c r="AO636" s="453" t="s">
        <v>2187</v>
      </c>
      <c r="AP636" s="107" t="s">
        <v>633</v>
      </c>
      <c r="AR636" s="65">
        <f>$UB$862</f>
        <v>66.3</v>
      </c>
      <c r="AS636" s="453" t="s">
        <v>2187</v>
      </c>
      <c r="AT636" s="284" t="s">
        <v>3643</v>
      </c>
      <c r="AW636" s="65">
        <f>$BFC$868</f>
        <v>58.1</v>
      </c>
    </row>
    <row r="637" spans="1:49" s="34" customFormat="1" ht="15.75" customHeight="1">
      <c r="A637" s="453" t="s">
        <v>2188</v>
      </c>
      <c r="B637" s="107" t="s">
        <v>633</v>
      </c>
      <c r="D637" s="65">
        <f>$UB$802</f>
        <v>2198.8999999999996</v>
      </c>
      <c r="E637" s="453" t="s">
        <v>2188</v>
      </c>
      <c r="F637" s="107" t="s">
        <v>2197</v>
      </c>
      <c r="H637" s="65">
        <f>$ADK$808</f>
        <v>2185.2000000000003</v>
      </c>
      <c r="I637" s="453" t="s">
        <v>2188</v>
      </c>
      <c r="J637" s="285" t="s">
        <v>1665</v>
      </c>
      <c r="L637" s="65">
        <f>$VU$814</f>
        <v>1694.0000000000002</v>
      </c>
      <c r="M637" s="453" t="s">
        <v>2188</v>
      </c>
      <c r="N637" s="107" t="s">
        <v>3685</v>
      </c>
      <c r="P637" s="65">
        <f>$BGD$820</f>
        <v>470.20000000000005</v>
      </c>
      <c r="Q637" s="453" t="s">
        <v>2188</v>
      </c>
      <c r="R637" s="285" t="s">
        <v>1</v>
      </c>
      <c r="T637" s="65">
        <f>$UK$826</f>
        <v>1080.2</v>
      </c>
      <c r="U637" s="453" t="s">
        <v>2188</v>
      </c>
      <c r="V637" s="107" t="s">
        <v>2732</v>
      </c>
      <c r="X637" s="65">
        <f>$AQO$832</f>
        <v>348.5</v>
      </c>
      <c r="Y637" s="453" t="s">
        <v>2188</v>
      </c>
      <c r="Z637" s="285" t="s">
        <v>11</v>
      </c>
      <c r="AB637" s="65">
        <f>$FE$838</f>
        <v>298.40000000000003</v>
      </c>
      <c r="AC637" s="453" t="s">
        <v>2188</v>
      </c>
      <c r="AD637" s="285" t="s">
        <v>1</v>
      </c>
      <c r="AF637" s="65">
        <f>$UK$844</f>
        <v>258.8</v>
      </c>
      <c r="AG637" s="453" t="s">
        <v>2188</v>
      </c>
      <c r="AH637" s="107" t="s">
        <v>162</v>
      </c>
      <c r="AJ637" s="65">
        <f>$HG$850</f>
        <v>134.1</v>
      </c>
      <c r="AK637" s="453" t="s">
        <v>2188</v>
      </c>
      <c r="AL637" s="107" t="s">
        <v>2210</v>
      </c>
      <c r="AN637" s="65">
        <f>$XE$856</f>
        <v>80.600000000000009</v>
      </c>
      <c r="AO637" s="453" t="s">
        <v>2188</v>
      </c>
      <c r="AP637" s="284" t="s">
        <v>3641</v>
      </c>
      <c r="AR637" s="65">
        <f>$BEK$862</f>
        <v>65.099999999999994</v>
      </c>
      <c r="AS637" s="453" t="s">
        <v>2188</v>
      </c>
      <c r="AT637" s="284" t="s">
        <v>3620</v>
      </c>
      <c r="AW637" s="65">
        <f>$AWU$868</f>
        <v>52.800000000000004</v>
      </c>
    </row>
    <row r="638" spans="1:49" s="34" customFormat="1" ht="15.75" customHeight="1">
      <c r="A638" s="453" t="s">
        <v>2189</v>
      </c>
      <c r="B638" s="107" t="s">
        <v>2715</v>
      </c>
      <c r="D638" s="65">
        <f>$AHO$802</f>
        <v>2182.6999999999998</v>
      </c>
      <c r="E638" s="453" t="s">
        <v>2189</v>
      </c>
      <c r="F638" s="285" t="s">
        <v>37</v>
      </c>
      <c r="H638" s="65">
        <f>$EV$808</f>
        <v>2184.2999999999997</v>
      </c>
      <c r="I638" s="453" t="s">
        <v>2189</v>
      </c>
      <c r="J638" s="284" t="s">
        <v>3640</v>
      </c>
      <c r="L638" s="65">
        <f>$BEB$814</f>
        <v>1680.2</v>
      </c>
      <c r="M638" s="453" t="s">
        <v>2189</v>
      </c>
      <c r="N638" s="284" t="s">
        <v>3638</v>
      </c>
      <c r="P638" s="65">
        <f>$BDJ$820</f>
        <v>461.6</v>
      </c>
      <c r="Q638" s="453" t="s">
        <v>2189</v>
      </c>
      <c r="R638" s="284" t="s">
        <v>3632</v>
      </c>
      <c r="T638" s="65">
        <f>$BBH$826</f>
        <v>1069.5999999999999</v>
      </c>
      <c r="U638" s="453" t="s">
        <v>2189</v>
      </c>
      <c r="V638" s="107" t="s">
        <v>2727</v>
      </c>
      <c r="X638" s="65">
        <f>$APN$832</f>
        <v>345.3</v>
      </c>
      <c r="Y638" s="453" t="s">
        <v>2189</v>
      </c>
      <c r="Z638" s="106" t="s">
        <v>1346</v>
      </c>
      <c r="AB638" s="65">
        <f>$QY$838</f>
        <v>288.60000000000002</v>
      </c>
      <c r="AC638" s="453" t="s">
        <v>2189</v>
      </c>
      <c r="AD638" s="107" t="s">
        <v>633</v>
      </c>
      <c r="AF638" s="65">
        <f>$UB$844</f>
        <v>238</v>
      </c>
      <c r="AG638" s="453" t="s">
        <v>2189</v>
      </c>
      <c r="AH638" s="107" t="s">
        <v>141</v>
      </c>
      <c r="AJ638" s="65">
        <f>$GO$850</f>
        <v>133.69999999999999</v>
      </c>
      <c r="AK638" s="453" t="s">
        <v>2189</v>
      </c>
      <c r="AL638" s="285" t="s">
        <v>1656</v>
      </c>
      <c r="AN638" s="65">
        <f>$ASH$856</f>
        <v>75.2</v>
      </c>
      <c r="AO638" s="453" t="s">
        <v>2189</v>
      </c>
      <c r="AP638" s="284" t="s">
        <v>3640</v>
      </c>
      <c r="AR638" s="65">
        <f>$BEB$862</f>
        <v>64.5</v>
      </c>
      <c r="AS638" s="453" t="s">
        <v>2189</v>
      </c>
      <c r="AT638" s="284" t="s">
        <v>3632</v>
      </c>
      <c r="AW638" s="65">
        <f>$BBH$868</f>
        <v>51.7</v>
      </c>
    </row>
    <row r="639" spans="1:49" s="34" customFormat="1" ht="15.75" customHeight="1">
      <c r="A639" s="453" t="s">
        <v>2190</v>
      </c>
      <c r="B639" s="107" t="s">
        <v>668</v>
      </c>
      <c r="D639" s="65">
        <f>$SI$802</f>
        <v>2182.4</v>
      </c>
      <c r="E639" s="453" t="s">
        <v>2190</v>
      </c>
      <c r="F639" s="107" t="s">
        <v>2193</v>
      </c>
      <c r="H639" s="65">
        <f>$ASZ$808</f>
        <v>2158.6</v>
      </c>
      <c r="I639" s="453" t="s">
        <v>2190</v>
      </c>
      <c r="J639" s="107" t="s">
        <v>658</v>
      </c>
      <c r="L639" s="65">
        <f>$KA$814</f>
        <v>1667.8</v>
      </c>
      <c r="M639" s="453" t="s">
        <v>2190</v>
      </c>
      <c r="N639" s="107" t="s">
        <v>2201</v>
      </c>
      <c r="P639" s="65">
        <f>$ABI$820</f>
        <v>441.5</v>
      </c>
      <c r="Q639" s="453" t="s">
        <v>2190</v>
      </c>
      <c r="R639" s="107" t="s">
        <v>2198</v>
      </c>
      <c r="T639" s="65">
        <f>$ABR$826</f>
        <v>1038.5</v>
      </c>
      <c r="U639" s="453" t="s">
        <v>2190</v>
      </c>
      <c r="V639" s="284" t="s">
        <v>3635</v>
      </c>
      <c r="X639" s="65">
        <f>$BCI$832</f>
        <v>339.79999999999995</v>
      </c>
      <c r="Y639" s="453" t="s">
        <v>2190</v>
      </c>
      <c r="Z639" s="285" t="s">
        <v>1753</v>
      </c>
      <c r="AB639" s="65">
        <f>$NM$838</f>
        <v>266.5</v>
      </c>
      <c r="AC639" s="453" t="s">
        <v>2190</v>
      </c>
      <c r="AD639" s="285" t="s">
        <v>1658</v>
      </c>
      <c r="AF639" s="65">
        <f>$ON$844</f>
        <v>236.70000000000002</v>
      </c>
      <c r="AG639" s="453" t="s">
        <v>2190</v>
      </c>
      <c r="AH639" s="285" t="s">
        <v>11</v>
      </c>
      <c r="AJ639" s="65">
        <f>$FE$850</f>
        <v>131.9</v>
      </c>
      <c r="AK639" s="453" t="s">
        <v>2190</v>
      </c>
      <c r="AL639" s="107" t="s">
        <v>658</v>
      </c>
      <c r="AN639" s="65">
        <f>$KA$856</f>
        <v>74.600000000000009</v>
      </c>
      <c r="AO639" s="453" t="s">
        <v>2190</v>
      </c>
      <c r="AP639" s="107" t="s">
        <v>3622</v>
      </c>
      <c r="AR639" s="65">
        <f>$AXM$862</f>
        <v>62.5</v>
      </c>
      <c r="AS639" s="453" t="s">
        <v>2190</v>
      </c>
      <c r="AT639" s="107" t="s">
        <v>653</v>
      </c>
      <c r="AW639" s="65">
        <f>$IZ$868</f>
        <v>49.7</v>
      </c>
    </row>
    <row r="640" spans="1:49" s="34" customFormat="1" ht="15.75" customHeight="1">
      <c r="A640" s="453" t="s">
        <v>2191</v>
      </c>
      <c r="B640" s="284" t="s">
        <v>3646</v>
      </c>
      <c r="D640" s="65">
        <f>$BGM$802</f>
        <v>2176.1000000000004</v>
      </c>
      <c r="E640" s="453" t="s">
        <v>2191</v>
      </c>
      <c r="F640" s="107" t="s">
        <v>2729</v>
      </c>
      <c r="H640" s="65">
        <f>$AIG$808</f>
        <v>2157.8999999999996</v>
      </c>
      <c r="I640" s="453" t="s">
        <v>2191</v>
      </c>
      <c r="J640" s="106" t="s">
        <v>1343</v>
      </c>
      <c r="L640" s="65">
        <f>$IQ$814</f>
        <v>1648.0000000000002</v>
      </c>
      <c r="M640" s="453" t="s">
        <v>2191</v>
      </c>
      <c r="N640" s="107" t="s">
        <v>2733</v>
      </c>
      <c r="P640" s="65">
        <f>$ANU$820</f>
        <v>423.7</v>
      </c>
      <c r="Q640" s="453" t="s">
        <v>2191</v>
      </c>
      <c r="R640" s="107" t="s">
        <v>2733</v>
      </c>
      <c r="T640" s="65">
        <f>$ANU$826</f>
        <v>1020.8999999999999</v>
      </c>
      <c r="U640" s="453" t="s">
        <v>2191</v>
      </c>
      <c r="V640" s="107" t="s">
        <v>675</v>
      </c>
      <c r="X640" s="65">
        <f>$MC$832</f>
        <v>337.7</v>
      </c>
      <c r="Y640" s="453" t="s">
        <v>2191</v>
      </c>
      <c r="Z640" s="284" t="s">
        <v>3625</v>
      </c>
      <c r="AB640" s="65">
        <f>$AYN$838</f>
        <v>260.2</v>
      </c>
      <c r="AC640" s="453" t="s">
        <v>2191</v>
      </c>
      <c r="AD640" s="107" t="s">
        <v>700</v>
      </c>
      <c r="AF640" s="65">
        <f>$NV$844</f>
        <v>228.1</v>
      </c>
      <c r="AG640" s="453" t="s">
        <v>2191</v>
      </c>
      <c r="AH640" s="284" t="s">
        <v>3623</v>
      </c>
      <c r="AJ640" s="65">
        <f>$AXV$850</f>
        <v>130.29999999999998</v>
      </c>
      <c r="AK640" s="453" t="s">
        <v>2191</v>
      </c>
      <c r="AL640" s="284" t="s">
        <v>3627</v>
      </c>
      <c r="AN640" s="65">
        <f>$AZO$856</f>
        <v>70.2</v>
      </c>
      <c r="AO640" s="453" t="s">
        <v>2191</v>
      </c>
      <c r="AP640" s="285" t="s">
        <v>1</v>
      </c>
      <c r="AR640" s="65">
        <f>$UK$862</f>
        <v>62</v>
      </c>
      <c r="AS640" s="453" t="s">
        <v>2191</v>
      </c>
      <c r="AT640" s="285" t="s">
        <v>1665</v>
      </c>
      <c r="AW640" s="65">
        <f>$VU$868</f>
        <v>47.7</v>
      </c>
    </row>
    <row r="641" spans="1:49" s="34" customFormat="1" ht="15.75" customHeight="1">
      <c r="A641" s="453" t="s">
        <v>2192</v>
      </c>
      <c r="B641" s="106" t="s">
        <v>1343</v>
      </c>
      <c r="D641" s="65">
        <f>$IQ$802</f>
        <v>2175.1</v>
      </c>
      <c r="E641" s="453" t="s">
        <v>2192</v>
      </c>
      <c r="F641" s="107" t="s">
        <v>2201</v>
      </c>
      <c r="H641" s="65">
        <f>$ABI$808</f>
        <v>2144</v>
      </c>
      <c r="I641" s="453" t="s">
        <v>2192</v>
      </c>
      <c r="J641" s="107" t="s">
        <v>2197</v>
      </c>
      <c r="L641" s="65">
        <f>$ADK$814</f>
        <v>1646</v>
      </c>
      <c r="M641" s="453" t="s">
        <v>2192</v>
      </c>
      <c r="N641" s="107" t="s">
        <v>2198</v>
      </c>
      <c r="P641" s="65">
        <f>$ABR$820</f>
        <v>412.9</v>
      </c>
      <c r="Q641" s="453" t="s">
        <v>2192</v>
      </c>
      <c r="R641" s="107" t="s">
        <v>2848</v>
      </c>
      <c r="T641" s="65">
        <f>$AJH$826</f>
        <v>977.59999999999991</v>
      </c>
      <c r="U641" s="453" t="s">
        <v>2192</v>
      </c>
      <c r="V641" s="284" t="s">
        <v>3625</v>
      </c>
      <c r="X641" s="65">
        <f>$AYN$832</f>
        <v>319.10000000000002</v>
      </c>
      <c r="Y641" s="453" t="s">
        <v>2192</v>
      </c>
      <c r="Z641" s="107" t="s">
        <v>2832</v>
      </c>
      <c r="AB641" s="65">
        <f>$AGW$838</f>
        <v>259.09999999999997</v>
      </c>
      <c r="AC641" s="453" t="s">
        <v>2192</v>
      </c>
      <c r="AD641" s="107" t="s">
        <v>2832</v>
      </c>
      <c r="AF641" s="65">
        <f>$AGW$844</f>
        <v>223</v>
      </c>
      <c r="AG641" s="453" t="s">
        <v>2192</v>
      </c>
      <c r="AH641" s="107" t="s">
        <v>683</v>
      </c>
      <c r="AJ641" s="65">
        <f>$Z$850</f>
        <v>130</v>
      </c>
      <c r="AK641" s="453" t="s">
        <v>2192</v>
      </c>
      <c r="AL641" s="107" t="s">
        <v>2198</v>
      </c>
      <c r="AN641" s="65">
        <f>$ABR$856</f>
        <v>67.900000000000006</v>
      </c>
      <c r="AO641" s="453" t="s">
        <v>2192</v>
      </c>
      <c r="AP641" s="284" t="s">
        <v>3642</v>
      </c>
      <c r="AR641" s="65">
        <f>$BET$862</f>
        <v>56.400000000000006</v>
      </c>
      <c r="AS641" s="453" t="s">
        <v>2192</v>
      </c>
      <c r="AT641" s="285" t="s">
        <v>1690</v>
      </c>
      <c r="AW641" s="65">
        <f>$ZG$868</f>
        <v>35.699999999999996</v>
      </c>
    </row>
    <row r="642" spans="1:49" s="34" customFormat="1" ht="15.75" customHeight="1">
      <c r="A642" s="453" t="s">
        <v>2303</v>
      </c>
      <c r="B642" s="285" t="s">
        <v>25</v>
      </c>
      <c r="D642" s="65">
        <f>$BA$802</f>
        <v>2162.7999999999997</v>
      </c>
      <c r="E642" s="453" t="s">
        <v>2303</v>
      </c>
      <c r="F642" s="285" t="s">
        <v>17</v>
      </c>
      <c r="H642" s="65">
        <f>$EM$808</f>
        <v>2033.3000000000004</v>
      </c>
      <c r="I642" s="453" t="s">
        <v>2303</v>
      </c>
      <c r="J642" s="107" t="s">
        <v>2730</v>
      </c>
      <c r="L642" s="65">
        <f>$AOD$814</f>
        <v>1645.5000000000002</v>
      </c>
      <c r="M642" s="453" t="s">
        <v>2303</v>
      </c>
      <c r="N642" s="284" t="s">
        <v>3642</v>
      </c>
      <c r="P642" s="65">
        <f>$BET$820</f>
        <v>399.5</v>
      </c>
      <c r="Q642" s="453" t="s">
        <v>2303</v>
      </c>
      <c r="R642" s="285" t="s">
        <v>1657</v>
      </c>
      <c r="T642" s="65">
        <f>$TS$826</f>
        <v>955.80000000000007</v>
      </c>
      <c r="U642" s="453" t="s">
        <v>2303</v>
      </c>
      <c r="V642" s="107" t="s">
        <v>2209</v>
      </c>
      <c r="X642" s="65">
        <f>$AAZ$832</f>
        <v>302.8</v>
      </c>
      <c r="Y642" s="453" t="s">
        <v>2303</v>
      </c>
      <c r="Z642" s="107" t="s">
        <v>2198</v>
      </c>
      <c r="AB642" s="65">
        <f>$ABR$838</f>
        <v>257.2</v>
      </c>
      <c r="AC642" s="453" t="s">
        <v>2303</v>
      </c>
      <c r="AD642" s="285" t="s">
        <v>1664</v>
      </c>
      <c r="AF642" s="65">
        <f>$QG$844</f>
        <v>216.7</v>
      </c>
      <c r="AG642" s="453" t="s">
        <v>2303</v>
      </c>
      <c r="AH642" s="107" t="s">
        <v>700</v>
      </c>
      <c r="AJ642" s="65">
        <f>$NV$850</f>
        <v>128.69999999999999</v>
      </c>
      <c r="AK642" s="453" t="s">
        <v>2303</v>
      </c>
      <c r="AL642" s="107" t="s">
        <v>668</v>
      </c>
      <c r="AN642" s="65">
        <f>$SI$856</f>
        <v>66.8</v>
      </c>
      <c r="AO642" s="453" t="s">
        <v>2303</v>
      </c>
      <c r="AP642" s="107" t="s">
        <v>2848</v>
      </c>
      <c r="AR642" s="65">
        <f>$AJH$862</f>
        <v>56.4</v>
      </c>
      <c r="AS642" s="453" t="s">
        <v>2303</v>
      </c>
      <c r="AT642" s="285" t="s">
        <v>1658</v>
      </c>
      <c r="AW642" s="65">
        <f>$ON$868</f>
        <v>29.800000000000004</v>
      </c>
    </row>
    <row r="643" spans="1:49" s="34" customFormat="1" ht="15.75" customHeight="1">
      <c r="A643" s="453" t="s">
        <v>2304</v>
      </c>
      <c r="B643" s="285" t="s">
        <v>1668</v>
      </c>
      <c r="D643" s="65">
        <f>$PF$802</f>
        <v>2150.7999999999997</v>
      </c>
      <c r="E643" s="453" t="s">
        <v>2304</v>
      </c>
      <c r="F643" s="107" t="s">
        <v>2220</v>
      </c>
      <c r="H643" s="65">
        <f>$YF$808</f>
        <v>1995.7</v>
      </c>
      <c r="I643" s="453" t="s">
        <v>2304</v>
      </c>
      <c r="J643" s="284" t="s">
        <v>3636</v>
      </c>
      <c r="L643" s="65">
        <f>$BCR$814</f>
        <v>1635.3999999999999</v>
      </c>
      <c r="M643" s="453" t="s">
        <v>2304</v>
      </c>
      <c r="N643" s="107" t="s">
        <v>2217</v>
      </c>
      <c r="P643" s="65">
        <f>$AAH$820</f>
        <v>388.2</v>
      </c>
      <c r="Q643" s="453" t="s">
        <v>2304</v>
      </c>
      <c r="R643" s="285" t="s">
        <v>1665</v>
      </c>
      <c r="T643" s="65">
        <f>$VU$826</f>
        <v>924.1</v>
      </c>
      <c r="U643" s="453" t="s">
        <v>2304</v>
      </c>
      <c r="V643" s="107" t="s">
        <v>2217</v>
      </c>
      <c r="X643" s="65">
        <f>$AAH$832</f>
        <v>298.40000000000003</v>
      </c>
      <c r="Y643" s="453" t="s">
        <v>2304</v>
      </c>
      <c r="Z643" s="106" t="s">
        <v>1343</v>
      </c>
      <c r="AB643" s="65">
        <f>$IQ$838</f>
        <v>231</v>
      </c>
      <c r="AC643" s="453" t="s">
        <v>2304</v>
      </c>
      <c r="AD643" s="107" t="s">
        <v>675</v>
      </c>
      <c r="AF643" s="65">
        <f>$MC$844</f>
        <v>193.99999999999997</v>
      </c>
      <c r="AG643" s="453" t="s">
        <v>2304</v>
      </c>
      <c r="AH643" s="107" t="s">
        <v>682</v>
      </c>
      <c r="AJ643" s="65">
        <f>$HY$850</f>
        <v>127.20000000000002</v>
      </c>
      <c r="AK643" s="453" t="s">
        <v>2304</v>
      </c>
      <c r="AL643" s="107" t="s">
        <v>2709</v>
      </c>
      <c r="AN643" s="65">
        <f>$ANL$856</f>
        <v>61.7</v>
      </c>
      <c r="AO643" s="453" t="s">
        <v>2304</v>
      </c>
      <c r="AP643" s="284" t="s">
        <v>3623</v>
      </c>
      <c r="AR643" s="65">
        <f>$AXV$862</f>
        <v>55.1</v>
      </c>
      <c r="AS643" s="453" t="s">
        <v>2304</v>
      </c>
      <c r="AT643" s="285" t="s">
        <v>1</v>
      </c>
      <c r="AW643" s="65">
        <f>$UK$868</f>
        <v>29.700000000000003</v>
      </c>
    </row>
    <row r="644" spans="1:49" s="34" customFormat="1" ht="15.75" customHeight="1">
      <c r="A644" s="453" t="s">
        <v>2305</v>
      </c>
      <c r="B644" s="285" t="s">
        <v>1649</v>
      </c>
      <c r="D644" s="65">
        <f>$KS$802</f>
        <v>2150.7999999999997</v>
      </c>
      <c r="E644" s="453" t="s">
        <v>2305</v>
      </c>
      <c r="F644" s="284" t="s">
        <v>3626</v>
      </c>
      <c r="H644" s="65">
        <f>$AYW$808</f>
        <v>1988.1999999999998</v>
      </c>
      <c r="I644" s="453" t="s">
        <v>2305</v>
      </c>
      <c r="J644" s="285" t="s">
        <v>1667</v>
      </c>
      <c r="L644" s="65">
        <f>$VC$814</f>
        <v>1587.5</v>
      </c>
      <c r="M644" s="453" t="s">
        <v>2305</v>
      </c>
      <c r="N644" s="284" t="s">
        <v>3634</v>
      </c>
      <c r="P644" s="65">
        <f>$BBZ$820</f>
        <v>380</v>
      </c>
      <c r="Q644" s="453" t="s">
        <v>2305</v>
      </c>
      <c r="R644" s="107" t="s">
        <v>2209</v>
      </c>
      <c r="T644" s="65">
        <f>$AAZ$826</f>
        <v>904.64999999999986</v>
      </c>
      <c r="U644" s="453" t="s">
        <v>2305</v>
      </c>
      <c r="V644" s="106" t="s">
        <v>1345</v>
      </c>
      <c r="X644" s="65">
        <f>$PO$832</f>
        <v>294.2</v>
      </c>
      <c r="Y644" s="453" t="s">
        <v>2305</v>
      </c>
      <c r="Z644" s="284" t="s">
        <v>3623</v>
      </c>
      <c r="AB644" s="65">
        <f>$AXV$838</f>
        <v>224.8</v>
      </c>
      <c r="AC644" s="453" t="s">
        <v>2305</v>
      </c>
      <c r="AD644" s="107" t="s">
        <v>2202</v>
      </c>
      <c r="AF644" s="65">
        <f>$YO$844</f>
        <v>191.3</v>
      </c>
      <c r="AG644" s="453" t="s">
        <v>2305</v>
      </c>
      <c r="AH644" s="106" t="s">
        <v>1349</v>
      </c>
      <c r="AJ644" s="65">
        <f>$LT$850</f>
        <v>124.4</v>
      </c>
      <c r="AK644" s="453" t="s">
        <v>2305</v>
      </c>
      <c r="AL644" s="285" t="s">
        <v>37</v>
      </c>
      <c r="AN644" s="65">
        <f>$EV$856</f>
        <v>60.2</v>
      </c>
      <c r="AO644" s="453" t="s">
        <v>2305</v>
      </c>
      <c r="AP644" s="285" t="s">
        <v>23</v>
      </c>
      <c r="AR644" s="65">
        <f>$OW$862</f>
        <v>45.3</v>
      </c>
      <c r="AS644" s="453" t="s">
        <v>2305</v>
      </c>
      <c r="AT644" s="284" t="s">
        <v>3623</v>
      </c>
      <c r="AW644" s="65">
        <f>$AXV$868</f>
        <v>27</v>
      </c>
    </row>
    <row r="645" spans="1:49" s="34" customFormat="1" ht="15.75" customHeight="1">
      <c r="A645" s="453" t="s">
        <v>2684</v>
      </c>
      <c r="B645" s="284" t="s">
        <v>3623</v>
      </c>
      <c r="D645" s="65">
        <f>$AXV$802</f>
        <v>2146.8999999999996</v>
      </c>
      <c r="E645" s="453" t="s">
        <v>2684</v>
      </c>
      <c r="F645" s="107" t="s">
        <v>2716</v>
      </c>
      <c r="H645" s="65">
        <f>$AOV$808</f>
        <v>1966.6999999999998</v>
      </c>
      <c r="I645" s="453" t="s">
        <v>2684</v>
      </c>
      <c r="J645" s="285" t="s">
        <v>1649</v>
      </c>
      <c r="L645" s="65">
        <f>$KS$814</f>
        <v>1452.7</v>
      </c>
      <c r="M645" s="453" t="s">
        <v>2684</v>
      </c>
      <c r="N645" s="107" t="s">
        <v>2200</v>
      </c>
      <c r="P645" s="65">
        <f>$ZY$820</f>
        <v>376.8</v>
      </c>
      <c r="Q645" s="453" t="s">
        <v>2684</v>
      </c>
      <c r="R645" s="107" t="s">
        <v>694</v>
      </c>
      <c r="T645" s="65">
        <f>$RH$826</f>
        <v>860.90000000000009</v>
      </c>
      <c r="U645" s="453" t="s">
        <v>2684</v>
      </c>
      <c r="V645" s="284" t="s">
        <v>3642</v>
      </c>
      <c r="X645" s="65">
        <f>$BET$832</f>
        <v>289.7</v>
      </c>
      <c r="Y645" s="453" t="s">
        <v>2684</v>
      </c>
      <c r="Z645" s="107" t="s">
        <v>2220</v>
      </c>
      <c r="AB645" s="65">
        <f>$YF$838</f>
        <v>222.89999999999998</v>
      </c>
      <c r="AC645" s="453" t="s">
        <v>2684</v>
      </c>
      <c r="AD645" s="107" t="s">
        <v>2198</v>
      </c>
      <c r="AF645" s="65">
        <f>$ABR$844</f>
        <v>178</v>
      </c>
      <c r="AG645" s="453" t="s">
        <v>2684</v>
      </c>
      <c r="AH645" s="107" t="s">
        <v>2734</v>
      </c>
      <c r="AJ645" s="65">
        <f>$ALS$850</f>
        <v>122.3</v>
      </c>
      <c r="AK645" s="453" t="s">
        <v>2684</v>
      </c>
      <c r="AL645" s="284" t="s">
        <v>3628</v>
      </c>
      <c r="AN645" s="65">
        <f>$AZX$856</f>
        <v>60</v>
      </c>
      <c r="AO645" s="453" t="s">
        <v>2684</v>
      </c>
      <c r="AP645" s="107" t="s">
        <v>2716</v>
      </c>
      <c r="AR645" s="65">
        <f>$AOV$862</f>
        <v>42.5</v>
      </c>
      <c r="AS645" s="453" t="s">
        <v>2684</v>
      </c>
      <c r="AT645" s="107" t="s">
        <v>2727</v>
      </c>
      <c r="AW645" s="65">
        <f>$APN$868</f>
        <v>22.400000000000002</v>
      </c>
    </row>
    <row r="646" spans="1:49" s="34" customFormat="1" ht="15.75" customHeight="1">
      <c r="A646" s="453" t="s">
        <v>2685</v>
      </c>
      <c r="B646" s="107" t="s">
        <v>2832</v>
      </c>
      <c r="D646" s="65">
        <f>$AGW$802</f>
        <v>2020</v>
      </c>
      <c r="E646" s="453" t="s">
        <v>2685</v>
      </c>
      <c r="F646" s="284" t="s">
        <v>3641</v>
      </c>
      <c r="H646" s="65">
        <f>$BEK$808</f>
        <v>1895.1</v>
      </c>
      <c r="I646" s="453" t="s">
        <v>2685</v>
      </c>
      <c r="J646" s="107" t="s">
        <v>2727</v>
      </c>
      <c r="L646" s="65">
        <f>$APN$814</f>
        <v>1445.5</v>
      </c>
      <c r="M646" s="453" t="s">
        <v>2685</v>
      </c>
      <c r="N646" s="284" t="s">
        <v>3621</v>
      </c>
      <c r="P646" s="65">
        <f>$AXD$820</f>
        <v>364.3</v>
      </c>
      <c r="Q646" s="453" t="s">
        <v>2685</v>
      </c>
      <c r="R646" s="107" t="s">
        <v>639</v>
      </c>
      <c r="T646" s="65">
        <f>$AEC$826</f>
        <v>827.2</v>
      </c>
      <c r="U646" s="453" t="s">
        <v>2685</v>
      </c>
      <c r="V646" s="107" t="s">
        <v>2220</v>
      </c>
      <c r="X646" s="65">
        <f>$YF$832</f>
        <v>265.59999999999997</v>
      </c>
      <c r="Y646" s="453" t="s">
        <v>2685</v>
      </c>
      <c r="Z646" s="285" t="s">
        <v>1653</v>
      </c>
      <c r="AB646" s="65">
        <f>$FW$838</f>
        <v>212.3</v>
      </c>
      <c r="AC646" s="453" t="s">
        <v>2685</v>
      </c>
      <c r="AD646" s="284" t="s">
        <v>3647</v>
      </c>
      <c r="AF646" s="65">
        <f>$BGV$844</f>
        <v>172.79999999999998</v>
      </c>
      <c r="AG646" s="453" t="s">
        <v>2685</v>
      </c>
      <c r="AH646" s="106" t="s">
        <v>1351</v>
      </c>
      <c r="AJ646" s="65">
        <f>$AI$850</f>
        <v>119.6</v>
      </c>
      <c r="AK646" s="453" t="s">
        <v>2685</v>
      </c>
      <c r="AL646" s="107" t="s">
        <v>2711</v>
      </c>
      <c r="AN646" s="65">
        <f>$AKR$856</f>
        <v>50.300000000000004</v>
      </c>
      <c r="AO646" s="453" t="s">
        <v>2685</v>
      </c>
      <c r="AP646" s="107" t="s">
        <v>2197</v>
      </c>
      <c r="AR646" s="65">
        <f>$ADK$862</f>
        <v>36.299999999999997</v>
      </c>
      <c r="AS646" s="453" t="s">
        <v>2685</v>
      </c>
      <c r="AT646" s="107" t="s">
        <v>633</v>
      </c>
      <c r="AW646" s="65">
        <f>$UB$868</f>
        <v>22.3</v>
      </c>
    </row>
    <row r="647" spans="1:49" s="34" customFormat="1" ht="15.75" customHeight="1">
      <c r="A647" s="453" t="s">
        <v>2686</v>
      </c>
      <c r="B647" s="284" t="s">
        <v>3641</v>
      </c>
      <c r="D647" s="65">
        <f>$BEK$802</f>
        <v>1955.4</v>
      </c>
      <c r="E647" s="453" t="s">
        <v>2686</v>
      </c>
      <c r="F647" s="107" t="s">
        <v>2195</v>
      </c>
      <c r="H647" s="65">
        <f>$XN$808</f>
        <v>1862.6000000000001</v>
      </c>
      <c r="I647" s="453" t="s">
        <v>2686</v>
      </c>
      <c r="J647" s="284" t="s">
        <v>3626</v>
      </c>
      <c r="L647" s="65">
        <f>$AYW$814</f>
        <v>1382</v>
      </c>
      <c r="M647" s="453" t="s">
        <v>2686</v>
      </c>
      <c r="N647" s="284" t="s">
        <v>3643</v>
      </c>
      <c r="P647" s="65">
        <f>$BFC$820</f>
        <v>341.3</v>
      </c>
      <c r="Q647" s="453" t="s">
        <v>2686</v>
      </c>
      <c r="R647" s="107" t="s">
        <v>2732</v>
      </c>
      <c r="T647" s="65">
        <f>$AQO$826</f>
        <v>825.09999999999991</v>
      </c>
      <c r="U647" s="453" t="s">
        <v>2686</v>
      </c>
      <c r="V647" s="107" t="s">
        <v>639</v>
      </c>
      <c r="X647" s="65">
        <f>$AEC$832</f>
        <v>218.3</v>
      </c>
      <c r="Y647" s="453" t="s">
        <v>2686</v>
      </c>
      <c r="Z647" s="285" t="s">
        <v>1655</v>
      </c>
      <c r="AB647" s="65">
        <f>$ED$838</f>
        <v>212.3</v>
      </c>
      <c r="AC647" s="453" t="s">
        <v>2686</v>
      </c>
      <c r="AD647" s="284" t="s">
        <v>3640</v>
      </c>
      <c r="AF647" s="65">
        <f>$BEB$844</f>
        <v>172.10000000000002</v>
      </c>
      <c r="AG647" s="453" t="s">
        <v>2686</v>
      </c>
      <c r="AH647" s="107" t="s">
        <v>2727</v>
      </c>
      <c r="AJ647" s="65">
        <f>$APN$850</f>
        <v>119.30000000000001</v>
      </c>
      <c r="AK647" s="453" t="s">
        <v>2686</v>
      </c>
      <c r="AL647" s="284" t="s">
        <v>3620</v>
      </c>
      <c r="AN647" s="65">
        <f>$AWU$856</f>
        <v>48.499999999999993</v>
      </c>
      <c r="AO647" s="453" t="s">
        <v>2686</v>
      </c>
      <c r="AP647" s="285" t="s">
        <v>1654</v>
      </c>
      <c r="AR647" s="65">
        <f>$YX$862</f>
        <v>31.200000000000003</v>
      </c>
      <c r="AS647" s="453" t="s">
        <v>2686</v>
      </c>
      <c r="AT647" s="107" t="s">
        <v>2217</v>
      </c>
      <c r="AW647" s="65">
        <f>$AAH$868</f>
        <v>18.8</v>
      </c>
    </row>
    <row r="648" spans="1:49" s="34" customFormat="1" ht="15.75" customHeight="1">
      <c r="A648" s="453" t="s">
        <v>2687</v>
      </c>
      <c r="B648" s="285" t="s">
        <v>1</v>
      </c>
      <c r="D648" s="65">
        <f>$UK$802</f>
        <v>1897.2999999999997</v>
      </c>
      <c r="E648" s="453" t="s">
        <v>2687</v>
      </c>
      <c r="F648" s="107" t="s">
        <v>639</v>
      </c>
      <c r="H648" s="65">
        <f>$AEC$808</f>
        <v>1795.6999999999998</v>
      </c>
      <c r="I648" s="453" t="s">
        <v>2687</v>
      </c>
      <c r="J648" s="107" t="s">
        <v>639</v>
      </c>
      <c r="L648" s="65">
        <f>$AEC$814</f>
        <v>1341.2</v>
      </c>
      <c r="M648" s="453" t="s">
        <v>2687</v>
      </c>
      <c r="N648" s="107" t="s">
        <v>2220</v>
      </c>
      <c r="P648" s="65">
        <f>$YF$820</f>
        <v>339</v>
      </c>
      <c r="Q648" s="453" t="s">
        <v>2687</v>
      </c>
      <c r="R648" s="285" t="s">
        <v>1690</v>
      </c>
      <c r="T648" s="65">
        <f>$ZG$826</f>
        <v>760.5</v>
      </c>
      <c r="U648" s="453" t="s">
        <v>2687</v>
      </c>
      <c r="V648" s="107" t="s">
        <v>2193</v>
      </c>
      <c r="X648" s="65">
        <f>$ASZ$832</f>
        <v>215.70000000000002</v>
      </c>
      <c r="Y648" s="453" t="s">
        <v>2687</v>
      </c>
      <c r="Z648" s="107" t="s">
        <v>682</v>
      </c>
      <c r="AB648" s="65">
        <f>$HY$838</f>
        <v>210.6</v>
      </c>
      <c r="AC648" s="453" t="s">
        <v>2687</v>
      </c>
      <c r="AD648" s="107" t="s">
        <v>3685</v>
      </c>
      <c r="AF648" s="65">
        <f>$BGD$844</f>
        <v>151.29999999999998</v>
      </c>
      <c r="AG648" s="453" t="s">
        <v>2687</v>
      </c>
      <c r="AH648" s="107" t="s">
        <v>639</v>
      </c>
      <c r="AJ648" s="65">
        <f>$AEC$850</f>
        <v>103.29999999999998</v>
      </c>
      <c r="AK648" s="453" t="s">
        <v>2687</v>
      </c>
      <c r="AL648" s="107" t="s">
        <v>669</v>
      </c>
      <c r="AN648" s="65">
        <f>$ML$856</f>
        <v>47.400000000000006</v>
      </c>
      <c r="AO648" s="453" t="s">
        <v>2687</v>
      </c>
      <c r="AP648" s="107" t="s">
        <v>3685</v>
      </c>
      <c r="AR648" s="65">
        <f>$BGD$862</f>
        <v>24.200000000000003</v>
      </c>
      <c r="AS648" s="453" t="s">
        <v>2687</v>
      </c>
      <c r="AT648" s="107" t="s">
        <v>2200</v>
      </c>
      <c r="AW648" s="65">
        <f>$ZY$868</f>
        <v>16.2</v>
      </c>
    </row>
    <row r="649" spans="1:49" s="34" customFormat="1" ht="15.75" customHeight="1">
      <c r="A649" s="453" t="s">
        <v>2688</v>
      </c>
      <c r="B649" s="285" t="s">
        <v>1690</v>
      </c>
      <c r="D649" s="65">
        <f>$ZG$802</f>
        <v>1770.8000000000002</v>
      </c>
      <c r="E649" s="453" t="s">
        <v>2688</v>
      </c>
      <c r="F649" s="285" t="s">
        <v>1665</v>
      </c>
      <c r="H649" s="65">
        <f>$VU$808</f>
        <v>1580.1000000000001</v>
      </c>
      <c r="I649" s="453" t="s">
        <v>2688</v>
      </c>
      <c r="J649" s="285" t="s">
        <v>1690</v>
      </c>
      <c r="L649" s="65">
        <f>$ZG$814</f>
        <v>1248.3000000000002</v>
      </c>
      <c r="M649" s="453" t="s">
        <v>2688</v>
      </c>
      <c r="N649" s="284" t="s">
        <v>3620</v>
      </c>
      <c r="P649" s="65">
        <f>$AWU$820</f>
        <v>288.20000000000005</v>
      </c>
      <c r="Q649" s="453" t="s">
        <v>2688</v>
      </c>
      <c r="R649" s="107" t="s">
        <v>668</v>
      </c>
      <c r="T649" s="65">
        <f>$SI$826</f>
        <v>733.5</v>
      </c>
      <c r="U649" s="453" t="s">
        <v>2688</v>
      </c>
      <c r="V649" s="285" t="s">
        <v>1664</v>
      </c>
      <c r="X649" s="65">
        <f>$QG$832</f>
        <v>215.6</v>
      </c>
      <c r="Y649" s="453" t="s">
        <v>2688</v>
      </c>
      <c r="Z649" s="107" t="s">
        <v>2709</v>
      </c>
      <c r="AB649" s="65">
        <f>$ANL$838</f>
        <v>193.5</v>
      </c>
      <c r="AC649" s="453" t="s">
        <v>2688</v>
      </c>
      <c r="AD649" s="284" t="s">
        <v>143</v>
      </c>
      <c r="AF649" s="65">
        <f>$FN$844</f>
        <v>150</v>
      </c>
      <c r="AG649" s="453" t="s">
        <v>2688</v>
      </c>
      <c r="AH649" s="107" t="s">
        <v>675</v>
      </c>
      <c r="AJ649" s="65">
        <f>$MC$850</f>
        <v>100.55</v>
      </c>
      <c r="AK649" s="453" t="s">
        <v>2688</v>
      </c>
      <c r="AL649" s="107" t="s">
        <v>2714</v>
      </c>
      <c r="AN649" s="65">
        <f>$AQF$856</f>
        <v>45.2</v>
      </c>
      <c r="AO649" s="453" t="s">
        <v>2688</v>
      </c>
      <c r="AP649" s="107" t="s">
        <v>2193</v>
      </c>
      <c r="AR649" s="65">
        <f>$ASZ$862</f>
        <v>22.8</v>
      </c>
      <c r="AS649" s="453" t="s">
        <v>2688</v>
      </c>
      <c r="AT649" s="285" t="s">
        <v>1657</v>
      </c>
      <c r="AW649" s="65">
        <f>$TS$868</f>
        <v>13.200000000000001</v>
      </c>
    </row>
    <row r="650" spans="1:49" s="34" customFormat="1" ht="15.75" customHeight="1">
      <c r="A650" s="453" t="s">
        <v>2689</v>
      </c>
      <c r="B650" s="107" t="s">
        <v>639</v>
      </c>
      <c r="D650" s="65">
        <f>$AEC$802</f>
        <v>1465.3</v>
      </c>
      <c r="E650" s="453" t="s">
        <v>2689</v>
      </c>
      <c r="F650" s="284" t="s">
        <v>3636</v>
      </c>
      <c r="H650" s="65">
        <f>$BCR$808</f>
        <v>1547.1999999999998</v>
      </c>
      <c r="I650" s="453" t="s">
        <v>2689</v>
      </c>
      <c r="J650" s="107" t="s">
        <v>2201</v>
      </c>
      <c r="L650" s="65">
        <f>$ABI$814</f>
        <v>1138.2</v>
      </c>
      <c r="M650" s="453" t="s">
        <v>2689</v>
      </c>
      <c r="N650" s="285" t="s">
        <v>1654</v>
      </c>
      <c r="P650" s="65">
        <f>$YX$820</f>
        <v>243.99999999999997</v>
      </c>
      <c r="Q650" s="453" t="s">
        <v>2689</v>
      </c>
      <c r="R650" s="107" t="s">
        <v>162</v>
      </c>
      <c r="T650" s="65">
        <f>$HG$826</f>
        <v>697.19999999999993</v>
      </c>
      <c r="U650" s="453" t="s">
        <v>2689</v>
      </c>
      <c r="V650" s="107" t="s">
        <v>633</v>
      </c>
      <c r="X650" s="65">
        <f>$UB$832</f>
        <v>213.89999999999998</v>
      </c>
      <c r="Y650" s="453" t="s">
        <v>2689</v>
      </c>
      <c r="Z650" s="284" t="s">
        <v>3635</v>
      </c>
      <c r="AB650" s="65">
        <f>$BCI$838</f>
        <v>164.60000000000002</v>
      </c>
      <c r="AC650" s="453" t="s">
        <v>2689</v>
      </c>
      <c r="AD650" s="106" t="s">
        <v>1346</v>
      </c>
      <c r="AF650" s="65">
        <f>$QY$844</f>
        <v>135.6</v>
      </c>
      <c r="AG650" s="453" t="s">
        <v>2689</v>
      </c>
      <c r="AH650" s="107" t="s">
        <v>2196</v>
      </c>
      <c r="AJ650" s="65">
        <f>$WV$850</f>
        <v>89.699999999999989</v>
      </c>
      <c r="AK650" s="453" t="s">
        <v>2689</v>
      </c>
      <c r="AL650" s="107" t="s">
        <v>638</v>
      </c>
      <c r="AN650" s="65">
        <f>$JI$856</f>
        <v>43.6</v>
      </c>
      <c r="AO650" s="453" t="s">
        <v>2689</v>
      </c>
      <c r="AP650" s="285" t="s">
        <v>1667</v>
      </c>
      <c r="AR650" s="65">
        <f>$VC$862</f>
        <v>21.9</v>
      </c>
      <c r="AS650" s="453" t="s">
        <v>2689</v>
      </c>
      <c r="AT650" s="106" t="s">
        <v>1346</v>
      </c>
      <c r="AW650" s="65">
        <f>$QY$868</f>
        <v>7.5</v>
      </c>
    </row>
    <row r="651" spans="1:49" s="34" customFormat="1" ht="15.75" customHeight="1">
      <c r="A651" s="453" t="s">
        <v>2690</v>
      </c>
      <c r="B651" s="285" t="s">
        <v>1667</v>
      </c>
      <c r="D651" s="65">
        <f>$VC$802</f>
        <v>1255.4000000000001</v>
      </c>
      <c r="E651" s="453" t="s">
        <v>2690</v>
      </c>
      <c r="F651" s="107" t="s">
        <v>694</v>
      </c>
      <c r="H651" s="65">
        <f>$RH$808</f>
        <v>1467.6000000000001</v>
      </c>
      <c r="I651" s="453" t="s">
        <v>2690</v>
      </c>
      <c r="J651" s="107" t="s">
        <v>2193</v>
      </c>
      <c r="L651" s="65">
        <f>$ASZ$814</f>
        <v>1137.8</v>
      </c>
      <c r="M651" s="453" t="s">
        <v>2690</v>
      </c>
      <c r="N651" s="285" t="s">
        <v>1665</v>
      </c>
      <c r="P651" s="65">
        <f>$VU$820</f>
        <v>223.00000000000003</v>
      </c>
      <c r="Q651" s="453" t="s">
        <v>2690</v>
      </c>
      <c r="R651" s="284" t="s">
        <v>3623</v>
      </c>
      <c r="T651" s="65">
        <f>$AXV$826</f>
        <v>689.09999999999991</v>
      </c>
      <c r="U651" s="453" t="s">
        <v>2690</v>
      </c>
      <c r="V651" s="107" t="s">
        <v>2210</v>
      </c>
      <c r="X651" s="65">
        <f>$XE$832</f>
        <v>205.3</v>
      </c>
      <c r="Y651" s="453" t="s">
        <v>2690</v>
      </c>
      <c r="Z651" s="285" t="s">
        <v>1690</v>
      </c>
      <c r="AB651" s="65">
        <f>$ZG$838</f>
        <v>143.19999999999999</v>
      </c>
      <c r="AC651" s="453" t="s">
        <v>2690</v>
      </c>
      <c r="AD651" s="107" t="s">
        <v>2732</v>
      </c>
      <c r="AF651" s="65">
        <f>$AQO$844</f>
        <v>135.20000000000002</v>
      </c>
      <c r="AG651" s="453" t="s">
        <v>2690</v>
      </c>
      <c r="AH651" s="285" t="s">
        <v>1753</v>
      </c>
      <c r="AJ651" s="65">
        <f>$NM$850</f>
        <v>89.699999999999989</v>
      </c>
      <c r="AK651" s="453" t="s">
        <v>2690</v>
      </c>
      <c r="AL651" s="107" t="s">
        <v>141</v>
      </c>
      <c r="AN651" s="65">
        <f>$GO$856</f>
        <v>37.6</v>
      </c>
      <c r="AO651" s="453" t="s">
        <v>2690</v>
      </c>
      <c r="AP651" s="284" t="s">
        <v>3646</v>
      </c>
      <c r="AR651" s="65">
        <f>$BGM$862</f>
        <v>21.599999999999998</v>
      </c>
      <c r="AS651" s="453" t="s">
        <v>2690</v>
      </c>
      <c r="AT651" s="284" t="s">
        <v>3628</v>
      </c>
      <c r="AW651" s="65">
        <f>$AZX$868</f>
        <v>4.0999999999999996</v>
      </c>
    </row>
    <row r="652" spans="1:49" s="34" customFormat="1" ht="15.75" customHeight="1">
      <c r="A652" s="453" t="s">
        <v>2691</v>
      </c>
      <c r="B652" s="107" t="s">
        <v>2193</v>
      </c>
      <c r="D652" s="65">
        <f>$ASZ$802</f>
        <v>1240.5999999999999</v>
      </c>
      <c r="E652" s="453" t="s">
        <v>2691</v>
      </c>
      <c r="F652" s="285" t="s">
        <v>1</v>
      </c>
      <c r="H652" s="65">
        <f>$UK$808</f>
        <v>1196.5999999999999</v>
      </c>
      <c r="I652" s="453" t="s">
        <v>2691</v>
      </c>
      <c r="J652" s="284" t="s">
        <v>3647</v>
      </c>
      <c r="L652" s="65">
        <f>$BGV$814</f>
        <v>1025.5999999999999</v>
      </c>
      <c r="M652" s="453" t="s">
        <v>2691</v>
      </c>
      <c r="N652" s="107" t="s">
        <v>633</v>
      </c>
      <c r="P652" s="65">
        <f>$UB$820</f>
        <v>94</v>
      </c>
      <c r="Q652" s="453" t="s">
        <v>2691</v>
      </c>
      <c r="R652" s="107" t="s">
        <v>2193</v>
      </c>
      <c r="T652" s="65">
        <f>$ASZ$826</f>
        <v>508.6</v>
      </c>
      <c r="U652" s="453" t="s">
        <v>2691</v>
      </c>
      <c r="V652" s="107" t="s">
        <v>2200</v>
      </c>
      <c r="X652" s="65">
        <f>$ZY$832</f>
        <v>166.8</v>
      </c>
      <c r="Y652" s="453" t="s">
        <v>2691</v>
      </c>
      <c r="Z652" s="107" t="s">
        <v>162</v>
      </c>
      <c r="AB652" s="65">
        <f>$HG$838</f>
        <v>123.60000000000001</v>
      </c>
      <c r="AC652" s="453" t="s">
        <v>2691</v>
      </c>
      <c r="AD652" s="107" t="s">
        <v>2217</v>
      </c>
      <c r="AF652" s="65">
        <f>$AAH$844</f>
        <v>107.10000000000001</v>
      </c>
      <c r="AG652" s="453" t="s">
        <v>2691</v>
      </c>
      <c r="AH652" s="285" t="s">
        <v>1</v>
      </c>
      <c r="AJ652" s="65">
        <f>$UK$850</f>
        <v>81.699999999999989</v>
      </c>
      <c r="AK652" s="453" t="s">
        <v>2691</v>
      </c>
      <c r="AL652" s="285" t="s">
        <v>1668</v>
      </c>
      <c r="AN652" s="65">
        <f>$PF$856</f>
        <v>30</v>
      </c>
      <c r="AO652" s="453" t="s">
        <v>2691</v>
      </c>
      <c r="AP652" s="107" t="s">
        <v>2714</v>
      </c>
      <c r="AR652" s="65">
        <f>$AQF$862</f>
        <v>5.5</v>
      </c>
      <c r="AS652" s="453" t="s">
        <v>2691</v>
      </c>
      <c r="AT652" s="107" t="s">
        <v>2848</v>
      </c>
      <c r="AW652" s="65">
        <f>$AJH$868</f>
        <v>2.2000000000000002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2" t="s">
        <v>0</v>
      </c>
      <c r="B656" s="107" t="s">
        <v>2718</v>
      </c>
      <c r="C656" s="107"/>
      <c r="D656" s="329">
        <f>'Punten per wedstrijd'!D1095</f>
        <v>3918.9</v>
      </c>
      <c r="E656" s="453" t="s">
        <v>0</v>
      </c>
      <c r="F656" s="285" t="s">
        <v>31</v>
      </c>
      <c r="G656" s="107"/>
      <c r="H656" s="329">
        <f>'Punten per wedstrijd'!D254</f>
        <v>5431.8</v>
      </c>
      <c r="I656" s="453" t="s">
        <v>0</v>
      </c>
      <c r="J656" s="285" t="s">
        <v>2325</v>
      </c>
      <c r="K656" s="107"/>
      <c r="L656" s="329">
        <f>'Punten per wedstrijd'!D481</f>
        <v>1147.6999999999998</v>
      </c>
      <c r="M656" s="453" t="s">
        <v>0</v>
      </c>
      <c r="N656" s="107" t="s">
        <v>180</v>
      </c>
      <c r="O656" s="107"/>
      <c r="P656" s="329">
        <f>'Punten per wedstrijd'!D830</f>
        <v>359</v>
      </c>
      <c r="Q656" s="453" t="s">
        <v>0</v>
      </c>
      <c r="R656" s="107" t="s">
        <v>2848</v>
      </c>
      <c r="S656" s="453"/>
      <c r="T656" s="329">
        <f>'Punten per wedstrijd'!D857</f>
        <v>22.5</v>
      </c>
      <c r="U656" s="453" t="s">
        <v>0</v>
      </c>
      <c r="V656" s="107" t="s">
        <v>2724</v>
      </c>
      <c r="W656" s="107"/>
      <c r="X656" s="329">
        <f>'Punten per wedstrijd'!D102</f>
        <v>6342.4000000000005</v>
      </c>
      <c r="Y656" s="453" t="s">
        <v>0</v>
      </c>
      <c r="Z656" s="107" t="s">
        <v>694</v>
      </c>
      <c r="AA656" s="107"/>
      <c r="AB656" s="329">
        <f>'Punten per wedstrijd'!D396</f>
        <v>1395.85</v>
      </c>
      <c r="AC656" s="453" t="s">
        <v>0</v>
      </c>
      <c r="AD656" s="107" t="s">
        <v>694</v>
      </c>
      <c r="AE656" s="107"/>
      <c r="AF656" s="329">
        <f>'Punten per wedstrijd'!D676</f>
        <v>540.4</v>
      </c>
      <c r="AN656" s="10"/>
      <c r="AO656" s="5"/>
      <c r="AR656" s="10"/>
      <c r="AT656" s="5"/>
      <c r="AW656" s="10"/>
    </row>
    <row r="657" spans="1:32" s="3" customFormat="1" ht="15.75" customHeight="1">
      <c r="A657" s="452" t="s">
        <v>2</v>
      </c>
      <c r="B657" s="107" t="s">
        <v>704</v>
      </c>
      <c r="C657" s="107"/>
      <c r="D657" s="329">
        <f>'Punten per wedstrijd'!D1039</f>
        <v>3799.6000000000004</v>
      </c>
      <c r="E657" s="453" t="s">
        <v>2</v>
      </c>
      <c r="F657" s="285" t="s">
        <v>1661</v>
      </c>
      <c r="G657" s="107"/>
      <c r="H657" s="329">
        <f>'Punten per wedstrijd'!D169</f>
        <v>5368.5500000000011</v>
      </c>
      <c r="I657" s="453" t="s">
        <v>2</v>
      </c>
      <c r="J657" s="285" t="s">
        <v>17</v>
      </c>
      <c r="K657" s="107"/>
      <c r="L657" s="329">
        <f>'Punten per wedstrijd'!D467</f>
        <v>1142.5999999999999</v>
      </c>
      <c r="M657" s="453" t="s">
        <v>2</v>
      </c>
      <c r="N657" s="285" t="s">
        <v>1655</v>
      </c>
      <c r="O657" s="107"/>
      <c r="P657" s="329">
        <f>'Punten per wedstrijd'!D840</f>
        <v>349.4</v>
      </c>
      <c r="Q657" s="453" t="s">
        <v>2</v>
      </c>
      <c r="R657" s="284" t="s">
        <v>3635</v>
      </c>
      <c r="S657" s="453"/>
      <c r="T657" s="329">
        <f>'Punten per wedstrijd'!D913</f>
        <v>22.5</v>
      </c>
      <c r="U657" s="453" t="s">
        <v>2</v>
      </c>
      <c r="V657" s="107" t="s">
        <v>2710</v>
      </c>
      <c r="W657" s="107"/>
      <c r="X657" s="329">
        <f>'Punten per wedstrijd'!D131</f>
        <v>6310.0000000000018</v>
      </c>
      <c r="Y657" s="453" t="s">
        <v>2</v>
      </c>
      <c r="Z657" s="284" t="s">
        <v>3648</v>
      </c>
      <c r="AA657" s="107"/>
      <c r="AB657" s="329">
        <f>'Punten per wedstrijd'!D415</f>
        <v>1272.5</v>
      </c>
      <c r="AC657" s="453" t="s">
        <v>2</v>
      </c>
      <c r="AD657" s="107" t="s">
        <v>2733</v>
      </c>
      <c r="AE657" s="107"/>
      <c r="AF657" s="329">
        <f>'Punten per wedstrijd'!D618</f>
        <v>489.50000000000006</v>
      </c>
    </row>
    <row r="658" spans="1:32" s="3" customFormat="1" ht="15.75" customHeight="1">
      <c r="A658" s="452" t="s">
        <v>3</v>
      </c>
      <c r="B658" s="285" t="s">
        <v>11</v>
      </c>
      <c r="C658" s="107"/>
      <c r="D658" s="329">
        <f>'Punten per wedstrijd'!D1010</f>
        <v>3796.9</v>
      </c>
      <c r="E658" s="453" t="s">
        <v>3</v>
      </c>
      <c r="F658" s="107" t="s">
        <v>155</v>
      </c>
      <c r="G658" s="107"/>
      <c r="H658" s="329">
        <f>'Punten per wedstrijd'!D274</f>
        <v>5348.4</v>
      </c>
      <c r="I658" s="453" t="s">
        <v>3</v>
      </c>
      <c r="J658" s="107" t="s">
        <v>2202</v>
      </c>
      <c r="K658" s="107"/>
      <c r="L658" s="329">
        <f>'Punten per wedstrijd'!D496</f>
        <v>1131.2</v>
      </c>
      <c r="M658" s="453" t="s">
        <v>3</v>
      </c>
      <c r="N658" s="285" t="s">
        <v>1654</v>
      </c>
      <c r="O658" s="107"/>
      <c r="P658" s="329">
        <f>'Punten per wedstrijd'!D746</f>
        <v>314.09999999999997</v>
      </c>
      <c r="Q658" s="453" t="s">
        <v>3</v>
      </c>
      <c r="R658" s="284" t="s">
        <v>3642</v>
      </c>
      <c r="S658" s="453"/>
      <c r="T658" s="329">
        <f>'Punten per wedstrijd'!D943</f>
        <v>22.5</v>
      </c>
      <c r="U658" s="453" t="s">
        <v>3</v>
      </c>
      <c r="V658" s="284" t="s">
        <v>3630</v>
      </c>
      <c r="W658" s="107"/>
      <c r="X658" s="329">
        <f>'Punten per wedstrijd'!D51</f>
        <v>6307.4</v>
      </c>
      <c r="Y658" s="453" t="s">
        <v>3</v>
      </c>
      <c r="Z658" s="107" t="s">
        <v>667</v>
      </c>
      <c r="AA658" s="107"/>
      <c r="AB658" s="329">
        <f>'Punten per wedstrijd'!D355</f>
        <v>1268.8</v>
      </c>
      <c r="AC658" s="453" t="s">
        <v>3</v>
      </c>
      <c r="AD658" s="285" t="s">
        <v>1665</v>
      </c>
      <c r="AE658" s="107"/>
      <c r="AF658" s="329">
        <f>'Punten per wedstrijd'!D584</f>
        <v>480.19999999999993</v>
      </c>
    </row>
    <row r="659" spans="1:32" s="3" customFormat="1" ht="15.75" customHeight="1">
      <c r="A659" s="452" t="s">
        <v>5</v>
      </c>
      <c r="B659" s="107" t="s">
        <v>141</v>
      </c>
      <c r="C659" s="107"/>
      <c r="D659" s="329">
        <f>'Punten per wedstrijd'!D1046</f>
        <v>3792.0999999999995</v>
      </c>
      <c r="E659" s="453" t="s">
        <v>5</v>
      </c>
      <c r="F659" s="107" t="s">
        <v>2719</v>
      </c>
      <c r="G659" s="107"/>
      <c r="H659" s="329">
        <f>'Punten per wedstrijd'!D192</f>
        <v>5221.8</v>
      </c>
      <c r="I659" s="453" t="s">
        <v>5</v>
      </c>
      <c r="J659" s="107" t="s">
        <v>2715</v>
      </c>
      <c r="K659" s="107"/>
      <c r="L659" s="329">
        <f>'Punten per wedstrijd'!D483</f>
        <v>1105.1999999999998</v>
      </c>
      <c r="M659" s="453" t="s">
        <v>5</v>
      </c>
      <c r="N659" s="107" t="s">
        <v>2217</v>
      </c>
      <c r="O659" s="107"/>
      <c r="P659" s="329">
        <f>'Punten per wedstrijd'!D832</f>
        <v>304.8</v>
      </c>
      <c r="Q659" s="453" t="s">
        <v>5</v>
      </c>
      <c r="R659" s="107" t="s">
        <v>2707</v>
      </c>
      <c r="S659" s="453"/>
      <c r="T659" s="329">
        <f>'Punten per wedstrijd'!D859</f>
        <v>19.5</v>
      </c>
      <c r="U659" s="453" t="s">
        <v>5</v>
      </c>
      <c r="V659" s="284" t="s">
        <v>3620</v>
      </c>
      <c r="W659" s="107"/>
      <c r="X659" s="329">
        <f>'Punten per wedstrijd'!D7</f>
        <v>6231.6500000000005</v>
      </c>
      <c r="Y659" s="453" t="s">
        <v>5</v>
      </c>
      <c r="Z659" s="107" t="s">
        <v>2724</v>
      </c>
      <c r="AA659" s="107"/>
      <c r="AB659" s="329">
        <f>'Punten per wedstrijd'!D382</f>
        <v>1247.7</v>
      </c>
      <c r="AC659" s="453" t="s">
        <v>5</v>
      </c>
      <c r="AD659" s="107" t="s">
        <v>153</v>
      </c>
      <c r="AE659" s="107"/>
      <c r="AF659" s="329">
        <f>'Punten per wedstrijd'!D583</f>
        <v>462</v>
      </c>
    </row>
    <row r="660" spans="1:32" s="3" customFormat="1" ht="15.75" customHeight="1">
      <c r="A660" s="452" t="s">
        <v>7</v>
      </c>
      <c r="B660" s="107" t="s">
        <v>2708</v>
      </c>
      <c r="C660" s="107"/>
      <c r="D660" s="329">
        <f>'Punten per wedstrijd'!D1071</f>
        <v>3663.5</v>
      </c>
      <c r="E660" s="453" t="s">
        <v>7</v>
      </c>
      <c r="F660" s="107" t="s">
        <v>653</v>
      </c>
      <c r="G660" s="107"/>
      <c r="H660" s="329">
        <f>'Punten per wedstrijd'!D246</f>
        <v>5094.7999999999993</v>
      </c>
      <c r="I660" s="453" t="s">
        <v>7</v>
      </c>
      <c r="J660" s="107" t="s">
        <v>2713</v>
      </c>
      <c r="K660" s="107"/>
      <c r="L660" s="329">
        <f>'Punten per wedstrijd'!D505</f>
        <v>1098.8999999999999</v>
      </c>
      <c r="M660" s="453" t="s">
        <v>7</v>
      </c>
      <c r="N660" s="107" t="s">
        <v>3633</v>
      </c>
      <c r="O660" s="107"/>
      <c r="P660" s="329">
        <f>'Punten per wedstrijd'!D762</f>
        <v>300.5</v>
      </c>
      <c r="Q660" s="453" t="s">
        <v>7</v>
      </c>
      <c r="R660" s="284" t="s">
        <v>3628</v>
      </c>
      <c r="S660" s="453"/>
      <c r="T660" s="329">
        <f>'Punten per wedstrijd'!D885</f>
        <v>17.8</v>
      </c>
      <c r="U660" s="453" t="s">
        <v>7</v>
      </c>
      <c r="V660" s="284" t="s">
        <v>3635</v>
      </c>
      <c r="W660" s="107"/>
      <c r="X660" s="329">
        <f>'Punten per wedstrijd'!D73</f>
        <v>6127.85</v>
      </c>
      <c r="Y660" s="453" t="s">
        <v>7</v>
      </c>
      <c r="Z660" s="284" t="s">
        <v>3624</v>
      </c>
      <c r="AA660" s="107"/>
      <c r="AB660" s="329">
        <f>'Punten per wedstrijd'!D305</f>
        <v>1126.8999999999999</v>
      </c>
      <c r="AC660" s="453" t="s">
        <v>7</v>
      </c>
      <c r="AD660" s="107" t="s">
        <v>2193</v>
      </c>
      <c r="AE660" s="107"/>
      <c r="AF660" s="329">
        <f>'Punten per wedstrijd'!D627</f>
        <v>445.00000000000006</v>
      </c>
    </row>
    <row r="661" spans="1:32" s="3" customFormat="1" ht="15.75" customHeight="1">
      <c r="A661" s="452" t="s">
        <v>8</v>
      </c>
      <c r="B661" s="285" t="s">
        <v>33</v>
      </c>
      <c r="C661" s="107"/>
      <c r="D661" s="329">
        <f>'Punten per wedstrijd'!D1100</f>
        <v>3627.8</v>
      </c>
      <c r="E661" s="453" t="s">
        <v>8</v>
      </c>
      <c r="F661" s="107" t="s">
        <v>154</v>
      </c>
      <c r="G661" s="107"/>
      <c r="H661" s="329">
        <f>'Punten per wedstrijd'!D235</f>
        <v>4889.75</v>
      </c>
      <c r="I661" s="453" t="s">
        <v>8</v>
      </c>
      <c r="J661" s="284" t="s">
        <v>142</v>
      </c>
      <c r="K661" s="107"/>
      <c r="L661" s="329">
        <f>'Punten per wedstrijd'!D519</f>
        <v>1061.1000000000001</v>
      </c>
      <c r="M661" s="453" t="s">
        <v>8</v>
      </c>
      <c r="N661" s="106" t="s">
        <v>1343</v>
      </c>
      <c r="O661" s="107"/>
      <c r="P661" s="329">
        <f>'Punten per wedstrijd'!D783</f>
        <v>294.10000000000002</v>
      </c>
      <c r="Q661" s="453" t="s">
        <v>8</v>
      </c>
      <c r="R661" s="107" t="s">
        <v>2201</v>
      </c>
      <c r="S661" s="453"/>
      <c r="T661" s="329">
        <f>'Punten per wedstrijd'!D890</f>
        <v>16.5</v>
      </c>
      <c r="U661" s="453" t="s">
        <v>8</v>
      </c>
      <c r="V661" s="285" t="s">
        <v>1666</v>
      </c>
      <c r="W661" s="107"/>
      <c r="X661" s="329">
        <f>'Punten per wedstrijd'!D32</f>
        <v>6077.5999999999995</v>
      </c>
      <c r="Y661" s="453" t="s">
        <v>8</v>
      </c>
      <c r="Z661" s="107" t="s">
        <v>668</v>
      </c>
      <c r="AA661" s="107"/>
      <c r="AB661" s="329">
        <f>'Punten per wedstrijd'!D358</f>
        <v>1119.1500000000001</v>
      </c>
      <c r="AC661" s="453" t="s">
        <v>8</v>
      </c>
      <c r="AD661" s="107" t="s">
        <v>668</v>
      </c>
      <c r="AE661" s="107"/>
      <c r="AF661" s="329">
        <f>'Punten per wedstrijd'!D638</f>
        <v>398.7</v>
      </c>
    </row>
    <row r="662" spans="1:32" s="3" customFormat="1" ht="15.75" customHeight="1">
      <c r="A662" s="452" t="s">
        <v>10</v>
      </c>
      <c r="B662" s="107" t="s">
        <v>2707</v>
      </c>
      <c r="C662" s="107"/>
      <c r="D662" s="329">
        <f>'Punten per wedstrijd'!D999</f>
        <v>3570.1</v>
      </c>
      <c r="E662" s="453" t="s">
        <v>10</v>
      </c>
      <c r="F662" s="107" t="s">
        <v>2726</v>
      </c>
      <c r="G662" s="107"/>
      <c r="H662" s="329">
        <f>'Punten per wedstrijd'!D210</f>
        <v>4780.7499999999991</v>
      </c>
      <c r="I662" s="453" t="s">
        <v>10</v>
      </c>
      <c r="J662" s="107" t="s">
        <v>155</v>
      </c>
      <c r="K662" s="107"/>
      <c r="L662" s="329">
        <f>'Punten per wedstrijd'!D554</f>
        <v>1052.3499999999999</v>
      </c>
      <c r="M662" s="453" t="s">
        <v>10</v>
      </c>
      <c r="N662" s="284" t="s">
        <v>3641</v>
      </c>
      <c r="O662" s="107"/>
      <c r="P662" s="329">
        <f>'Punten per wedstrijd'!D794</f>
        <v>291.10000000000002</v>
      </c>
      <c r="Q662" s="453" t="s">
        <v>10</v>
      </c>
      <c r="R662" s="107" t="s">
        <v>2734</v>
      </c>
      <c r="S662" s="453"/>
      <c r="T662" s="329">
        <f>'Punten per wedstrijd'!D932</f>
        <v>15</v>
      </c>
      <c r="U662" s="453" t="s">
        <v>10</v>
      </c>
      <c r="V662" s="285" t="s">
        <v>1655</v>
      </c>
      <c r="W662" s="107"/>
      <c r="X662" s="329">
        <f>'Punten per wedstrijd'!D140</f>
        <v>6031.45</v>
      </c>
      <c r="Y662" s="453" t="s">
        <v>10</v>
      </c>
      <c r="Z662" s="107" t="s">
        <v>2212</v>
      </c>
      <c r="AA662" s="107"/>
      <c r="AB662" s="329">
        <f>'Punten per wedstrijd'!D306</f>
        <v>1118.3</v>
      </c>
      <c r="AC662" s="453" t="s">
        <v>10</v>
      </c>
      <c r="AD662" s="285" t="s">
        <v>1</v>
      </c>
      <c r="AE662" s="107"/>
      <c r="AF662" s="329">
        <f>'Punten per wedstrijd'!D570</f>
        <v>396.79999999999995</v>
      </c>
    </row>
    <row r="663" spans="1:32" s="3" customFormat="1" ht="15.75" customHeight="1">
      <c r="A663" s="452" t="s">
        <v>12</v>
      </c>
      <c r="B663" s="107" t="s">
        <v>2726</v>
      </c>
      <c r="C663" s="107"/>
      <c r="D663" s="329">
        <f>'Punten per wedstrijd'!D1050</f>
        <v>3537.7</v>
      </c>
      <c r="E663" s="453" t="s">
        <v>12</v>
      </c>
      <c r="F663" s="107" t="s">
        <v>2203</v>
      </c>
      <c r="G663" s="107"/>
      <c r="H663" s="329">
        <f>'Punten per wedstrijd'!D211</f>
        <v>4776.5999999999995</v>
      </c>
      <c r="I663" s="453" t="s">
        <v>12</v>
      </c>
      <c r="J663" s="107" t="s">
        <v>2203</v>
      </c>
      <c r="K663" s="107"/>
      <c r="L663" s="329">
        <f>'Punten per wedstrijd'!D491</f>
        <v>1046.5</v>
      </c>
      <c r="M663" s="453" t="s">
        <v>12</v>
      </c>
      <c r="N663" s="107" t="s">
        <v>667</v>
      </c>
      <c r="O663" s="107"/>
      <c r="P663" s="329">
        <f>'Punten per wedstrijd'!D775</f>
        <v>286.8</v>
      </c>
      <c r="Q663" s="453" t="s">
        <v>12</v>
      </c>
      <c r="R663" s="284" t="s">
        <v>3624</v>
      </c>
      <c r="S663" s="453"/>
      <c r="T663" s="329">
        <f>'Punten per wedstrijd'!D865</f>
        <v>14.3</v>
      </c>
      <c r="U663" s="453" t="s">
        <v>12</v>
      </c>
      <c r="V663" s="284" t="s">
        <v>3639</v>
      </c>
      <c r="W663" s="107"/>
      <c r="X663" s="329">
        <f>'Punten per wedstrijd'!D87</f>
        <v>6028.3500000000013</v>
      </c>
      <c r="Y663" s="453" t="s">
        <v>12</v>
      </c>
      <c r="Z663" s="107" t="s">
        <v>687</v>
      </c>
      <c r="AA663" s="107"/>
      <c r="AB663" s="329">
        <f>'Punten per wedstrijd'!D318</f>
        <v>1094</v>
      </c>
      <c r="AC663" s="453" t="s">
        <v>12</v>
      </c>
      <c r="AD663" s="107" t="s">
        <v>2195</v>
      </c>
      <c r="AE663" s="107"/>
      <c r="AF663" s="329">
        <f>'Punten per wedstrijd'!D569</f>
        <v>376.70000000000005</v>
      </c>
    </row>
    <row r="664" spans="1:32" s="3" customFormat="1" ht="15.75" customHeight="1">
      <c r="A664" s="452" t="s">
        <v>14</v>
      </c>
      <c r="B664" s="107" t="s">
        <v>2196</v>
      </c>
      <c r="C664" s="107"/>
      <c r="D664" s="329">
        <f>'Punten per wedstrijd'!D1002</f>
        <v>3446.85</v>
      </c>
      <c r="E664" s="453" t="s">
        <v>14</v>
      </c>
      <c r="F664" s="107" t="s">
        <v>2722</v>
      </c>
      <c r="G664" s="107"/>
      <c r="H664" s="329">
        <f>'Punten per wedstrijd'!D266</f>
        <v>4749.2</v>
      </c>
      <c r="I664" s="453" t="s">
        <v>14</v>
      </c>
      <c r="J664" s="107" t="s">
        <v>2719</v>
      </c>
      <c r="K664" s="107"/>
      <c r="L664" s="329">
        <f>'Punten per wedstrijd'!D472</f>
        <v>1043.7999999999997</v>
      </c>
      <c r="M664" s="453" t="s">
        <v>14</v>
      </c>
      <c r="N664" s="284" t="s">
        <v>3627</v>
      </c>
      <c r="O664" s="107"/>
      <c r="P664" s="329">
        <f>'Punten per wedstrijd'!D743</f>
        <v>285.70000000000005</v>
      </c>
      <c r="Q664" s="453" t="s">
        <v>14</v>
      </c>
      <c r="R664" s="284" t="s">
        <v>3645</v>
      </c>
      <c r="S664" s="453"/>
      <c r="T664" s="329">
        <f>'Punten per wedstrijd'!D957</f>
        <v>13</v>
      </c>
      <c r="U664" s="453" t="s">
        <v>14</v>
      </c>
      <c r="V664" s="106" t="s">
        <v>1345</v>
      </c>
      <c r="W664" s="107"/>
      <c r="X664" s="329">
        <f>'Punten per wedstrijd'!D84</f>
        <v>5887.15</v>
      </c>
      <c r="Y664" s="453" t="s">
        <v>14</v>
      </c>
      <c r="Z664" s="285" t="s">
        <v>25</v>
      </c>
      <c r="AA664" s="107"/>
      <c r="AB664" s="329">
        <f>'Punten per wedstrijd'!D361</f>
        <v>1090</v>
      </c>
      <c r="AC664" s="453" t="s">
        <v>14</v>
      </c>
      <c r="AD664" s="284" t="s">
        <v>3629</v>
      </c>
      <c r="AE664" s="107"/>
      <c r="AF664" s="329">
        <f>'Punten per wedstrijd'!D608</f>
        <v>371</v>
      </c>
    </row>
    <row r="665" spans="1:32" s="3" customFormat="1" ht="15.75" customHeight="1">
      <c r="A665" s="452" t="s">
        <v>16</v>
      </c>
      <c r="B665" s="284" t="s">
        <v>3629</v>
      </c>
      <c r="C665" s="107"/>
      <c r="D665" s="329">
        <f>'Punten per wedstrijd'!D1028</f>
        <v>3398.8</v>
      </c>
      <c r="E665" s="453" t="s">
        <v>16</v>
      </c>
      <c r="F665" s="107" t="s">
        <v>2721</v>
      </c>
      <c r="G665" s="107"/>
      <c r="H665" s="329">
        <f>'Punten per wedstrijd'!D264</f>
        <v>4718.95</v>
      </c>
      <c r="I665" s="453" t="s">
        <v>16</v>
      </c>
      <c r="J665" s="107" t="s">
        <v>683</v>
      </c>
      <c r="K665" s="107"/>
      <c r="L665" s="329">
        <f>'Punten per wedstrijd'!D521</f>
        <v>1024.9999999999998</v>
      </c>
      <c r="M665" s="453" t="s">
        <v>16</v>
      </c>
      <c r="N665" s="107" t="s">
        <v>2193</v>
      </c>
      <c r="O665" s="107"/>
      <c r="P665" s="329">
        <f>'Punten per wedstrijd'!D767</f>
        <v>280.2</v>
      </c>
      <c r="Q665" s="453" t="s">
        <v>16</v>
      </c>
      <c r="R665" s="285" t="s">
        <v>1665</v>
      </c>
      <c r="S665" s="453"/>
      <c r="T665" s="329">
        <f>'Punten per wedstrijd'!D864</f>
        <v>12.1</v>
      </c>
      <c r="U665" s="453" t="s">
        <v>16</v>
      </c>
      <c r="V665" s="107" t="s">
        <v>3685</v>
      </c>
      <c r="W665" s="107"/>
      <c r="X665" s="329">
        <f>'Punten per wedstrijd'!D118</f>
        <v>5864.6</v>
      </c>
      <c r="Y665" s="453" t="s">
        <v>16</v>
      </c>
      <c r="Z665" s="107" t="s">
        <v>2717</v>
      </c>
      <c r="AA665" s="107"/>
      <c r="AB665" s="329">
        <f>'Punten per wedstrijd'!D294</f>
        <v>1079.1000000000001</v>
      </c>
      <c r="AC665" s="453" t="s">
        <v>16</v>
      </c>
      <c r="AD665" s="107" t="s">
        <v>2210</v>
      </c>
      <c r="AE665" s="107"/>
      <c r="AF665" s="329">
        <f>'Punten per wedstrijd'!D656</f>
        <v>365.54999999999995</v>
      </c>
    </row>
    <row r="666" spans="1:32" s="3" customFormat="1" ht="15.75" customHeight="1">
      <c r="A666" s="452" t="s">
        <v>18</v>
      </c>
      <c r="B666" s="285" t="s">
        <v>25</v>
      </c>
      <c r="C666" s="107"/>
      <c r="D666" s="329">
        <f>'Punten per wedstrijd'!D1061</f>
        <v>3273.2999999999997</v>
      </c>
      <c r="E666" s="453" t="s">
        <v>18</v>
      </c>
      <c r="F666" s="106" t="s">
        <v>1337</v>
      </c>
      <c r="G666" s="107"/>
      <c r="H666" s="329">
        <f>'Punten per wedstrijd'!D148</f>
        <v>4711.8499999999995</v>
      </c>
      <c r="I666" s="453" t="s">
        <v>18</v>
      </c>
      <c r="J666" s="106" t="s">
        <v>1351</v>
      </c>
      <c r="K666" s="107"/>
      <c r="L666" s="329">
        <f>'Punten per wedstrijd'!D545</f>
        <v>1023.6999999999999</v>
      </c>
      <c r="M666" s="453" t="s">
        <v>18</v>
      </c>
      <c r="N666" s="107" t="s">
        <v>704</v>
      </c>
      <c r="O666" s="107"/>
      <c r="P666" s="329">
        <f>'Punten per wedstrijd'!D759</f>
        <v>278.90000000000003</v>
      </c>
      <c r="Q666" s="453" t="s">
        <v>18</v>
      </c>
      <c r="R666" s="284" t="s">
        <v>3647</v>
      </c>
      <c r="S666" s="453"/>
      <c r="T666" s="329">
        <f>'Punten per wedstrijd'!D967</f>
        <v>12</v>
      </c>
      <c r="U666" s="453" t="s">
        <v>18</v>
      </c>
      <c r="V666" s="107" t="s">
        <v>2717</v>
      </c>
      <c r="W666" s="107"/>
      <c r="X666" s="329">
        <f>'Punten per wedstrijd'!D14</f>
        <v>5843.4</v>
      </c>
      <c r="Y666" s="453" t="s">
        <v>18</v>
      </c>
      <c r="Z666" s="284" t="s">
        <v>3647</v>
      </c>
      <c r="AA666" s="107"/>
      <c r="AB666" s="329">
        <f>'Punten per wedstrijd'!D407</f>
        <v>1068.1000000000001</v>
      </c>
      <c r="AC666" s="453" t="s">
        <v>18</v>
      </c>
      <c r="AD666" s="107" t="s">
        <v>687</v>
      </c>
      <c r="AE666" s="107"/>
      <c r="AF666" s="329">
        <f>'Punten per wedstrijd'!D598</f>
        <v>361.8</v>
      </c>
    </row>
    <row r="667" spans="1:32" s="3" customFormat="1" ht="15.75" customHeight="1">
      <c r="A667" s="452" t="s">
        <v>20</v>
      </c>
      <c r="B667" s="107" t="s">
        <v>154</v>
      </c>
      <c r="C667" s="107"/>
      <c r="D667" s="329">
        <f>'Punten per wedstrijd'!D1075</f>
        <v>3264.1000000000004</v>
      </c>
      <c r="E667" s="453" t="s">
        <v>20</v>
      </c>
      <c r="F667" s="107" t="s">
        <v>2718</v>
      </c>
      <c r="G667" s="107"/>
      <c r="H667" s="329">
        <f>'Punten per wedstrijd'!D255</f>
        <v>4559.2</v>
      </c>
      <c r="I667" s="453" t="s">
        <v>20</v>
      </c>
      <c r="J667" s="107" t="s">
        <v>2216</v>
      </c>
      <c r="K667" s="107"/>
      <c r="L667" s="329">
        <f>'Punten per wedstrijd'!D464</f>
        <v>1014.5999999999999</v>
      </c>
      <c r="M667" s="453" t="s">
        <v>20</v>
      </c>
      <c r="N667" s="285" t="s">
        <v>15</v>
      </c>
      <c r="O667" s="107"/>
      <c r="P667" s="329">
        <f>'Punten per wedstrijd'!D741</f>
        <v>278.3</v>
      </c>
      <c r="Q667" s="453" t="s">
        <v>20</v>
      </c>
      <c r="R667" s="107" t="s">
        <v>2716</v>
      </c>
      <c r="S667" s="453"/>
      <c r="T667" s="329">
        <f>'Punten per wedstrijd'!D876</f>
        <v>11</v>
      </c>
      <c r="U667" s="453" t="s">
        <v>20</v>
      </c>
      <c r="V667" s="107" t="s">
        <v>3637</v>
      </c>
      <c r="W667" s="107"/>
      <c r="X667" s="329">
        <f>'Punten per wedstrijd'!D79</f>
        <v>5804.6000000000013</v>
      </c>
      <c r="Y667" s="453" t="s">
        <v>20</v>
      </c>
      <c r="Z667" s="284" t="s">
        <v>3638</v>
      </c>
      <c r="AA667" s="107"/>
      <c r="AB667" s="329">
        <f>'Punten per wedstrijd'!D366</f>
        <v>1067.5</v>
      </c>
      <c r="AC667" s="453" t="s">
        <v>20</v>
      </c>
      <c r="AD667" s="107" t="s">
        <v>2724</v>
      </c>
      <c r="AE667" s="107"/>
      <c r="AF667" s="329">
        <f>'Punten per wedstrijd'!D662</f>
        <v>359.99999999999994</v>
      </c>
    </row>
    <row r="668" spans="1:32" s="3" customFormat="1" ht="15.75" customHeight="1">
      <c r="A668" s="452" t="s">
        <v>22</v>
      </c>
      <c r="B668" s="107" t="s">
        <v>2721</v>
      </c>
      <c r="C668" s="107"/>
      <c r="D668" s="329">
        <f>'Punten per wedstrijd'!D1104</f>
        <v>3257.2999999999997</v>
      </c>
      <c r="E668" s="453" t="s">
        <v>22</v>
      </c>
      <c r="F668" s="107" t="s">
        <v>654</v>
      </c>
      <c r="G668" s="107"/>
      <c r="H668" s="329">
        <f>'Punten per wedstrijd'!D245</f>
        <v>4551.0999999999995</v>
      </c>
      <c r="I668" s="453" t="s">
        <v>22</v>
      </c>
      <c r="J668" s="107" t="s">
        <v>2722</v>
      </c>
      <c r="K668" s="107"/>
      <c r="L668" s="329">
        <f>'Punten per wedstrijd'!D546</f>
        <v>997.6</v>
      </c>
      <c r="M668" s="453" t="s">
        <v>22</v>
      </c>
      <c r="N668" s="107" t="s">
        <v>2730</v>
      </c>
      <c r="O668" s="107"/>
      <c r="P668" s="329">
        <f>'Punten per wedstrijd'!D836</f>
        <v>275.60000000000002</v>
      </c>
      <c r="Q668" s="453" t="s">
        <v>22</v>
      </c>
      <c r="R668" s="107" t="s">
        <v>658</v>
      </c>
      <c r="S668" s="453"/>
      <c r="T668" s="329">
        <f>'Punten per wedstrijd'!D979</f>
        <v>9</v>
      </c>
      <c r="U668" s="453" t="s">
        <v>22</v>
      </c>
      <c r="V668" s="107" t="s">
        <v>2210</v>
      </c>
      <c r="W668" s="107"/>
      <c r="X668" s="329">
        <f>'Punten per wedstrijd'!D96</f>
        <v>5774.7</v>
      </c>
      <c r="Y668" s="453" t="s">
        <v>22</v>
      </c>
      <c r="Z668" s="107" t="s">
        <v>2195</v>
      </c>
      <c r="AA668" s="107"/>
      <c r="AB668" s="329">
        <f>'Punten per wedstrijd'!D289</f>
        <v>1055.25</v>
      </c>
      <c r="AC668" s="453" t="s">
        <v>22</v>
      </c>
      <c r="AD668" s="285" t="s">
        <v>2325</v>
      </c>
      <c r="AE668" s="107"/>
      <c r="AF668" s="329">
        <f>'Punten per wedstrijd'!D621</f>
        <v>353.4</v>
      </c>
    </row>
    <row r="669" spans="1:32" s="3" customFormat="1" ht="15.75" customHeight="1">
      <c r="A669" s="452" t="s">
        <v>24</v>
      </c>
      <c r="B669" s="107" t="s">
        <v>2202</v>
      </c>
      <c r="C669" s="107"/>
      <c r="D669" s="329">
        <f>'Punten per wedstrijd'!D1056</f>
        <v>3169.7000000000007</v>
      </c>
      <c r="E669" s="453" t="s">
        <v>24</v>
      </c>
      <c r="F669" s="106" t="s">
        <v>1344</v>
      </c>
      <c r="G669" s="107"/>
      <c r="H669" s="329">
        <f>'Punten per wedstrijd'!D173</f>
        <v>4495.3</v>
      </c>
      <c r="I669" s="453" t="s">
        <v>24</v>
      </c>
      <c r="J669" s="107" t="s">
        <v>2723</v>
      </c>
      <c r="K669" s="107"/>
      <c r="L669" s="329">
        <f>'Punten per wedstrijd'!D518</f>
        <v>986</v>
      </c>
      <c r="M669" s="453" t="s">
        <v>24</v>
      </c>
      <c r="N669" s="107" t="s">
        <v>2711</v>
      </c>
      <c r="O669" s="107"/>
      <c r="P669" s="329">
        <f>'Punten per wedstrijd'!D754</f>
        <v>269.70000000000005</v>
      </c>
      <c r="Q669" s="453" t="s">
        <v>24</v>
      </c>
      <c r="R669" s="107" t="s">
        <v>669</v>
      </c>
      <c r="S669" s="453"/>
      <c r="T669" s="329">
        <f>'Punten per wedstrijd'!D937</f>
        <v>7.8000000000000007</v>
      </c>
      <c r="U669" s="453" t="s">
        <v>24</v>
      </c>
      <c r="V669" s="284" t="s">
        <v>3644</v>
      </c>
      <c r="W669" s="107"/>
      <c r="X669" s="329">
        <f>'Punten per wedstrijd'!D113</f>
        <v>5724.85</v>
      </c>
      <c r="Y669" s="453" t="s">
        <v>24</v>
      </c>
      <c r="Z669" s="107" t="s">
        <v>2710</v>
      </c>
      <c r="AA669" s="107"/>
      <c r="AB669" s="329">
        <f>'Punten per wedstrijd'!D411</f>
        <v>1054.3</v>
      </c>
      <c r="AC669" s="453" t="s">
        <v>24</v>
      </c>
      <c r="AD669" s="107" t="s">
        <v>2710</v>
      </c>
      <c r="AE669" s="107"/>
      <c r="AF669" s="329">
        <f>'Punten per wedstrijd'!D691</f>
        <v>349.3</v>
      </c>
    </row>
    <row r="670" spans="1:32" s="3" customFormat="1" ht="15.75" customHeight="1">
      <c r="A670" s="452" t="s">
        <v>26</v>
      </c>
      <c r="B670" s="107" t="s">
        <v>2711</v>
      </c>
      <c r="C670" s="107"/>
      <c r="D670" s="329">
        <f>'Punten per wedstrijd'!D1034</f>
        <v>3162.2</v>
      </c>
      <c r="E670" s="453" t="s">
        <v>26</v>
      </c>
      <c r="F670" s="107" t="s">
        <v>2728</v>
      </c>
      <c r="G670" s="107"/>
      <c r="H670" s="329">
        <f>'Punten per wedstrijd'!D277</f>
        <v>4480.6000000000004</v>
      </c>
      <c r="I670" s="453" t="s">
        <v>26</v>
      </c>
      <c r="J670" s="107" t="s">
        <v>162</v>
      </c>
      <c r="K670" s="107"/>
      <c r="L670" s="329">
        <f>'Punten per wedstrijd'!D469</f>
        <v>964.8</v>
      </c>
      <c r="M670" s="453" t="s">
        <v>26</v>
      </c>
      <c r="N670" s="284" t="s">
        <v>3621</v>
      </c>
      <c r="O670" s="107"/>
      <c r="P670" s="329">
        <f>'Punten per wedstrijd'!D713</f>
        <v>267.5</v>
      </c>
      <c r="Q670" s="453" t="s">
        <v>26</v>
      </c>
      <c r="R670" s="107" t="s">
        <v>687</v>
      </c>
      <c r="S670" s="453"/>
      <c r="T670" s="329">
        <f>'Punten per wedstrijd'!D878</f>
        <v>4.5</v>
      </c>
      <c r="U670" s="453" t="s">
        <v>26</v>
      </c>
      <c r="V670" s="107" t="s">
        <v>700</v>
      </c>
      <c r="W670" s="107"/>
      <c r="X670" s="329">
        <f>'Punten per wedstrijd'!D64</f>
        <v>5697.1000000000013</v>
      </c>
      <c r="Y670" s="453" t="s">
        <v>26</v>
      </c>
      <c r="Z670" s="107" t="s">
        <v>2719</v>
      </c>
      <c r="AA670" s="107"/>
      <c r="AB670" s="329">
        <f>'Punten per wedstrijd'!D332</f>
        <v>1021.8</v>
      </c>
      <c r="AC670" s="453" t="s">
        <v>26</v>
      </c>
      <c r="AD670" s="107" t="s">
        <v>2716</v>
      </c>
      <c r="AE670" s="107"/>
      <c r="AF670" s="329">
        <f>'Punten per wedstrijd'!D596</f>
        <v>341.20000000000005</v>
      </c>
    </row>
    <row r="671" spans="1:32" s="3" customFormat="1" ht="15.75" customHeight="1">
      <c r="A671" s="452" t="s">
        <v>28</v>
      </c>
      <c r="B671" s="107" t="s">
        <v>2712</v>
      </c>
      <c r="C671" s="107"/>
      <c r="D671" s="329">
        <f>'Punten per wedstrijd'!D1062</f>
        <v>3149.7</v>
      </c>
      <c r="E671" s="453" t="s">
        <v>28</v>
      </c>
      <c r="F671" s="284" t="s">
        <v>21</v>
      </c>
      <c r="G671" s="107"/>
      <c r="H671" s="329">
        <f>'Punten per wedstrijd'!D205</f>
        <v>4399.2</v>
      </c>
      <c r="I671" s="453" t="s">
        <v>28</v>
      </c>
      <c r="J671" s="285" t="s">
        <v>1654</v>
      </c>
      <c r="K671" s="107"/>
      <c r="L671" s="329">
        <f>'Punten per wedstrijd'!D466</f>
        <v>957.9</v>
      </c>
      <c r="M671" s="453" t="s">
        <v>28</v>
      </c>
      <c r="N671" s="284" t="s">
        <v>3630</v>
      </c>
      <c r="O671" s="107"/>
      <c r="P671" s="329">
        <f>'Punten per wedstrijd'!D751</f>
        <v>262.40000000000003</v>
      </c>
      <c r="Q671" s="453" t="s">
        <v>28</v>
      </c>
      <c r="R671" s="284" t="s">
        <v>3627</v>
      </c>
      <c r="S671" s="453"/>
      <c r="T671" s="329">
        <f>'Punten per wedstrijd'!D883</f>
        <v>4.5</v>
      </c>
      <c r="U671" s="453" t="s">
        <v>28</v>
      </c>
      <c r="V671" s="107" t="s">
        <v>2216</v>
      </c>
      <c r="W671" s="107"/>
      <c r="X671" s="329">
        <f>'Punten per wedstrijd'!D44</f>
        <v>5674.55</v>
      </c>
      <c r="Y671" s="453" t="s">
        <v>28</v>
      </c>
      <c r="Z671" s="107" t="s">
        <v>704</v>
      </c>
      <c r="AA671" s="107"/>
      <c r="AB671" s="329">
        <f>'Punten per wedstrijd'!D339</f>
        <v>1017.2999999999998</v>
      </c>
      <c r="AC671" s="453" t="s">
        <v>28</v>
      </c>
      <c r="AD671" s="285" t="s">
        <v>1657</v>
      </c>
      <c r="AE671" s="107"/>
      <c r="AF671" s="329">
        <f>'Punten per wedstrijd'!D565</f>
        <v>339.40000000000003</v>
      </c>
    </row>
    <row r="672" spans="1:32" s="3" customFormat="1" ht="15.75" customHeight="1">
      <c r="A672" s="452" t="s">
        <v>30</v>
      </c>
      <c r="B672" s="107" t="s">
        <v>2216</v>
      </c>
      <c r="C672" s="107"/>
      <c r="D672" s="329">
        <f>'Punten per wedstrijd'!D1024</f>
        <v>3146.5999999999995</v>
      </c>
      <c r="E672" s="453" t="s">
        <v>30</v>
      </c>
      <c r="F672" s="107" t="s">
        <v>704</v>
      </c>
      <c r="G672" s="107"/>
      <c r="H672" s="329">
        <f>'Punten per wedstrijd'!D199</f>
        <v>4377.2</v>
      </c>
      <c r="I672" s="453" t="s">
        <v>30</v>
      </c>
      <c r="J672" s="285" t="s">
        <v>1653</v>
      </c>
      <c r="K672" s="107"/>
      <c r="L672" s="329">
        <f>'Punten per wedstrijd'!D441</f>
        <v>953.3</v>
      </c>
      <c r="M672" s="453" t="s">
        <v>30</v>
      </c>
      <c r="N672" s="107" t="s">
        <v>2726</v>
      </c>
      <c r="O672" s="107"/>
      <c r="P672" s="329">
        <f>'Punten per wedstrijd'!D770</f>
        <v>261.8</v>
      </c>
      <c r="Q672" s="453" t="s">
        <v>30</v>
      </c>
      <c r="R672" s="107" t="s">
        <v>682</v>
      </c>
      <c r="S672" s="453"/>
      <c r="T672" s="329">
        <f>'Punten per wedstrijd'!D930</f>
        <v>4.5</v>
      </c>
      <c r="U672" s="453" t="s">
        <v>30</v>
      </c>
      <c r="V672" s="107" t="s">
        <v>675</v>
      </c>
      <c r="W672" s="107"/>
      <c r="X672" s="329">
        <f>'Punten per wedstrijd'!D18</f>
        <v>5587.4</v>
      </c>
      <c r="Y672" s="453" t="s">
        <v>30</v>
      </c>
      <c r="Z672" s="107" t="s">
        <v>2707</v>
      </c>
      <c r="AA672" s="107"/>
      <c r="AB672" s="329">
        <f>'Punten per wedstrijd'!D299</f>
        <v>1006.3999999999999</v>
      </c>
      <c r="AC672" s="453" t="s">
        <v>30</v>
      </c>
      <c r="AD672" s="107" t="s">
        <v>2734</v>
      </c>
      <c r="AE672" s="107"/>
      <c r="AF672" s="329">
        <f>'Punten per wedstrijd'!D652</f>
        <v>338.1</v>
      </c>
    </row>
    <row r="673" spans="1:32" s="3" customFormat="1" ht="15.75" customHeight="1">
      <c r="A673" s="452" t="s">
        <v>32</v>
      </c>
      <c r="B673" s="107" t="s">
        <v>2715</v>
      </c>
      <c r="C673" s="107"/>
      <c r="D673" s="329">
        <f>'Punten per wedstrijd'!D1043</f>
        <v>3106.7000000000003</v>
      </c>
      <c r="E673" s="453" t="s">
        <v>32</v>
      </c>
      <c r="F673" s="107" t="s">
        <v>3633</v>
      </c>
      <c r="G673" s="107"/>
      <c r="H673" s="329">
        <f>'Punten per wedstrijd'!D202</f>
        <v>4374.1000000000004</v>
      </c>
      <c r="I673" s="453" t="s">
        <v>32</v>
      </c>
      <c r="J673" s="284" t="s">
        <v>3627</v>
      </c>
      <c r="K673" s="107"/>
      <c r="L673" s="329">
        <f>'Punten per wedstrijd'!D463</f>
        <v>948.30000000000007</v>
      </c>
      <c r="M673" s="453" t="s">
        <v>32</v>
      </c>
      <c r="N673" s="107" t="s">
        <v>2725</v>
      </c>
      <c r="O673" s="107"/>
      <c r="P673" s="329">
        <f>'Punten per wedstrijd'!D742</f>
        <v>259.79999999999995</v>
      </c>
      <c r="Q673" s="453" t="s">
        <v>32</v>
      </c>
      <c r="R673" s="107" t="s">
        <v>2202</v>
      </c>
      <c r="S673" s="453"/>
      <c r="T673" s="329">
        <f>'Punten per wedstrijd'!D916</f>
        <v>3.5999999999999996</v>
      </c>
      <c r="U673" s="453" t="s">
        <v>32</v>
      </c>
      <c r="V673" s="285" t="s">
        <v>1653</v>
      </c>
      <c r="W673" s="107"/>
      <c r="X673" s="329">
        <f>'Punten per wedstrijd'!D21</f>
        <v>5562.1500000000005</v>
      </c>
      <c r="Y673" s="453" t="s">
        <v>32</v>
      </c>
      <c r="Z673" s="107" t="s">
        <v>2220</v>
      </c>
      <c r="AA673" s="107"/>
      <c r="AB673" s="329">
        <f>'Punten per wedstrijd'!D333</f>
        <v>998.4</v>
      </c>
      <c r="AC673" s="453" t="s">
        <v>32</v>
      </c>
      <c r="AD673" s="107" t="s">
        <v>2212</v>
      </c>
      <c r="AE673" s="107"/>
      <c r="AF673" s="329">
        <f>'Punten per wedstrijd'!D586</f>
        <v>336.8</v>
      </c>
    </row>
    <row r="674" spans="1:32" s="3" customFormat="1" ht="15.75" customHeight="1">
      <c r="A674" s="452" t="s">
        <v>34</v>
      </c>
      <c r="B674" s="106" t="s">
        <v>1351</v>
      </c>
      <c r="C674" s="107"/>
      <c r="D674" s="329">
        <f>'Punten per wedstrijd'!D1105</f>
        <v>3098.5999999999995</v>
      </c>
      <c r="E674" s="453" t="s">
        <v>34</v>
      </c>
      <c r="F674" s="284" t="s">
        <v>142</v>
      </c>
      <c r="G674" s="107"/>
      <c r="H674" s="329">
        <f>'Punten per wedstrijd'!D239</f>
        <v>4324.55</v>
      </c>
      <c r="I674" s="453" t="s">
        <v>34</v>
      </c>
      <c r="J674" s="106" t="s">
        <v>1337</v>
      </c>
      <c r="K674" s="107"/>
      <c r="L674" s="329">
        <f>'Punten per wedstrijd'!D428</f>
        <v>941.5</v>
      </c>
      <c r="M674" s="453" t="s">
        <v>34</v>
      </c>
      <c r="N674" s="285" t="s">
        <v>1661</v>
      </c>
      <c r="O674" s="107"/>
      <c r="P674" s="329">
        <f>'Punten per wedstrijd'!D729</f>
        <v>258.45</v>
      </c>
      <c r="Q674" s="453" t="s">
        <v>34</v>
      </c>
      <c r="R674" s="107" t="s">
        <v>667</v>
      </c>
      <c r="S674" s="453"/>
      <c r="T674" s="329">
        <f>'Punten per wedstrijd'!D915</f>
        <v>3.3000000000000003</v>
      </c>
      <c r="U674" s="453" t="s">
        <v>34</v>
      </c>
      <c r="V674" s="107" t="s">
        <v>153</v>
      </c>
      <c r="W674" s="107"/>
      <c r="X674" s="329">
        <f>'Punten per wedstrijd'!D23</f>
        <v>5556.2</v>
      </c>
      <c r="Y674" s="453" t="s">
        <v>34</v>
      </c>
      <c r="Z674" s="107" t="s">
        <v>153</v>
      </c>
      <c r="AA674" s="107"/>
      <c r="AB674" s="329">
        <f>'Punten per wedstrijd'!D303</f>
        <v>993.1</v>
      </c>
      <c r="AC674" s="453" t="s">
        <v>34</v>
      </c>
      <c r="AD674" s="107" t="s">
        <v>2715</v>
      </c>
      <c r="AE674" s="107"/>
      <c r="AF674" s="329">
        <f>'Punten per wedstrijd'!D623</f>
        <v>335.69999999999993</v>
      </c>
    </row>
    <row r="675" spans="1:32" s="3" customFormat="1" ht="15.75" customHeight="1">
      <c r="A675" s="452" t="s">
        <v>36</v>
      </c>
      <c r="B675" s="107" t="s">
        <v>2203</v>
      </c>
      <c r="C675" s="107"/>
      <c r="D675" s="329">
        <f>'Punten per wedstrijd'!D1051</f>
        <v>3083.4999999999995</v>
      </c>
      <c r="E675" s="453" t="s">
        <v>36</v>
      </c>
      <c r="F675" s="107" t="s">
        <v>141</v>
      </c>
      <c r="G675" s="107"/>
      <c r="H675" s="329">
        <f>'Punten per wedstrijd'!D206</f>
        <v>4314.7</v>
      </c>
      <c r="I675" s="453" t="s">
        <v>36</v>
      </c>
      <c r="J675" s="107" t="s">
        <v>2720</v>
      </c>
      <c r="K675" s="107"/>
      <c r="L675" s="329">
        <f>'Punten per wedstrijd'!D448</f>
        <v>929.09999999999991</v>
      </c>
      <c r="M675" s="453" t="s">
        <v>36</v>
      </c>
      <c r="N675" s="107" t="s">
        <v>2220</v>
      </c>
      <c r="O675" s="107"/>
      <c r="P675" s="329">
        <f>'Punten per wedstrijd'!D753</f>
        <v>252.69999999999996</v>
      </c>
      <c r="Q675" s="453" t="s">
        <v>36</v>
      </c>
      <c r="R675" s="285" t="s">
        <v>31</v>
      </c>
      <c r="S675" s="453"/>
      <c r="T675" s="329">
        <f>'Punten per wedstrijd'!D954</f>
        <v>3.3000000000000003</v>
      </c>
      <c r="U675" s="453" t="s">
        <v>36</v>
      </c>
      <c r="V675" s="107" t="s">
        <v>2727</v>
      </c>
      <c r="W675" s="107"/>
      <c r="X675" s="329">
        <f>'Punten per wedstrijd'!D128</f>
        <v>5543.5999999999995</v>
      </c>
      <c r="Y675" s="453" t="s">
        <v>36</v>
      </c>
      <c r="Z675" s="107" t="s">
        <v>669</v>
      </c>
      <c r="AA675" s="107"/>
      <c r="AB675" s="329">
        <f>'Punten per wedstrijd'!D377</f>
        <v>990</v>
      </c>
      <c r="AC675" s="453" t="s">
        <v>36</v>
      </c>
      <c r="AD675" s="107" t="s">
        <v>2729</v>
      </c>
      <c r="AE675" s="107"/>
      <c r="AF675" s="329">
        <f>'Punten per wedstrijd'!D693</f>
        <v>334.09999999999997</v>
      </c>
    </row>
    <row r="676" spans="1:32" s="3" customFormat="1" ht="15.75" customHeight="1">
      <c r="A676" s="452" t="s">
        <v>38</v>
      </c>
      <c r="B676" s="106" t="s">
        <v>1344</v>
      </c>
      <c r="C676" s="107"/>
      <c r="D676" s="329">
        <f>'Punten per wedstrijd'!D1013</f>
        <v>3024.2</v>
      </c>
      <c r="E676" s="453" t="s">
        <v>38</v>
      </c>
      <c r="F676" s="285" t="s">
        <v>17</v>
      </c>
      <c r="G676" s="107"/>
      <c r="H676" s="329">
        <f>'Punten per wedstrijd'!D187</f>
        <v>4297.5</v>
      </c>
      <c r="I676" s="453" t="s">
        <v>38</v>
      </c>
      <c r="J676" s="285" t="s">
        <v>1655</v>
      </c>
      <c r="K676" s="107"/>
      <c r="L676" s="329">
        <f>'Punten per wedstrijd'!D560</f>
        <v>920.5</v>
      </c>
      <c r="M676" s="453" t="s">
        <v>38</v>
      </c>
      <c r="N676" s="284" t="s">
        <v>3624</v>
      </c>
      <c r="O676" s="107"/>
      <c r="P676" s="329">
        <f>'Punten per wedstrijd'!D725</f>
        <v>252.09999999999997</v>
      </c>
      <c r="Q676" s="453" t="s">
        <v>38</v>
      </c>
      <c r="R676" s="107" t="s">
        <v>153</v>
      </c>
      <c r="S676" s="453"/>
      <c r="T676" s="329">
        <f>'Punten per wedstrijd'!D863</f>
        <v>1.5</v>
      </c>
      <c r="U676" s="453" t="s">
        <v>38</v>
      </c>
      <c r="V676" s="107" t="s">
        <v>3622</v>
      </c>
      <c r="W676" s="107"/>
      <c r="X676" s="329">
        <f>'Punten per wedstrijd'!D15</f>
        <v>5538.2000000000007</v>
      </c>
      <c r="Y676" s="453" t="s">
        <v>38</v>
      </c>
      <c r="Z676" s="107" t="s">
        <v>2730</v>
      </c>
      <c r="AA676" s="107"/>
      <c r="AB676" s="329">
        <f>'Punten per wedstrijd'!D416</f>
        <v>982.7</v>
      </c>
      <c r="AC676" s="453" t="s">
        <v>38</v>
      </c>
      <c r="AD676" s="107" t="s">
        <v>2725</v>
      </c>
      <c r="AE676" s="107"/>
      <c r="AF676" s="329">
        <f>'Punten per wedstrijd'!D602</f>
        <v>331.79999999999995</v>
      </c>
    </row>
    <row r="677" spans="1:32" s="3" customFormat="1" ht="15.75" customHeight="1">
      <c r="A677" s="452" t="s">
        <v>145</v>
      </c>
      <c r="B677" s="107" t="s">
        <v>2728</v>
      </c>
      <c r="C677" s="107"/>
      <c r="D677" s="329">
        <f>'Punten per wedstrijd'!D1117</f>
        <v>2990.1</v>
      </c>
      <c r="E677" s="453" t="s">
        <v>145</v>
      </c>
      <c r="F677" s="107" t="s">
        <v>2708</v>
      </c>
      <c r="G677" s="107"/>
      <c r="H677" s="329">
        <f>'Punten per wedstrijd'!D231</f>
        <v>4294.45</v>
      </c>
      <c r="I677" s="453" t="s">
        <v>145</v>
      </c>
      <c r="J677" s="285" t="s">
        <v>1664</v>
      </c>
      <c r="K677" s="107"/>
      <c r="L677" s="329">
        <f>'Punten per wedstrijd'!D432</f>
        <v>918.8</v>
      </c>
      <c r="M677" s="453" t="s">
        <v>145</v>
      </c>
      <c r="N677" s="284" t="s">
        <v>3628</v>
      </c>
      <c r="O677" s="107"/>
      <c r="P677" s="329">
        <f>'Punten per wedstrijd'!D745</f>
        <v>252</v>
      </c>
      <c r="Q677" s="453" t="s">
        <v>145</v>
      </c>
      <c r="R677" s="285" t="s">
        <v>1657</v>
      </c>
      <c r="S677" s="453"/>
      <c r="T677" s="329">
        <f>'Punten per wedstrijd'!D845</f>
        <v>0</v>
      </c>
      <c r="U677" s="453" t="s">
        <v>145</v>
      </c>
      <c r="V677" s="106" t="s">
        <v>1349</v>
      </c>
      <c r="W677" s="107"/>
      <c r="X677" s="329">
        <f>'Punten per wedstrijd'!D100</f>
        <v>5499.8</v>
      </c>
      <c r="Y677" s="453" t="s">
        <v>145</v>
      </c>
      <c r="Z677" s="107" t="s">
        <v>2210</v>
      </c>
      <c r="AA677" s="107"/>
      <c r="AB677" s="329">
        <f>'Punten per wedstrijd'!D376</f>
        <v>980.5</v>
      </c>
      <c r="AC677" s="453" t="s">
        <v>145</v>
      </c>
      <c r="AD677" s="107" t="s">
        <v>2718</v>
      </c>
      <c r="AE677" s="107"/>
      <c r="AF677" s="329">
        <f>'Punten per wedstrijd'!D675</f>
        <v>328.6</v>
      </c>
    </row>
    <row r="678" spans="1:32" s="3" customFormat="1" ht="15.75" customHeight="1">
      <c r="A678" s="452" t="s">
        <v>146</v>
      </c>
      <c r="B678" s="284" t="s">
        <v>3625</v>
      </c>
      <c r="C678" s="107"/>
      <c r="D678" s="329">
        <f>'Punten per wedstrijd'!D1007</f>
        <v>2973.6</v>
      </c>
      <c r="E678" s="453" t="s">
        <v>146</v>
      </c>
      <c r="F678" s="285" t="s">
        <v>11</v>
      </c>
      <c r="G678" s="107"/>
      <c r="H678" s="329">
        <f>'Punten per wedstrijd'!D170</f>
        <v>4273.6000000000004</v>
      </c>
      <c r="I678" s="453" t="s">
        <v>146</v>
      </c>
      <c r="J678" s="107" t="s">
        <v>2725</v>
      </c>
      <c r="K678" s="107"/>
      <c r="L678" s="329">
        <f>'Punten per wedstrijd'!D462</f>
        <v>915.69999999999993</v>
      </c>
      <c r="M678" s="453" t="s">
        <v>146</v>
      </c>
      <c r="N678" s="107" t="s">
        <v>700</v>
      </c>
      <c r="O678" s="107"/>
      <c r="P678" s="329">
        <f>'Punten per wedstrijd'!D764</f>
        <v>251.20000000000002</v>
      </c>
      <c r="Q678" s="453" t="s">
        <v>146</v>
      </c>
      <c r="R678" s="106" t="s">
        <v>1346</v>
      </c>
      <c r="S678" s="453"/>
      <c r="T678" s="329">
        <f>'Punten per wedstrijd'!D846</f>
        <v>0</v>
      </c>
      <c r="U678" s="453" t="s">
        <v>146</v>
      </c>
      <c r="V678" s="106" t="s">
        <v>1342</v>
      </c>
      <c r="W678" s="107"/>
      <c r="X678" s="329">
        <f>'Punten per wedstrijd'!D16</f>
        <v>5475.2</v>
      </c>
      <c r="Y678" s="453" t="s">
        <v>146</v>
      </c>
      <c r="Z678" s="284" t="s">
        <v>142</v>
      </c>
      <c r="AA678" s="107"/>
      <c r="AB678" s="329">
        <f>'Punten per wedstrijd'!D379</f>
        <v>953.1</v>
      </c>
      <c r="AC678" s="453" t="s">
        <v>146</v>
      </c>
      <c r="AD678" s="284" t="s">
        <v>3646</v>
      </c>
      <c r="AE678" s="107"/>
      <c r="AF678" s="329">
        <f>'Punten per wedstrijd'!D683</f>
        <v>326.59999999999997</v>
      </c>
    </row>
    <row r="679" spans="1:32" s="3" customFormat="1" ht="15.75" customHeight="1">
      <c r="A679" s="452" t="s">
        <v>147</v>
      </c>
      <c r="B679" s="107" t="s">
        <v>2724</v>
      </c>
      <c r="C679" s="107"/>
      <c r="D679" s="329">
        <f>'Punten per wedstrijd'!D1082</f>
        <v>2955.1000000000004</v>
      </c>
      <c r="E679" s="453" t="s">
        <v>147</v>
      </c>
      <c r="F679" s="285" t="s">
        <v>2325</v>
      </c>
      <c r="G679" s="107"/>
      <c r="H679" s="329">
        <f>'Punten per wedstrijd'!D201</f>
        <v>4271</v>
      </c>
      <c r="I679" s="453" t="s">
        <v>147</v>
      </c>
      <c r="J679" s="285" t="s">
        <v>1666</v>
      </c>
      <c r="K679" s="107"/>
      <c r="L679" s="329">
        <f>'Punten per wedstrijd'!D452</f>
        <v>914.7</v>
      </c>
      <c r="M679" s="453" t="s">
        <v>147</v>
      </c>
      <c r="N679" s="107" t="s">
        <v>2708</v>
      </c>
      <c r="O679" s="107"/>
      <c r="P679" s="329">
        <f>'Punten per wedstrijd'!D791</f>
        <v>249.6</v>
      </c>
      <c r="Q679" s="453" t="s">
        <v>147</v>
      </c>
      <c r="R679" s="284" t="s">
        <v>3620</v>
      </c>
      <c r="S679" s="453"/>
      <c r="T679" s="329">
        <f>'Punten per wedstrijd'!D847</f>
        <v>0</v>
      </c>
      <c r="U679" s="453" t="s">
        <v>147</v>
      </c>
      <c r="V679" s="107" t="s">
        <v>2730</v>
      </c>
      <c r="W679" s="107"/>
      <c r="X679" s="329">
        <f>'Punten per wedstrijd'!D136</f>
        <v>5470.85</v>
      </c>
      <c r="Y679" s="453" t="s">
        <v>147</v>
      </c>
      <c r="Z679" s="285" t="s">
        <v>1671</v>
      </c>
      <c r="AA679" s="107"/>
      <c r="AB679" s="329">
        <f>'Punten per wedstrijd'!D409</f>
        <v>951.80000000000007</v>
      </c>
      <c r="AC679" s="453" t="s">
        <v>147</v>
      </c>
      <c r="AD679" s="106" t="s">
        <v>1345</v>
      </c>
      <c r="AE679" s="107"/>
      <c r="AF679" s="329">
        <f>'Punten per wedstrijd'!D644</f>
        <v>323.39999999999998</v>
      </c>
    </row>
    <row r="680" spans="1:32" s="3" customFormat="1" ht="15.75" customHeight="1">
      <c r="A680" s="452" t="s">
        <v>151</v>
      </c>
      <c r="B680" s="285" t="s">
        <v>1656</v>
      </c>
      <c r="C680" s="107"/>
      <c r="D680" s="329">
        <f>'Punten per wedstrijd'!D991</f>
        <v>2953.5</v>
      </c>
      <c r="E680" s="453" t="s">
        <v>151</v>
      </c>
      <c r="F680" s="107" t="s">
        <v>2720</v>
      </c>
      <c r="G680" s="107"/>
      <c r="H680" s="329">
        <f>'Punten per wedstrijd'!D168</f>
        <v>4265.0499999999993</v>
      </c>
      <c r="I680" s="453" t="s">
        <v>151</v>
      </c>
      <c r="J680" s="107" t="s">
        <v>2832</v>
      </c>
      <c r="K680" s="107"/>
      <c r="L680" s="329">
        <f>'Punten per wedstrijd'!D531</f>
        <v>910</v>
      </c>
      <c r="M680" s="453" t="s">
        <v>151</v>
      </c>
      <c r="N680" s="107" t="s">
        <v>2832</v>
      </c>
      <c r="O680" s="107"/>
      <c r="P680" s="329">
        <f>'Punten per wedstrijd'!D811</f>
        <v>248</v>
      </c>
      <c r="Q680" s="453" t="s">
        <v>151</v>
      </c>
      <c r="R680" s="106" t="s">
        <v>1337</v>
      </c>
      <c r="S680" s="453"/>
      <c r="T680" s="329">
        <f>'Punten per wedstrijd'!D848</f>
        <v>0</v>
      </c>
      <c r="U680" s="453" t="s">
        <v>151</v>
      </c>
      <c r="V680" s="284" t="s">
        <v>3623</v>
      </c>
      <c r="W680" s="107"/>
      <c r="X680" s="329">
        <f>'Punten per wedstrijd'!D20</f>
        <v>5415</v>
      </c>
      <c r="Y680" s="453" t="s">
        <v>151</v>
      </c>
      <c r="Z680" s="284" t="s">
        <v>3631</v>
      </c>
      <c r="AA680" s="107"/>
      <c r="AB680" s="329">
        <f>'Punten per wedstrijd'!D335</f>
        <v>942.30000000000007</v>
      </c>
      <c r="AC680" s="453" t="s">
        <v>151</v>
      </c>
      <c r="AD680" s="285" t="s">
        <v>17</v>
      </c>
      <c r="AE680" s="107"/>
      <c r="AF680" s="329">
        <f>'Punten per wedstrijd'!D607</f>
        <v>318.40000000000003</v>
      </c>
    </row>
    <row r="681" spans="1:32" s="3" customFormat="1" ht="15.75" customHeight="1">
      <c r="A681" s="452" t="s">
        <v>157</v>
      </c>
      <c r="B681" s="107" t="s">
        <v>667</v>
      </c>
      <c r="C681" s="107"/>
      <c r="D681" s="329">
        <f>'Punten per wedstrijd'!D1055</f>
        <v>2940.8999999999996</v>
      </c>
      <c r="E681" s="453" t="s">
        <v>157</v>
      </c>
      <c r="F681" s="107" t="s">
        <v>683</v>
      </c>
      <c r="G681" s="107"/>
      <c r="H681" s="329">
        <f>'Punten per wedstrijd'!D241</f>
        <v>4256.5999999999995</v>
      </c>
      <c r="I681" s="453" t="s">
        <v>157</v>
      </c>
      <c r="J681" s="107" t="s">
        <v>154</v>
      </c>
      <c r="K681" s="107"/>
      <c r="L681" s="329">
        <f>'Punten per wedstrijd'!D515</f>
        <v>900.9</v>
      </c>
      <c r="M681" s="453" t="s">
        <v>157</v>
      </c>
      <c r="N681" s="106" t="s">
        <v>1345</v>
      </c>
      <c r="O681" s="107"/>
      <c r="P681" s="329">
        <f>'Punten per wedstrijd'!D784</f>
        <v>247.79999999999998</v>
      </c>
      <c r="Q681" s="453" t="s">
        <v>157</v>
      </c>
      <c r="R681" s="107" t="s">
        <v>2195</v>
      </c>
      <c r="S681" s="453"/>
      <c r="T681" s="329">
        <f>'Punten per wedstrijd'!D849</f>
        <v>0</v>
      </c>
      <c r="U681" s="453" t="s">
        <v>157</v>
      </c>
      <c r="V681" s="107" t="s">
        <v>668</v>
      </c>
      <c r="W681" s="107"/>
      <c r="X681" s="329">
        <f>'Punten per wedstrijd'!D78</f>
        <v>5413.45</v>
      </c>
      <c r="Y681" s="453" t="s">
        <v>157</v>
      </c>
      <c r="Z681" s="285" t="s">
        <v>1666</v>
      </c>
      <c r="AA681" s="107"/>
      <c r="AB681" s="329">
        <f>'Punten per wedstrijd'!D312</f>
        <v>937.6</v>
      </c>
      <c r="AC681" s="453" t="s">
        <v>157</v>
      </c>
      <c r="AD681" s="284" t="s">
        <v>143</v>
      </c>
      <c r="AE681" s="107"/>
      <c r="AF681" s="329">
        <f>'Punten per wedstrijd'!D682</f>
        <v>317.14999999999998</v>
      </c>
    </row>
    <row r="682" spans="1:32" s="3" customFormat="1" ht="15.75" customHeight="1">
      <c r="A682" s="452" t="s">
        <v>159</v>
      </c>
      <c r="B682" s="107" t="s">
        <v>669</v>
      </c>
      <c r="C682" s="107"/>
      <c r="D682" s="329">
        <f>'Punten per wedstrijd'!D1077</f>
        <v>2934.4000000000005</v>
      </c>
      <c r="E682" s="453" t="s">
        <v>159</v>
      </c>
      <c r="F682" s="285" t="s">
        <v>1666</v>
      </c>
      <c r="G682" s="107"/>
      <c r="H682" s="329">
        <f>'Punten per wedstrijd'!D172</f>
        <v>4229.05</v>
      </c>
      <c r="I682" s="453" t="s">
        <v>159</v>
      </c>
      <c r="J682" s="285" t="s">
        <v>1</v>
      </c>
      <c r="K682" s="107"/>
      <c r="L682" s="329">
        <f>'Punten per wedstrijd'!D430</f>
        <v>900.69999999999993</v>
      </c>
      <c r="M682" s="453" t="s">
        <v>159</v>
      </c>
      <c r="N682" s="107" t="s">
        <v>2200</v>
      </c>
      <c r="O682" s="107"/>
      <c r="P682" s="329">
        <f>'Punten per wedstrijd'!D756</f>
        <v>247.7</v>
      </c>
      <c r="Q682" s="453" t="s">
        <v>159</v>
      </c>
      <c r="R682" s="285" t="s">
        <v>1</v>
      </c>
      <c r="S682" s="453"/>
      <c r="T682" s="329">
        <f>'Punten per wedstrijd'!D850</f>
        <v>0</v>
      </c>
      <c r="U682" s="453" t="s">
        <v>159</v>
      </c>
      <c r="V682" s="106" t="s">
        <v>1351</v>
      </c>
      <c r="W682" s="107"/>
      <c r="X682" s="329">
        <f>'Punten per wedstrijd'!D125</f>
        <v>5404.6</v>
      </c>
      <c r="Y682" s="453" t="s">
        <v>159</v>
      </c>
      <c r="Z682" s="107" t="s">
        <v>638</v>
      </c>
      <c r="AA682" s="107"/>
      <c r="AB682" s="329">
        <f>'Punten per wedstrijd'!D388</f>
        <v>934.10000000000014</v>
      </c>
      <c r="AC682" s="453" t="s">
        <v>159</v>
      </c>
      <c r="AD682" s="285" t="s">
        <v>1654</v>
      </c>
      <c r="AE682" s="107"/>
      <c r="AF682" s="329">
        <f>'Punten per wedstrijd'!D606</f>
        <v>309</v>
      </c>
    </row>
    <row r="683" spans="1:32" s="3" customFormat="1" ht="15.75" customHeight="1">
      <c r="A683" s="452" t="s">
        <v>160</v>
      </c>
      <c r="B683" s="107" t="s">
        <v>155</v>
      </c>
      <c r="C683" s="107"/>
      <c r="D683" s="329">
        <f>'Punten per wedstrijd'!D1114</f>
        <v>2922.9000000000005</v>
      </c>
      <c r="E683" s="453" t="s">
        <v>160</v>
      </c>
      <c r="F683" s="284" t="s">
        <v>3639</v>
      </c>
      <c r="G683" s="107"/>
      <c r="H683" s="329">
        <f>'Punten per wedstrijd'!D227</f>
        <v>4222.45</v>
      </c>
      <c r="I683" s="453" t="s">
        <v>160</v>
      </c>
      <c r="J683" s="107" t="s">
        <v>2728</v>
      </c>
      <c r="K683" s="107"/>
      <c r="L683" s="329">
        <f>'Punten per wedstrijd'!D557</f>
        <v>899.19999999999993</v>
      </c>
      <c r="M683" s="453" t="s">
        <v>160</v>
      </c>
      <c r="N683" s="284" t="s">
        <v>3632</v>
      </c>
      <c r="O683" s="107"/>
      <c r="P683" s="329">
        <f>'Punten per wedstrijd'!D757</f>
        <v>245.7</v>
      </c>
      <c r="Q683" s="453" t="s">
        <v>160</v>
      </c>
      <c r="R683" s="285" t="s">
        <v>1656</v>
      </c>
      <c r="S683" s="453"/>
      <c r="T683" s="329">
        <f>'Punten per wedstrijd'!D851</f>
        <v>0</v>
      </c>
      <c r="U683" s="453" t="s">
        <v>160</v>
      </c>
      <c r="V683" s="284" t="s">
        <v>3640</v>
      </c>
      <c r="W683" s="107"/>
      <c r="X683" s="329">
        <f>'Punten per wedstrijd'!D93</f>
        <v>5364.4</v>
      </c>
      <c r="Y683" s="453" t="s">
        <v>160</v>
      </c>
      <c r="Z683" s="284" t="s">
        <v>143</v>
      </c>
      <c r="AA683" s="107"/>
      <c r="AB683" s="329">
        <f>'Punten per wedstrijd'!D402</f>
        <v>929.20000000000016</v>
      </c>
      <c r="AC683" s="453" t="s">
        <v>160</v>
      </c>
      <c r="AD683" s="107" t="s">
        <v>2730</v>
      </c>
      <c r="AE683" s="107"/>
      <c r="AF683" s="329">
        <f>'Punten per wedstrijd'!D696</f>
        <v>308.89999999999998</v>
      </c>
    </row>
    <row r="684" spans="1:32" s="3" customFormat="1" ht="15.75" customHeight="1">
      <c r="A684" s="452" t="s">
        <v>161</v>
      </c>
      <c r="B684" s="107" t="s">
        <v>180</v>
      </c>
      <c r="C684" s="107"/>
      <c r="D684" s="329">
        <f>'Punten per wedstrijd'!D1110</f>
        <v>2902.9</v>
      </c>
      <c r="E684" s="453" t="s">
        <v>161</v>
      </c>
      <c r="F684" s="107" t="s">
        <v>2723</v>
      </c>
      <c r="G684" s="107"/>
      <c r="H684" s="329">
        <f>'Punten per wedstrijd'!D238</f>
        <v>4205.1000000000004</v>
      </c>
      <c r="I684" s="453" t="s">
        <v>161</v>
      </c>
      <c r="J684" s="284" t="s">
        <v>3655</v>
      </c>
      <c r="K684" s="107"/>
      <c r="L684" s="329">
        <f>'Punten per wedstrijd'!D460</f>
        <v>888.2</v>
      </c>
      <c r="M684" s="453" t="s">
        <v>161</v>
      </c>
      <c r="N684" s="107" t="s">
        <v>682</v>
      </c>
      <c r="O684" s="107"/>
      <c r="P684" s="329">
        <f>'Punten per wedstrijd'!D790</f>
        <v>243.39999999999998</v>
      </c>
      <c r="Q684" s="453" t="s">
        <v>161</v>
      </c>
      <c r="R684" s="285" t="s">
        <v>1664</v>
      </c>
      <c r="S684" s="453"/>
      <c r="T684" s="329">
        <f>'Punten per wedstrijd'!D852</f>
        <v>0</v>
      </c>
      <c r="U684" s="453" t="s">
        <v>161</v>
      </c>
      <c r="V684" s="107" t="s">
        <v>2734</v>
      </c>
      <c r="W684" s="107"/>
      <c r="X684" s="329">
        <f>'Punten per wedstrijd'!D92</f>
        <v>5358.5999999999995</v>
      </c>
      <c r="Y684" s="453" t="s">
        <v>161</v>
      </c>
      <c r="Z684" s="107" t="s">
        <v>2723</v>
      </c>
      <c r="AA684" s="107"/>
      <c r="AB684" s="329">
        <f>'Punten per wedstrijd'!D378</f>
        <v>926.49999999999989</v>
      </c>
      <c r="AC684" s="453" t="s">
        <v>161</v>
      </c>
      <c r="AD684" s="284" t="s">
        <v>3641</v>
      </c>
      <c r="AE684" s="107"/>
      <c r="AF684" s="329">
        <f>'Punten per wedstrijd'!D654</f>
        <v>308.50000000000006</v>
      </c>
    </row>
    <row r="685" spans="1:32" s="3" customFormat="1" ht="15.75" customHeight="1">
      <c r="A685" s="452" t="s">
        <v>163</v>
      </c>
      <c r="B685" s="106" t="s">
        <v>1349</v>
      </c>
      <c r="C685" s="107"/>
      <c r="D685" s="329">
        <f>'Punten per wedstrijd'!D1080</f>
        <v>2864.7999999999997</v>
      </c>
      <c r="E685" s="453" t="s">
        <v>163</v>
      </c>
      <c r="F685" s="107" t="s">
        <v>667</v>
      </c>
      <c r="G685" s="107"/>
      <c r="H685" s="329">
        <f>'Punten per wedstrijd'!D215</f>
        <v>4180.1499999999996</v>
      </c>
      <c r="I685" s="453" t="s">
        <v>163</v>
      </c>
      <c r="J685" s="285" t="s">
        <v>25</v>
      </c>
      <c r="K685" s="107"/>
      <c r="L685" s="329">
        <f>'Punten per wedstrijd'!D501</f>
        <v>883.7</v>
      </c>
      <c r="M685" s="453" t="s">
        <v>163</v>
      </c>
      <c r="N685" s="107" t="s">
        <v>3622</v>
      </c>
      <c r="O685" s="107"/>
      <c r="P685" s="329">
        <f>'Punten per wedstrijd'!D715</f>
        <v>242.9</v>
      </c>
      <c r="Q685" s="453" t="s">
        <v>163</v>
      </c>
      <c r="R685" s="284" t="s">
        <v>3621</v>
      </c>
      <c r="S685" s="453"/>
      <c r="T685" s="329">
        <f>'Punten per wedstrijd'!D853</f>
        <v>0</v>
      </c>
      <c r="U685" s="453" t="s">
        <v>163</v>
      </c>
      <c r="V685" s="284" t="s">
        <v>3625</v>
      </c>
      <c r="W685" s="107"/>
      <c r="X685" s="329">
        <f>'Punten per wedstrijd'!D27</f>
        <v>5351.1500000000005</v>
      </c>
      <c r="Y685" s="453" t="s">
        <v>163</v>
      </c>
      <c r="Z685" s="107" t="s">
        <v>2720</v>
      </c>
      <c r="AA685" s="107"/>
      <c r="AB685" s="329">
        <f>'Punten per wedstrijd'!D308</f>
        <v>926.2</v>
      </c>
      <c r="AC685" s="453" t="s">
        <v>163</v>
      </c>
      <c r="AD685" s="285" t="s">
        <v>23</v>
      </c>
      <c r="AE685" s="107"/>
      <c r="AF685" s="329">
        <f>'Punten per wedstrijd'!D640</f>
        <v>308</v>
      </c>
    </row>
    <row r="686" spans="1:32" s="3" customFormat="1" ht="15.75" customHeight="1">
      <c r="A686" s="452" t="s">
        <v>274</v>
      </c>
      <c r="B686" s="284" t="s">
        <v>142</v>
      </c>
      <c r="C686" s="107"/>
      <c r="D686" s="329">
        <f>'Punten per wedstrijd'!D1079</f>
        <v>2856.7999999999997</v>
      </c>
      <c r="E686" s="453" t="s">
        <v>274</v>
      </c>
      <c r="F686" s="107" t="s">
        <v>651</v>
      </c>
      <c r="G686" s="107"/>
      <c r="H686" s="329">
        <f>'Punten per wedstrijd'!D229</f>
        <v>4166.8</v>
      </c>
      <c r="I686" s="453" t="s">
        <v>274</v>
      </c>
      <c r="J686" s="284" t="s">
        <v>21</v>
      </c>
      <c r="K686" s="107"/>
      <c r="L686" s="329">
        <f>'Punten per wedstrijd'!D485</f>
        <v>880</v>
      </c>
      <c r="M686" s="453" t="s">
        <v>274</v>
      </c>
      <c r="N686" s="285" t="s">
        <v>1656</v>
      </c>
      <c r="O686" s="107"/>
      <c r="P686" s="329">
        <f>'Punten per wedstrijd'!D711</f>
        <v>242.5</v>
      </c>
      <c r="Q686" s="453" t="s">
        <v>274</v>
      </c>
      <c r="R686" s="107" t="s">
        <v>2717</v>
      </c>
      <c r="S686" s="453"/>
      <c r="T686" s="329">
        <f>'Punten per wedstrijd'!D854</f>
        <v>0</v>
      </c>
      <c r="U686" s="453" t="s">
        <v>274</v>
      </c>
      <c r="V686" s="107" t="s">
        <v>180</v>
      </c>
      <c r="W686" s="107"/>
      <c r="X686" s="329">
        <f>'Punten per wedstrijd'!D130</f>
        <v>5347.85</v>
      </c>
      <c r="Y686" s="453" t="s">
        <v>274</v>
      </c>
      <c r="Z686" s="107" t="s">
        <v>2711</v>
      </c>
      <c r="AA686" s="107"/>
      <c r="AB686" s="329">
        <f>'Punten per wedstrijd'!D334</f>
        <v>922.80000000000007</v>
      </c>
      <c r="AC686" s="453" t="s">
        <v>274</v>
      </c>
      <c r="AD686" s="284" t="s">
        <v>3655</v>
      </c>
      <c r="AE686" s="107"/>
      <c r="AF686" s="329">
        <f>'Punten per wedstrijd'!D600</f>
        <v>305.50000000000006</v>
      </c>
    </row>
    <row r="687" spans="1:32" s="3" customFormat="1" ht="15.75" customHeight="1">
      <c r="A687" s="452" t="s">
        <v>275</v>
      </c>
      <c r="B687" s="107" t="s">
        <v>653</v>
      </c>
      <c r="C687" s="107"/>
      <c r="D687" s="329">
        <f>'Punten per wedstrijd'!D1086</f>
        <v>2844</v>
      </c>
      <c r="E687" s="453" t="s">
        <v>275</v>
      </c>
      <c r="F687" s="106" t="s">
        <v>1351</v>
      </c>
      <c r="G687" s="107"/>
      <c r="H687" s="329">
        <f>'Punten per wedstrijd'!D265</f>
        <v>4105.3999999999996</v>
      </c>
      <c r="I687" s="453" t="s">
        <v>275</v>
      </c>
      <c r="J687" s="107" t="s">
        <v>141</v>
      </c>
      <c r="K687" s="107"/>
      <c r="L687" s="329">
        <f>'Punten per wedstrijd'!D486</f>
        <v>878.59999999999991</v>
      </c>
      <c r="M687" s="453" t="s">
        <v>275</v>
      </c>
      <c r="N687" s="285" t="s">
        <v>1658</v>
      </c>
      <c r="O687" s="107"/>
      <c r="P687" s="329">
        <f>'Punten per wedstrijd'!D735</f>
        <v>237.10000000000002</v>
      </c>
      <c r="Q687" s="453" t="s">
        <v>275</v>
      </c>
      <c r="R687" s="107" t="s">
        <v>3622</v>
      </c>
      <c r="S687" s="453"/>
      <c r="T687" s="329">
        <f>'Punten per wedstrijd'!D855</f>
        <v>0</v>
      </c>
      <c r="U687" s="453" t="s">
        <v>275</v>
      </c>
      <c r="V687" s="107" t="s">
        <v>2212</v>
      </c>
      <c r="W687" s="107"/>
      <c r="X687" s="329">
        <f>'Punten per wedstrijd'!D26</f>
        <v>5343.4</v>
      </c>
      <c r="Y687" s="453" t="s">
        <v>275</v>
      </c>
      <c r="Z687" s="284" t="s">
        <v>3634</v>
      </c>
      <c r="AA687" s="107"/>
      <c r="AB687" s="329">
        <f>'Punten per wedstrijd'!D349</f>
        <v>919.2</v>
      </c>
      <c r="AC687" s="453" t="s">
        <v>275</v>
      </c>
      <c r="AD687" s="107" t="s">
        <v>704</v>
      </c>
      <c r="AE687" s="107"/>
      <c r="AF687" s="329">
        <f>'Punten per wedstrijd'!D619</f>
        <v>305.2</v>
      </c>
    </row>
    <row r="688" spans="1:32" s="3" customFormat="1" ht="15.75" customHeight="1">
      <c r="A688" s="452" t="s">
        <v>276</v>
      </c>
      <c r="B688" s="285" t="s">
        <v>37</v>
      </c>
      <c r="C688" s="107"/>
      <c r="D688" s="329">
        <f>'Punten per wedstrijd'!D1101</f>
        <v>2839.3999999999996</v>
      </c>
      <c r="E688" s="453" t="s">
        <v>276</v>
      </c>
      <c r="F688" s="285" t="s">
        <v>1671</v>
      </c>
      <c r="G688" s="107"/>
      <c r="H688" s="329">
        <f>'Punten per wedstrijd'!D269</f>
        <v>4092.3500000000004</v>
      </c>
      <c r="I688" s="453" t="s">
        <v>276</v>
      </c>
      <c r="J688" s="107" t="s">
        <v>2718</v>
      </c>
      <c r="K688" s="107"/>
      <c r="L688" s="329">
        <f>'Punten per wedstrijd'!D535</f>
        <v>878.00000000000023</v>
      </c>
      <c r="M688" s="453" t="s">
        <v>276</v>
      </c>
      <c r="N688" s="284" t="s">
        <v>3655</v>
      </c>
      <c r="O688" s="107"/>
      <c r="P688" s="329">
        <f>'Punten per wedstrijd'!D740</f>
        <v>235.5</v>
      </c>
      <c r="Q688" s="453" t="s">
        <v>276</v>
      </c>
      <c r="R688" s="106" t="s">
        <v>1342</v>
      </c>
      <c r="S688" s="453"/>
      <c r="T688" s="329">
        <f>'Punten per wedstrijd'!D856</f>
        <v>0</v>
      </c>
      <c r="U688" s="453" t="s">
        <v>276</v>
      </c>
      <c r="V688" s="107" t="s">
        <v>667</v>
      </c>
      <c r="W688" s="107"/>
      <c r="X688" s="329">
        <f>'Punten per wedstrijd'!D75</f>
        <v>5315.65</v>
      </c>
      <c r="Y688" s="453" t="s">
        <v>276</v>
      </c>
      <c r="Z688" s="107" t="s">
        <v>141</v>
      </c>
      <c r="AA688" s="107"/>
      <c r="AB688" s="329">
        <f>'Punten per wedstrijd'!D346</f>
        <v>917.30000000000007</v>
      </c>
      <c r="AC688" s="453" t="s">
        <v>276</v>
      </c>
      <c r="AD688" s="284" t="s">
        <v>3639</v>
      </c>
      <c r="AE688" s="107"/>
      <c r="AF688" s="329">
        <f>'Punten per wedstrijd'!D647</f>
        <v>301.99999999999994</v>
      </c>
    </row>
    <row r="689" spans="1:32" s="3" customFormat="1" ht="15.75" customHeight="1">
      <c r="A689" s="452" t="s">
        <v>277</v>
      </c>
      <c r="B689" s="106" t="s">
        <v>1337</v>
      </c>
      <c r="C689" s="107"/>
      <c r="D689" s="329">
        <f>'Punten per wedstrijd'!D988</f>
        <v>2826.7000000000003</v>
      </c>
      <c r="E689" s="453" t="s">
        <v>277</v>
      </c>
      <c r="F689" s="285" t="s">
        <v>1655</v>
      </c>
      <c r="G689" s="107"/>
      <c r="H689" s="329">
        <f>'Punten per wedstrijd'!D280</f>
        <v>4029.75</v>
      </c>
      <c r="I689" s="453" t="s">
        <v>277</v>
      </c>
      <c r="J689" s="284" t="s">
        <v>3624</v>
      </c>
      <c r="K689" s="107"/>
      <c r="L689" s="329">
        <f>'Punten per wedstrijd'!D445</f>
        <v>864.00000000000011</v>
      </c>
      <c r="M689" s="453" t="s">
        <v>277</v>
      </c>
      <c r="N689" s="107" t="s">
        <v>2729</v>
      </c>
      <c r="O689" s="107"/>
      <c r="P689" s="329">
        <f>'Punten per wedstrijd'!D833</f>
        <v>235.20000000000005</v>
      </c>
      <c r="Q689" s="453" t="s">
        <v>277</v>
      </c>
      <c r="R689" s="107" t="s">
        <v>675</v>
      </c>
      <c r="S689" s="453"/>
      <c r="T689" s="329">
        <f>'Punten per wedstrijd'!D858</f>
        <v>0</v>
      </c>
      <c r="U689" s="453" t="s">
        <v>277</v>
      </c>
      <c r="V689" s="107" t="s">
        <v>2200</v>
      </c>
      <c r="W689" s="107"/>
      <c r="X689" s="329">
        <f>'Punten per wedstrijd'!D56</f>
        <v>5310.2499999999991</v>
      </c>
      <c r="Y689" s="453" t="s">
        <v>277</v>
      </c>
      <c r="Z689" s="106" t="s">
        <v>1342</v>
      </c>
      <c r="AA689" s="107"/>
      <c r="AB689" s="329">
        <f>'Punten per wedstrijd'!D296</f>
        <v>906.5</v>
      </c>
      <c r="AC689" s="453" t="s">
        <v>277</v>
      </c>
      <c r="AD689" s="107" t="s">
        <v>2732</v>
      </c>
      <c r="AE689" s="107"/>
      <c r="AF689" s="329">
        <f>'Punten per wedstrijd'!D620</f>
        <v>299.50000000000006</v>
      </c>
    </row>
    <row r="690" spans="1:32" s="3" customFormat="1" ht="15.75" customHeight="1">
      <c r="A690" s="452" t="s">
        <v>640</v>
      </c>
      <c r="B690" s="107" t="s">
        <v>682</v>
      </c>
      <c r="C690" s="107"/>
      <c r="D690" s="329">
        <f>'Punten per wedstrijd'!D1070</f>
        <v>2822.7000000000003</v>
      </c>
      <c r="E690" s="453" t="s">
        <v>640</v>
      </c>
      <c r="F690" s="107" t="s">
        <v>2202</v>
      </c>
      <c r="G690" s="107"/>
      <c r="H690" s="329">
        <f>'Punten per wedstrijd'!D216</f>
        <v>4014.9</v>
      </c>
      <c r="I690" s="453" t="s">
        <v>640</v>
      </c>
      <c r="J690" s="284" t="s">
        <v>3629</v>
      </c>
      <c r="K690" s="107"/>
      <c r="L690" s="329">
        <f>'Punten per wedstrijd'!D468</f>
        <v>861.00000000000011</v>
      </c>
      <c r="M690" s="453" t="s">
        <v>640</v>
      </c>
      <c r="N690" s="284" t="s">
        <v>3644</v>
      </c>
      <c r="O690" s="107"/>
      <c r="P690" s="329">
        <f>'Punten per wedstrijd'!D813</f>
        <v>233.6</v>
      </c>
      <c r="Q690" s="453" t="s">
        <v>640</v>
      </c>
      <c r="R690" s="284" t="s">
        <v>3623</v>
      </c>
      <c r="S690" s="453"/>
      <c r="T690" s="329">
        <f>'Punten per wedstrijd'!D860</f>
        <v>0</v>
      </c>
      <c r="U690" s="453" t="s">
        <v>640</v>
      </c>
      <c r="V690" s="107" t="s">
        <v>2209</v>
      </c>
      <c r="W690" s="107"/>
      <c r="X690" s="329">
        <f>'Punten per wedstrijd'!D77</f>
        <v>5239.1499999999996</v>
      </c>
      <c r="Y690" s="453" t="s">
        <v>640</v>
      </c>
      <c r="Z690" s="284" t="s">
        <v>3639</v>
      </c>
      <c r="AA690" s="107"/>
      <c r="AB690" s="329">
        <f>'Punten per wedstrijd'!D367</f>
        <v>905.9</v>
      </c>
      <c r="AC690" s="453" t="s">
        <v>640</v>
      </c>
      <c r="AD690" s="284" t="s">
        <v>3648</v>
      </c>
      <c r="AE690" s="107"/>
      <c r="AF690" s="329">
        <f>'Punten per wedstrijd'!D695</f>
        <v>298.29999999999995</v>
      </c>
    </row>
    <row r="691" spans="1:32" s="3" customFormat="1" ht="15.75" customHeight="1">
      <c r="A691" s="452" t="s">
        <v>641</v>
      </c>
      <c r="B691" s="284" t="s">
        <v>3631</v>
      </c>
      <c r="C691" s="107"/>
      <c r="D691" s="329">
        <f>'Punten per wedstrijd'!D1035</f>
        <v>2791.4</v>
      </c>
      <c r="E691" s="453" t="s">
        <v>641</v>
      </c>
      <c r="F691" s="107" t="s">
        <v>2216</v>
      </c>
      <c r="G691" s="107"/>
      <c r="H691" s="329">
        <f>'Punten per wedstrijd'!D184</f>
        <v>3983.25</v>
      </c>
      <c r="I691" s="453" t="s">
        <v>641</v>
      </c>
      <c r="J691" s="107" t="s">
        <v>3633</v>
      </c>
      <c r="K691" s="107"/>
      <c r="L691" s="329">
        <f>'Punten per wedstrijd'!D482</f>
        <v>857.10000000000014</v>
      </c>
      <c r="M691" s="453" t="s">
        <v>641</v>
      </c>
      <c r="N691" s="107" t="s">
        <v>669</v>
      </c>
      <c r="O691" s="107"/>
      <c r="P691" s="329">
        <f>'Punten per wedstrijd'!D797</f>
        <v>233.19999999999996</v>
      </c>
      <c r="Q691" s="453" t="s">
        <v>641</v>
      </c>
      <c r="R691" s="285" t="s">
        <v>1653</v>
      </c>
      <c r="S691" s="453"/>
      <c r="T691" s="329">
        <f>'Punten per wedstrijd'!D861</f>
        <v>0</v>
      </c>
      <c r="U691" s="453" t="s">
        <v>641</v>
      </c>
      <c r="V691" s="107" t="s">
        <v>686</v>
      </c>
      <c r="W691" s="107"/>
      <c r="X691" s="329">
        <f>'Punten per wedstrijd'!D119</f>
        <v>5226.3499999999995</v>
      </c>
      <c r="Y691" s="453" t="s">
        <v>641</v>
      </c>
      <c r="Z691" s="107" t="s">
        <v>700</v>
      </c>
      <c r="AA691" s="107"/>
      <c r="AB691" s="329">
        <f>'Punten per wedstrijd'!D344</f>
        <v>904.3</v>
      </c>
      <c r="AC691" s="453" t="s">
        <v>641</v>
      </c>
      <c r="AD691" s="284" t="s">
        <v>3624</v>
      </c>
      <c r="AE691" s="107"/>
      <c r="AF691" s="329">
        <f>'Punten per wedstrijd'!D585</f>
        <v>296</v>
      </c>
    </row>
    <row r="692" spans="1:32" s="3" customFormat="1" ht="15.75" customHeight="1">
      <c r="A692" s="452" t="s">
        <v>642</v>
      </c>
      <c r="B692" s="284" t="s">
        <v>21</v>
      </c>
      <c r="C692" s="107"/>
      <c r="D692" s="329">
        <f>'Punten per wedstrijd'!D1045</f>
        <v>2783.7999999999997</v>
      </c>
      <c r="E692" s="453" t="s">
        <v>642</v>
      </c>
      <c r="F692" s="285" t="s">
        <v>15</v>
      </c>
      <c r="G692" s="107"/>
      <c r="H692" s="329">
        <f>'Punten per wedstrijd'!D181</f>
        <v>3982.6000000000004</v>
      </c>
      <c r="I692" s="453" t="s">
        <v>642</v>
      </c>
      <c r="J692" s="285" t="s">
        <v>15</v>
      </c>
      <c r="K692" s="107"/>
      <c r="L692" s="329">
        <f>'Punten per wedstrijd'!D461</f>
        <v>857.1</v>
      </c>
      <c r="M692" s="453" t="s">
        <v>642</v>
      </c>
      <c r="N692" s="285" t="s">
        <v>1665</v>
      </c>
      <c r="O692" s="107"/>
      <c r="P692" s="329">
        <f>'Punten per wedstrijd'!D724</f>
        <v>231.6</v>
      </c>
      <c r="Q692" s="453" t="s">
        <v>642</v>
      </c>
      <c r="R692" s="107" t="s">
        <v>2196</v>
      </c>
      <c r="S692" s="453"/>
      <c r="T692" s="329">
        <f>'Punten per wedstrijd'!D862</f>
        <v>0</v>
      </c>
      <c r="U692" s="453" t="s">
        <v>642</v>
      </c>
      <c r="V692" s="107" t="s">
        <v>2848</v>
      </c>
      <c r="W692" s="107"/>
      <c r="X692" s="329">
        <f>'Punten per wedstrijd'!D17</f>
        <v>5203.75</v>
      </c>
      <c r="Y692" s="453" t="s">
        <v>642</v>
      </c>
      <c r="Z692" s="284" t="s">
        <v>21</v>
      </c>
      <c r="AA692" s="107"/>
      <c r="AB692" s="329">
        <f>'Punten per wedstrijd'!D345</f>
        <v>903.29999999999984</v>
      </c>
      <c r="AC692" s="453" t="s">
        <v>642</v>
      </c>
      <c r="AD692" s="284" t="s">
        <v>3620</v>
      </c>
      <c r="AE692" s="107"/>
      <c r="AF692" s="329">
        <f>'Punten per wedstrijd'!D567</f>
        <v>293.40000000000003</v>
      </c>
    </row>
    <row r="693" spans="1:32" s="3" customFormat="1" ht="15.75" customHeight="1">
      <c r="A693" s="452" t="s">
        <v>644</v>
      </c>
      <c r="B693" s="107" t="s">
        <v>651</v>
      </c>
      <c r="C693" s="107"/>
      <c r="D693" s="329">
        <f>'Punten per wedstrijd'!D1069</f>
        <v>2762.4999999999995</v>
      </c>
      <c r="E693" s="453" t="s">
        <v>644</v>
      </c>
      <c r="F693" s="285" t="s">
        <v>1649</v>
      </c>
      <c r="G693" s="107"/>
      <c r="H693" s="329">
        <f>'Punten per wedstrijd'!D249</f>
        <v>3980.4500000000003</v>
      </c>
      <c r="I693" s="453" t="s">
        <v>644</v>
      </c>
      <c r="J693" s="107" t="s">
        <v>2193</v>
      </c>
      <c r="K693" s="107"/>
      <c r="L693" s="329">
        <f>'Punten per wedstrijd'!D487</f>
        <v>851.2</v>
      </c>
      <c r="M693" s="453" t="s">
        <v>644</v>
      </c>
      <c r="N693" s="106" t="s">
        <v>1337</v>
      </c>
      <c r="O693" s="107"/>
      <c r="P693" s="329">
        <f>'Punten per wedstrijd'!D708</f>
        <v>226.00000000000003</v>
      </c>
      <c r="Q693" s="453" t="s">
        <v>644</v>
      </c>
      <c r="R693" s="107" t="s">
        <v>2212</v>
      </c>
      <c r="S693" s="453"/>
      <c r="T693" s="329">
        <f>'Punten per wedstrijd'!D866</f>
        <v>0</v>
      </c>
      <c r="U693" s="453" t="s">
        <v>644</v>
      </c>
      <c r="V693" s="107" t="s">
        <v>2709</v>
      </c>
      <c r="W693" s="107"/>
      <c r="X693" s="329">
        <f>'Punten per wedstrijd'!D138</f>
        <v>5199.95</v>
      </c>
      <c r="Y693" s="453" t="s">
        <v>644</v>
      </c>
      <c r="Z693" s="285" t="s">
        <v>31</v>
      </c>
      <c r="AA693" s="107"/>
      <c r="AB693" s="329">
        <f>'Punten per wedstrijd'!D394</f>
        <v>900.7</v>
      </c>
      <c r="AC693" s="453" t="s">
        <v>644</v>
      </c>
      <c r="AD693" s="106" t="s">
        <v>1344</v>
      </c>
      <c r="AE693" s="107"/>
      <c r="AF693" s="329">
        <f>'Punten per wedstrijd'!D593</f>
        <v>293.3</v>
      </c>
    </row>
    <row r="694" spans="1:32" s="3" customFormat="1" ht="15.75" customHeight="1">
      <c r="A694" s="452" t="s">
        <v>650</v>
      </c>
      <c r="B694" s="285" t="s">
        <v>15</v>
      </c>
      <c r="C694" s="107"/>
      <c r="D694" s="329">
        <f>'Punten per wedstrijd'!D1021</f>
        <v>2756.2</v>
      </c>
      <c r="E694" s="453" t="s">
        <v>650</v>
      </c>
      <c r="F694" s="106" t="s">
        <v>1346</v>
      </c>
      <c r="G694" s="107"/>
      <c r="H694" s="329">
        <f>'Punten per wedstrijd'!D146</f>
        <v>3972.9</v>
      </c>
      <c r="I694" s="453" t="s">
        <v>650</v>
      </c>
      <c r="J694" s="107" t="s">
        <v>658</v>
      </c>
      <c r="K694" s="107"/>
      <c r="L694" s="329">
        <f>'Punten per wedstrijd'!D559</f>
        <v>850.19999999999993</v>
      </c>
      <c r="M694" s="453" t="s">
        <v>650</v>
      </c>
      <c r="N694" s="107" t="s">
        <v>2718</v>
      </c>
      <c r="O694" s="107"/>
      <c r="P694" s="329">
        <f>'Punten per wedstrijd'!D815</f>
        <v>224.99999999999997</v>
      </c>
      <c r="Q694" s="453" t="s">
        <v>650</v>
      </c>
      <c r="R694" s="284" t="s">
        <v>3625</v>
      </c>
      <c r="S694" s="453"/>
      <c r="T694" s="329">
        <f>'Punten per wedstrijd'!D867</f>
        <v>0</v>
      </c>
      <c r="U694" s="453" t="s">
        <v>650</v>
      </c>
      <c r="V694" s="284" t="s">
        <v>3645</v>
      </c>
      <c r="W694" s="107"/>
      <c r="X694" s="329">
        <f>'Punten per wedstrijd'!D117</f>
        <v>5194.7499999999991</v>
      </c>
      <c r="Y694" s="453" t="s">
        <v>650</v>
      </c>
      <c r="Z694" s="107" t="s">
        <v>3633</v>
      </c>
      <c r="AA694" s="107"/>
      <c r="AB694" s="329">
        <f>'Punten per wedstrijd'!D342</f>
        <v>897.4</v>
      </c>
      <c r="AC694" s="453" t="s">
        <v>650</v>
      </c>
      <c r="AD694" s="284" t="s">
        <v>3630</v>
      </c>
      <c r="AE694" s="107"/>
      <c r="AF694" s="329">
        <f>'Punten per wedstrijd'!D611</f>
        <v>292.8</v>
      </c>
    </row>
    <row r="695" spans="1:32" s="3" customFormat="1" ht="15.75" customHeight="1">
      <c r="A695" s="452" t="s">
        <v>652</v>
      </c>
      <c r="B695" s="107" t="s">
        <v>683</v>
      </c>
      <c r="C695" s="107"/>
      <c r="D695" s="329">
        <f>'Punten per wedstrijd'!D1081</f>
        <v>2740.4</v>
      </c>
      <c r="E695" s="453" t="s">
        <v>652</v>
      </c>
      <c r="F695" s="107" t="s">
        <v>2712</v>
      </c>
      <c r="G695" s="107"/>
      <c r="H695" s="329">
        <f>'Punten per wedstrijd'!D222</f>
        <v>3955.1500000000005</v>
      </c>
      <c r="I695" s="453" t="s">
        <v>652</v>
      </c>
      <c r="J695" s="285" t="s">
        <v>1661</v>
      </c>
      <c r="K695" s="107"/>
      <c r="L695" s="329">
        <f>'Punten per wedstrijd'!D449</f>
        <v>838.6</v>
      </c>
      <c r="M695" s="453" t="s">
        <v>652</v>
      </c>
      <c r="N695" s="107" t="s">
        <v>155</v>
      </c>
      <c r="O695" s="107"/>
      <c r="P695" s="329">
        <f>'Punten per wedstrijd'!D834</f>
        <v>224.49999999999997</v>
      </c>
      <c r="Q695" s="453" t="s">
        <v>652</v>
      </c>
      <c r="R695" s="107" t="s">
        <v>2720</v>
      </c>
      <c r="S695" s="453"/>
      <c r="T695" s="329">
        <f>'Punten per wedstrijd'!D868</f>
        <v>0</v>
      </c>
      <c r="U695" s="453" t="s">
        <v>652</v>
      </c>
      <c r="V695" s="284" t="s">
        <v>3631</v>
      </c>
      <c r="W695" s="107"/>
      <c r="X695" s="329">
        <f>'Punten per wedstrijd'!D55</f>
        <v>5171.55</v>
      </c>
      <c r="Y695" s="453" t="s">
        <v>652</v>
      </c>
      <c r="Z695" s="107" t="s">
        <v>2709</v>
      </c>
      <c r="AA695" s="107"/>
      <c r="AB695" s="329">
        <f>'Punten per wedstrijd'!D418</f>
        <v>896.6</v>
      </c>
      <c r="AC695" s="453" t="s">
        <v>652</v>
      </c>
      <c r="AD695" s="107" t="s">
        <v>2220</v>
      </c>
      <c r="AE695" s="107"/>
      <c r="AF695" s="329">
        <f>'Punten per wedstrijd'!D613</f>
        <v>290</v>
      </c>
    </row>
    <row r="696" spans="1:32" s="3" customFormat="1" ht="15.75" customHeight="1">
      <c r="A696" s="452" t="s">
        <v>655</v>
      </c>
      <c r="B696" s="107" t="s">
        <v>654</v>
      </c>
      <c r="C696" s="107"/>
      <c r="D696" s="329">
        <f>'Punten per wedstrijd'!D1085</f>
        <v>2739.1000000000004</v>
      </c>
      <c r="E696" s="453" t="s">
        <v>655</v>
      </c>
      <c r="F696" s="285" t="s">
        <v>1654</v>
      </c>
      <c r="G696" s="107"/>
      <c r="H696" s="329">
        <f>'Punten per wedstrijd'!D186</f>
        <v>3920.6499999999996</v>
      </c>
      <c r="I696" s="453" t="s">
        <v>655</v>
      </c>
      <c r="J696" s="107" t="s">
        <v>2726</v>
      </c>
      <c r="K696" s="107"/>
      <c r="L696" s="329">
        <f>'Punten per wedstrijd'!D490</f>
        <v>837.50000000000011</v>
      </c>
      <c r="M696" s="453" t="s">
        <v>655</v>
      </c>
      <c r="N696" s="285" t="s">
        <v>33</v>
      </c>
      <c r="O696" s="107"/>
      <c r="P696" s="329">
        <f>'Punten per wedstrijd'!D820</f>
        <v>222.3</v>
      </c>
      <c r="Q696" s="453" t="s">
        <v>655</v>
      </c>
      <c r="R696" s="285" t="s">
        <v>1661</v>
      </c>
      <c r="S696" s="453"/>
      <c r="T696" s="329">
        <f>'Punten per wedstrijd'!D869</f>
        <v>0</v>
      </c>
      <c r="U696" s="453" t="s">
        <v>655</v>
      </c>
      <c r="V696" s="107" t="s">
        <v>2711</v>
      </c>
      <c r="W696" s="107"/>
      <c r="X696" s="329">
        <f>'Punten per wedstrijd'!D54</f>
        <v>5154.6000000000004</v>
      </c>
      <c r="Y696" s="453" t="s">
        <v>655</v>
      </c>
      <c r="Z696" s="107" t="s">
        <v>2712</v>
      </c>
      <c r="AA696" s="107"/>
      <c r="AB696" s="329">
        <f>'Punten per wedstrijd'!D362</f>
        <v>895.9</v>
      </c>
      <c r="AC696" s="453" t="s">
        <v>655</v>
      </c>
      <c r="AD696" s="107" t="s">
        <v>2717</v>
      </c>
      <c r="AE696" s="107"/>
      <c r="AF696" s="329">
        <f>'Punten per wedstrijd'!D574</f>
        <v>289.8</v>
      </c>
    </row>
    <row r="697" spans="1:32" s="3" customFormat="1" ht="15.75" customHeight="1">
      <c r="A697" s="452" t="s">
        <v>656</v>
      </c>
      <c r="B697" s="284" t="s">
        <v>143</v>
      </c>
      <c r="C697" s="107"/>
      <c r="D697" s="329">
        <f>'Punten per wedstrijd'!D1102</f>
        <v>2725.1000000000004</v>
      </c>
      <c r="E697" s="453" t="s">
        <v>656</v>
      </c>
      <c r="F697" s="285" t="s">
        <v>1753</v>
      </c>
      <c r="G697" s="107"/>
      <c r="H697" s="329">
        <f>'Punten per wedstrijd'!D247</f>
        <v>3919.9500000000003</v>
      </c>
      <c r="I697" s="453" t="s">
        <v>656</v>
      </c>
      <c r="J697" s="107" t="s">
        <v>2707</v>
      </c>
      <c r="K697" s="107"/>
      <c r="L697" s="329">
        <f>'Punten per wedstrijd'!D439</f>
        <v>835.4</v>
      </c>
      <c r="M697" s="453" t="s">
        <v>656</v>
      </c>
      <c r="N697" s="107" t="s">
        <v>2716</v>
      </c>
      <c r="O697" s="107"/>
      <c r="P697" s="329">
        <f>'Punten per wedstrijd'!D736</f>
        <v>222.3</v>
      </c>
      <c r="Q697" s="453" t="s">
        <v>656</v>
      </c>
      <c r="R697" s="285" t="s">
        <v>11</v>
      </c>
      <c r="S697" s="453"/>
      <c r="T697" s="329">
        <f>'Punten per wedstrijd'!D870</f>
        <v>0</v>
      </c>
      <c r="U697" s="453" t="s">
        <v>656</v>
      </c>
      <c r="V697" s="107" t="s">
        <v>2723</v>
      </c>
      <c r="W697" s="107"/>
      <c r="X697" s="329">
        <f>'Punten per wedstrijd'!D98</f>
        <v>5133.3999999999996</v>
      </c>
      <c r="Y697" s="453" t="s">
        <v>656</v>
      </c>
      <c r="Z697" s="107" t="s">
        <v>2200</v>
      </c>
      <c r="AA697" s="107"/>
      <c r="AB697" s="329">
        <f>'Punten per wedstrijd'!D336</f>
        <v>892.50000000000011</v>
      </c>
      <c r="AC697" s="453" t="s">
        <v>656</v>
      </c>
      <c r="AD697" s="107" t="s">
        <v>2713</v>
      </c>
      <c r="AE697" s="107"/>
      <c r="AF697" s="329">
        <f>'Punten per wedstrijd'!D645</f>
        <v>289.3</v>
      </c>
    </row>
    <row r="698" spans="1:32" s="3" customFormat="1" ht="15.75" customHeight="1">
      <c r="A698" s="452" t="s">
        <v>659</v>
      </c>
      <c r="B698" s="285" t="s">
        <v>1654</v>
      </c>
      <c r="C698" s="107"/>
      <c r="D698" s="329">
        <f>'Punten per wedstrijd'!D1026</f>
        <v>2695.7</v>
      </c>
      <c r="E698" s="453" t="s">
        <v>659</v>
      </c>
      <c r="F698" s="284" t="s">
        <v>3629</v>
      </c>
      <c r="G698" s="107"/>
      <c r="H698" s="329">
        <f>'Punten per wedstrijd'!D188</f>
        <v>3912.0999999999995</v>
      </c>
      <c r="I698" s="453" t="s">
        <v>659</v>
      </c>
      <c r="J698" s="107" t="s">
        <v>653</v>
      </c>
      <c r="K698" s="107"/>
      <c r="L698" s="329">
        <f>'Punten per wedstrijd'!D526</f>
        <v>829.09999999999991</v>
      </c>
      <c r="M698" s="453" t="s">
        <v>659</v>
      </c>
      <c r="N698" s="285" t="s">
        <v>23</v>
      </c>
      <c r="O698" s="107"/>
      <c r="P698" s="329">
        <f>'Punten per wedstrijd'!D780</f>
        <v>220.39999999999998</v>
      </c>
      <c r="Q698" s="453" t="s">
        <v>659</v>
      </c>
      <c r="R698" s="107" t="s">
        <v>2197</v>
      </c>
      <c r="S698" s="453"/>
      <c r="T698" s="329">
        <f>'Punten per wedstrijd'!D871</f>
        <v>0</v>
      </c>
      <c r="U698" s="453" t="s">
        <v>659</v>
      </c>
      <c r="V698" s="107" t="s">
        <v>2712</v>
      </c>
      <c r="W698" s="107"/>
      <c r="X698" s="329">
        <f>'Punten per wedstrijd'!D82</f>
        <v>5122.5499999999993</v>
      </c>
      <c r="Y698" s="453" t="s">
        <v>659</v>
      </c>
      <c r="Z698" s="284" t="s">
        <v>3636</v>
      </c>
      <c r="AA698" s="107"/>
      <c r="AB698" s="329">
        <f>'Punten per wedstrijd'!D354</f>
        <v>891.69999999999993</v>
      </c>
      <c r="AC698" s="453" t="s">
        <v>659</v>
      </c>
      <c r="AD698" s="107" t="s">
        <v>2707</v>
      </c>
      <c r="AE698" s="107"/>
      <c r="AF698" s="329">
        <f>'Punten per wedstrijd'!D579</f>
        <v>286.60000000000002</v>
      </c>
    </row>
    <row r="699" spans="1:32" s="3" customFormat="1" ht="15.75" customHeight="1">
      <c r="A699" s="452" t="s">
        <v>661</v>
      </c>
      <c r="B699" s="107" t="s">
        <v>686</v>
      </c>
      <c r="C699" s="107"/>
      <c r="D699" s="329">
        <f>'Punten per wedstrijd'!D1099</f>
        <v>2687.8</v>
      </c>
      <c r="E699" s="453" t="s">
        <v>661</v>
      </c>
      <c r="F699" s="285" t="s">
        <v>33</v>
      </c>
      <c r="G699" s="107"/>
      <c r="H699" s="329">
        <f>'Punten per wedstrijd'!D260</f>
        <v>3905.2999999999997</v>
      </c>
      <c r="I699" s="453" t="s">
        <v>661</v>
      </c>
      <c r="J699" s="285" t="s">
        <v>37</v>
      </c>
      <c r="K699" s="107"/>
      <c r="L699" s="329">
        <f>'Punten per wedstrijd'!D541</f>
        <v>827.30000000000018</v>
      </c>
      <c r="M699" s="453" t="s">
        <v>661</v>
      </c>
      <c r="N699" s="107" t="s">
        <v>2719</v>
      </c>
      <c r="O699" s="107"/>
      <c r="P699" s="329">
        <f>'Punten per wedstrijd'!D752</f>
        <v>220.1</v>
      </c>
      <c r="Q699" s="453" t="s">
        <v>661</v>
      </c>
      <c r="R699" s="285" t="s">
        <v>1666</v>
      </c>
      <c r="S699" s="453"/>
      <c r="T699" s="329">
        <f>'Punten per wedstrijd'!D872</f>
        <v>0</v>
      </c>
      <c r="U699" s="453" t="s">
        <v>661</v>
      </c>
      <c r="V699" s="284" t="s">
        <v>142</v>
      </c>
      <c r="W699" s="107"/>
      <c r="X699" s="329">
        <f>'Punten per wedstrijd'!D99</f>
        <v>5122.4999999999991</v>
      </c>
      <c r="Y699" s="453" t="s">
        <v>661</v>
      </c>
      <c r="Z699" s="284" t="s">
        <v>3630</v>
      </c>
      <c r="AA699" s="107"/>
      <c r="AB699" s="329">
        <f>'Punten per wedstrijd'!D331</f>
        <v>890.50000000000023</v>
      </c>
      <c r="AC699" s="453" t="s">
        <v>661</v>
      </c>
      <c r="AD699" s="285" t="s">
        <v>37</v>
      </c>
      <c r="AE699" s="107"/>
      <c r="AF699" s="329">
        <f>'Punten per wedstrijd'!D681</f>
        <v>285.85000000000002</v>
      </c>
    </row>
    <row r="700" spans="1:32" s="3" customFormat="1" ht="15.75" customHeight="1">
      <c r="A700" s="452" t="s">
        <v>666</v>
      </c>
      <c r="B700" s="284" t="s">
        <v>3630</v>
      </c>
      <c r="C700" s="107"/>
      <c r="D700" s="329">
        <f>'Punten per wedstrijd'!D1031</f>
        <v>2651.2999999999997</v>
      </c>
      <c r="E700" s="453" t="s">
        <v>666</v>
      </c>
      <c r="F700" s="107" t="s">
        <v>2711</v>
      </c>
      <c r="G700" s="107"/>
      <c r="H700" s="329">
        <f>'Punten per wedstrijd'!D194</f>
        <v>3886.1</v>
      </c>
      <c r="I700" s="453" t="s">
        <v>666</v>
      </c>
      <c r="J700" s="106" t="s">
        <v>1344</v>
      </c>
      <c r="K700" s="107"/>
      <c r="L700" s="329">
        <f>'Punten per wedstrijd'!D453</f>
        <v>827.10000000000014</v>
      </c>
      <c r="M700" s="453" t="s">
        <v>666</v>
      </c>
      <c r="N700" s="107" t="s">
        <v>3685</v>
      </c>
      <c r="O700" s="107"/>
      <c r="P700" s="329">
        <f>'Punten per wedstrijd'!D818</f>
        <v>219.5</v>
      </c>
      <c r="Q700" s="453" t="s">
        <v>666</v>
      </c>
      <c r="R700" s="106" t="s">
        <v>1344</v>
      </c>
      <c r="S700" s="453"/>
      <c r="T700" s="329">
        <f>'Punten per wedstrijd'!D873</f>
        <v>0</v>
      </c>
      <c r="U700" s="453" t="s">
        <v>666</v>
      </c>
      <c r="V700" s="107" t="s">
        <v>2220</v>
      </c>
      <c r="W700" s="107"/>
      <c r="X700" s="329">
        <f>'Punten per wedstrijd'!D53</f>
        <v>5114.0000000000009</v>
      </c>
      <c r="Y700" s="453" t="s">
        <v>666</v>
      </c>
      <c r="Z700" s="107" t="s">
        <v>2728</v>
      </c>
      <c r="AA700" s="107"/>
      <c r="AB700" s="329">
        <f>'Punten per wedstrijd'!D417</f>
        <v>887.7</v>
      </c>
      <c r="AC700" s="453" t="s">
        <v>666</v>
      </c>
      <c r="AD700" s="106" t="s">
        <v>1342</v>
      </c>
      <c r="AE700" s="107"/>
      <c r="AF700" s="329">
        <f>'Punten per wedstrijd'!D576</f>
        <v>283.5</v>
      </c>
    </row>
    <row r="701" spans="1:32" s="3" customFormat="1" ht="15.75" customHeight="1">
      <c r="A701" s="452" t="s">
        <v>670</v>
      </c>
      <c r="B701" s="107" t="s">
        <v>2723</v>
      </c>
      <c r="C701" s="107"/>
      <c r="D701" s="329">
        <f>'Punten per wedstrijd'!D1078</f>
        <v>2646.9</v>
      </c>
      <c r="E701" s="453" t="s">
        <v>670</v>
      </c>
      <c r="F701" s="285" t="s">
        <v>23</v>
      </c>
      <c r="G701" s="107"/>
      <c r="H701" s="329">
        <f>'Punten per wedstrijd'!D220</f>
        <v>3880.7</v>
      </c>
      <c r="I701" s="453" t="s">
        <v>670</v>
      </c>
      <c r="J701" s="107" t="s">
        <v>704</v>
      </c>
      <c r="K701" s="107"/>
      <c r="L701" s="329">
        <f>'Punten per wedstrijd'!D479</f>
        <v>821.80000000000007</v>
      </c>
      <c r="M701" s="453" t="s">
        <v>670</v>
      </c>
      <c r="N701" s="284" t="s">
        <v>3625</v>
      </c>
      <c r="O701" s="107"/>
      <c r="P701" s="329">
        <f>'Punten per wedstrijd'!D727</f>
        <v>218.8</v>
      </c>
      <c r="Q701" s="453" t="s">
        <v>670</v>
      </c>
      <c r="R701" s="107" t="s">
        <v>633</v>
      </c>
      <c r="S701" s="453"/>
      <c r="T701" s="329">
        <f>'Punten per wedstrijd'!D874</f>
        <v>0</v>
      </c>
      <c r="U701" s="453" t="s">
        <v>670</v>
      </c>
      <c r="V701" s="107" t="s">
        <v>2197</v>
      </c>
      <c r="W701" s="107"/>
      <c r="X701" s="329">
        <f>'Punten per wedstrijd'!D31</f>
        <v>5107.95</v>
      </c>
      <c r="Y701" s="453" t="s">
        <v>670</v>
      </c>
      <c r="Z701" s="285" t="s">
        <v>33</v>
      </c>
      <c r="AA701" s="107"/>
      <c r="AB701" s="329">
        <f>'Punten per wedstrijd'!D400</f>
        <v>883.3</v>
      </c>
      <c r="AC701" s="453" t="s">
        <v>670</v>
      </c>
      <c r="AD701" s="107" t="s">
        <v>2203</v>
      </c>
      <c r="AE701" s="107"/>
      <c r="AF701" s="329">
        <f>'Punten per wedstrijd'!D631</f>
        <v>279.64999999999998</v>
      </c>
    </row>
    <row r="702" spans="1:32" s="3" customFormat="1" ht="15.75" customHeight="1">
      <c r="A702" s="452" t="s">
        <v>671</v>
      </c>
      <c r="B702" s="106" t="s">
        <v>1345</v>
      </c>
      <c r="C702" s="107"/>
      <c r="D702" s="329">
        <f>'Punten per wedstrijd'!D1064</f>
        <v>2646.7000000000003</v>
      </c>
      <c r="E702" s="453" t="s">
        <v>671</v>
      </c>
      <c r="F702" s="285" t="s">
        <v>25</v>
      </c>
      <c r="G702" s="107"/>
      <c r="H702" s="329">
        <f>'Punten per wedstrijd'!D221</f>
        <v>3874.7000000000007</v>
      </c>
      <c r="I702" s="453" t="s">
        <v>671</v>
      </c>
      <c r="J702" s="285" t="s">
        <v>1667</v>
      </c>
      <c r="K702" s="107"/>
      <c r="L702" s="329">
        <f>'Punten per wedstrijd'!D488</f>
        <v>821.79999999999984</v>
      </c>
      <c r="M702" s="453" t="s">
        <v>671</v>
      </c>
      <c r="N702" s="285" t="s">
        <v>1668</v>
      </c>
      <c r="O702" s="107"/>
      <c r="P702" s="329">
        <f>'Punten per wedstrijd'!D772</f>
        <v>218.20000000000002</v>
      </c>
      <c r="Q702" s="453" t="s">
        <v>671</v>
      </c>
      <c r="R702" s="285" t="s">
        <v>1658</v>
      </c>
      <c r="S702" s="453"/>
      <c r="T702" s="329">
        <f>'Punten per wedstrijd'!D875</f>
        <v>0</v>
      </c>
      <c r="U702" s="453" t="s">
        <v>671</v>
      </c>
      <c r="V702" s="284" t="s">
        <v>3621</v>
      </c>
      <c r="W702" s="107"/>
      <c r="X702" s="329">
        <f>'Punten per wedstrijd'!D13</f>
        <v>5076.0000000000009</v>
      </c>
      <c r="Y702" s="453" t="s">
        <v>671</v>
      </c>
      <c r="Z702" s="107" t="s">
        <v>3637</v>
      </c>
      <c r="AA702" s="107"/>
      <c r="AB702" s="329">
        <f>'Punten per wedstrijd'!D359</f>
        <v>879.6</v>
      </c>
      <c r="AC702" s="453" t="s">
        <v>671</v>
      </c>
      <c r="AD702" s="107" t="s">
        <v>2719</v>
      </c>
      <c r="AE702" s="107"/>
      <c r="AF702" s="329">
        <f>'Punten per wedstrijd'!D612</f>
        <v>279</v>
      </c>
    </row>
    <row r="703" spans="1:32" s="3" customFormat="1" ht="15.75" customHeight="1">
      <c r="A703" s="452" t="s">
        <v>672</v>
      </c>
      <c r="B703" s="285" t="s">
        <v>1666</v>
      </c>
      <c r="C703" s="107"/>
      <c r="D703" s="329">
        <f>'Punten per wedstrijd'!D1012</f>
        <v>2626.0999999999995</v>
      </c>
      <c r="E703" s="453" t="s">
        <v>672</v>
      </c>
      <c r="F703" s="107" t="s">
        <v>180</v>
      </c>
      <c r="G703" s="107"/>
      <c r="H703" s="329">
        <f>'Punten per wedstrijd'!D270</f>
        <v>3853.7500000000005</v>
      </c>
      <c r="I703" s="453" t="s">
        <v>672</v>
      </c>
      <c r="J703" s="107" t="s">
        <v>2708</v>
      </c>
      <c r="K703" s="107"/>
      <c r="L703" s="329">
        <f>'Punten per wedstrijd'!D511</f>
        <v>816.10000000000014</v>
      </c>
      <c r="M703" s="453" t="s">
        <v>672</v>
      </c>
      <c r="N703" s="107" t="s">
        <v>2196</v>
      </c>
      <c r="O703" s="107"/>
      <c r="P703" s="329">
        <f>'Punten per wedstrijd'!D722</f>
        <v>217.29999999999998</v>
      </c>
      <c r="Q703" s="453" t="s">
        <v>672</v>
      </c>
      <c r="R703" s="284" t="s">
        <v>3626</v>
      </c>
      <c r="S703" s="453"/>
      <c r="T703" s="329">
        <f>'Punten per wedstrijd'!D877</f>
        <v>0</v>
      </c>
      <c r="U703" s="453" t="s">
        <v>672</v>
      </c>
      <c r="V703" s="284" t="s">
        <v>3634</v>
      </c>
      <c r="W703" s="107"/>
      <c r="X703" s="329">
        <f>'Punten per wedstrijd'!D69</f>
        <v>5071.7</v>
      </c>
      <c r="Y703" s="453" t="s">
        <v>672</v>
      </c>
      <c r="Z703" s="107" t="s">
        <v>2733</v>
      </c>
      <c r="AA703" s="107"/>
      <c r="AB703" s="329">
        <f>'Punten per wedstrijd'!D338</f>
        <v>873.6</v>
      </c>
      <c r="AC703" s="453" t="s">
        <v>672</v>
      </c>
      <c r="AD703" s="107" t="s">
        <v>633</v>
      </c>
      <c r="AE703" s="107"/>
      <c r="AF703" s="329">
        <f>'Punten per wedstrijd'!D594</f>
        <v>275.54999999999995</v>
      </c>
    </row>
    <row r="704" spans="1:32" s="3" customFormat="1" ht="15.75" customHeight="1">
      <c r="A704" s="452" t="s">
        <v>677</v>
      </c>
      <c r="B704" s="107" t="s">
        <v>638</v>
      </c>
      <c r="C704" s="107"/>
      <c r="D704" s="329">
        <f>'Punten per wedstrijd'!D1088</f>
        <v>2599.2000000000003</v>
      </c>
      <c r="E704" s="453" t="s">
        <v>677</v>
      </c>
      <c r="F704" s="107" t="s">
        <v>2713</v>
      </c>
      <c r="G704" s="107"/>
      <c r="H704" s="329">
        <f>'Punten per wedstrijd'!D225</f>
        <v>3846.25</v>
      </c>
      <c r="I704" s="453" t="s">
        <v>677</v>
      </c>
      <c r="J704" s="106" t="s">
        <v>1345</v>
      </c>
      <c r="K704" s="107"/>
      <c r="L704" s="329">
        <f>'Punten per wedstrijd'!D504</f>
        <v>812</v>
      </c>
      <c r="M704" s="453" t="s">
        <v>677</v>
      </c>
      <c r="N704" s="285" t="s">
        <v>1653</v>
      </c>
      <c r="O704" s="107"/>
      <c r="P704" s="329">
        <f>'Punten per wedstrijd'!D721</f>
        <v>216.60000000000002</v>
      </c>
      <c r="Q704" s="453" t="s">
        <v>677</v>
      </c>
      <c r="R704" s="107" t="s">
        <v>639</v>
      </c>
      <c r="S704" s="453"/>
      <c r="T704" s="329">
        <f>'Punten per wedstrijd'!D879</f>
        <v>0</v>
      </c>
      <c r="U704" s="453" t="s">
        <v>677</v>
      </c>
      <c r="V704" s="284" t="s">
        <v>3642</v>
      </c>
      <c r="W704" s="107"/>
      <c r="X704" s="329">
        <f>'Punten per wedstrijd'!D103</f>
        <v>5071.3</v>
      </c>
      <c r="Y704" s="453" t="s">
        <v>677</v>
      </c>
      <c r="Z704" s="106" t="s">
        <v>1337</v>
      </c>
      <c r="AA704" s="107"/>
      <c r="AB704" s="329">
        <f>'Punten per wedstrijd'!D288</f>
        <v>870.9</v>
      </c>
      <c r="AC704" s="453" t="s">
        <v>677</v>
      </c>
      <c r="AD704" s="284" t="s">
        <v>3638</v>
      </c>
      <c r="AE704" s="107"/>
      <c r="AF704" s="329">
        <f>'Punten per wedstrijd'!D646</f>
        <v>275.3</v>
      </c>
    </row>
    <row r="705" spans="1:32" s="3" customFormat="1" ht="15.75" customHeight="1">
      <c r="A705" s="452" t="s">
        <v>685</v>
      </c>
      <c r="B705" s="107" t="s">
        <v>2710</v>
      </c>
      <c r="C705" s="107"/>
      <c r="D705" s="329">
        <f>'Punten per wedstrijd'!D1111</f>
        <v>2595.0000000000005</v>
      </c>
      <c r="E705" s="453" t="s">
        <v>685</v>
      </c>
      <c r="F705" s="107" t="s">
        <v>638</v>
      </c>
      <c r="G705" s="107"/>
      <c r="H705" s="329">
        <f>'Punten per wedstrijd'!D248</f>
        <v>3796.8</v>
      </c>
      <c r="I705" s="453" t="s">
        <v>685</v>
      </c>
      <c r="J705" s="107" t="s">
        <v>651</v>
      </c>
      <c r="K705" s="107"/>
      <c r="L705" s="329">
        <f>'Punten per wedstrijd'!D509</f>
        <v>810.6</v>
      </c>
      <c r="M705" s="453" t="s">
        <v>685</v>
      </c>
      <c r="N705" s="284" t="s">
        <v>3638</v>
      </c>
      <c r="O705" s="107"/>
      <c r="P705" s="329">
        <f>'Punten per wedstrijd'!D786</f>
        <v>216.50000000000003</v>
      </c>
      <c r="Q705" s="453" t="s">
        <v>685</v>
      </c>
      <c r="R705" s="284" t="s">
        <v>3655</v>
      </c>
      <c r="S705" s="453"/>
      <c r="T705" s="329">
        <f>'Punten per wedstrijd'!D880</f>
        <v>0</v>
      </c>
      <c r="U705" s="453" t="s">
        <v>685</v>
      </c>
      <c r="V705" s="107" t="s">
        <v>651</v>
      </c>
      <c r="W705" s="107"/>
      <c r="X705" s="329">
        <f>'Punten per wedstrijd'!D89</f>
        <v>5038.8999999999996</v>
      </c>
      <c r="Y705" s="453" t="s">
        <v>685</v>
      </c>
      <c r="Z705" s="284" t="s">
        <v>3645</v>
      </c>
      <c r="AA705" s="107"/>
      <c r="AB705" s="329">
        <f>'Punten per wedstrijd'!D397</f>
        <v>865.19999999999993</v>
      </c>
      <c r="AC705" s="453" t="s">
        <v>685</v>
      </c>
      <c r="AD705" s="107" t="s">
        <v>2848</v>
      </c>
      <c r="AE705" s="107"/>
      <c r="AF705" s="329">
        <f>'Punten per wedstrijd'!D577</f>
        <v>271.7</v>
      </c>
    </row>
    <row r="706" spans="1:32" s="3" customFormat="1" ht="15.75" customHeight="1">
      <c r="A706" s="452" t="s">
        <v>689</v>
      </c>
      <c r="B706" s="107" t="s">
        <v>2719</v>
      </c>
      <c r="C706" s="107"/>
      <c r="D706" s="329">
        <f>'Punten per wedstrijd'!D1032</f>
        <v>2579.9</v>
      </c>
      <c r="E706" s="453" t="s">
        <v>689</v>
      </c>
      <c r="F706" s="285" t="s">
        <v>1668</v>
      </c>
      <c r="G706" s="107"/>
      <c r="H706" s="329">
        <f>'Punten per wedstrijd'!D212</f>
        <v>3796.5</v>
      </c>
      <c r="I706" s="453" t="s">
        <v>689</v>
      </c>
      <c r="J706" s="284" t="s">
        <v>143</v>
      </c>
      <c r="K706" s="107"/>
      <c r="L706" s="329">
        <f>'Punten per wedstrijd'!D542</f>
        <v>805.39999999999986</v>
      </c>
      <c r="M706" s="453" t="s">
        <v>689</v>
      </c>
      <c r="N706" s="107" t="s">
        <v>2734</v>
      </c>
      <c r="O706" s="107"/>
      <c r="P706" s="329">
        <f>'Punten per wedstrijd'!D792</f>
        <v>215.4</v>
      </c>
      <c r="Q706" s="453" t="s">
        <v>689</v>
      </c>
      <c r="R706" s="285" t="s">
        <v>15</v>
      </c>
      <c r="S706" s="453"/>
      <c r="T706" s="329">
        <f>'Punten per wedstrijd'!D881</f>
        <v>0</v>
      </c>
      <c r="U706" s="453" t="s">
        <v>689</v>
      </c>
      <c r="V706" s="284" t="s">
        <v>3628</v>
      </c>
      <c r="W706" s="107"/>
      <c r="X706" s="329">
        <f>'Punten per wedstrijd'!D45</f>
        <v>5022.4500000000007</v>
      </c>
      <c r="Y706" s="453" t="s">
        <v>689</v>
      </c>
      <c r="Z706" s="107" t="s">
        <v>654</v>
      </c>
      <c r="AA706" s="107"/>
      <c r="AB706" s="329">
        <f>'Punten per wedstrijd'!D385</f>
        <v>861.09999999999991</v>
      </c>
      <c r="AC706" s="453" t="s">
        <v>689</v>
      </c>
      <c r="AD706" s="107" t="s">
        <v>2726</v>
      </c>
      <c r="AE706" s="107"/>
      <c r="AF706" s="329">
        <f>'Punten per wedstrijd'!D630</f>
        <v>271.2</v>
      </c>
    </row>
    <row r="707" spans="1:32" s="3" customFormat="1" ht="15.75" customHeight="1">
      <c r="A707" s="452" t="s">
        <v>690</v>
      </c>
      <c r="B707" s="285" t="s">
        <v>1664</v>
      </c>
      <c r="C707" s="107"/>
      <c r="D707" s="329">
        <f>'Punten per wedstrijd'!D992</f>
        <v>2572.5000000000005</v>
      </c>
      <c r="E707" s="453" t="s">
        <v>690</v>
      </c>
      <c r="F707" s="284" t="s">
        <v>3624</v>
      </c>
      <c r="G707" s="107"/>
      <c r="H707" s="329">
        <f>'Punten per wedstrijd'!D165</f>
        <v>3777.25</v>
      </c>
      <c r="I707" s="453" t="s">
        <v>690</v>
      </c>
      <c r="J707" s="107" t="s">
        <v>669</v>
      </c>
      <c r="K707" s="107"/>
      <c r="L707" s="329">
        <f>'Punten per wedstrijd'!D517</f>
        <v>803.69999999999993</v>
      </c>
      <c r="M707" s="453" t="s">
        <v>690</v>
      </c>
      <c r="N707" s="107" t="s">
        <v>2733</v>
      </c>
      <c r="O707" s="107"/>
      <c r="P707" s="329">
        <f>'Punten per wedstrijd'!D758</f>
        <v>210.6</v>
      </c>
      <c r="Q707" s="453" t="s">
        <v>690</v>
      </c>
      <c r="R707" s="107" t="s">
        <v>2725</v>
      </c>
      <c r="S707" s="453"/>
      <c r="T707" s="329">
        <f>'Punten per wedstrijd'!D882</f>
        <v>0</v>
      </c>
      <c r="U707" s="453" t="s">
        <v>690</v>
      </c>
      <c r="V707" s="285" t="s">
        <v>37</v>
      </c>
      <c r="W707" s="107"/>
      <c r="X707" s="329">
        <f>'Punten per wedstrijd'!D121</f>
        <v>5016.7</v>
      </c>
      <c r="Y707" s="453" t="s">
        <v>690</v>
      </c>
      <c r="Z707" s="106" t="s">
        <v>1351</v>
      </c>
      <c r="AA707" s="107"/>
      <c r="AB707" s="329">
        <f>'Punten per wedstrijd'!D405</f>
        <v>860.5</v>
      </c>
      <c r="AC707" s="453" t="s">
        <v>690</v>
      </c>
      <c r="AD707" s="106" t="s">
        <v>1351</v>
      </c>
      <c r="AE707" s="107"/>
      <c r="AF707" s="329">
        <f>'Punten per wedstrijd'!D685</f>
        <v>269.5</v>
      </c>
    </row>
    <row r="708" spans="1:32" s="3" customFormat="1" ht="15.75" customHeight="1">
      <c r="A708" s="452" t="s">
        <v>691</v>
      </c>
      <c r="B708" s="285" t="s">
        <v>31</v>
      </c>
      <c r="C708" s="107"/>
      <c r="D708" s="329">
        <f>'Punten per wedstrijd'!D1094</f>
        <v>2536.7999999999997</v>
      </c>
      <c r="E708" s="453" t="s">
        <v>691</v>
      </c>
      <c r="F708" s="107" t="s">
        <v>682</v>
      </c>
      <c r="G708" s="107"/>
      <c r="H708" s="329">
        <f>'Punten per wedstrijd'!D230</f>
        <v>3775.7</v>
      </c>
      <c r="I708" s="453" t="s">
        <v>691</v>
      </c>
      <c r="J708" s="284" t="s">
        <v>3626</v>
      </c>
      <c r="K708" s="107"/>
      <c r="L708" s="329">
        <f>'Punten per wedstrijd'!D457</f>
        <v>801.09999999999991</v>
      </c>
      <c r="M708" s="453" t="s">
        <v>691</v>
      </c>
      <c r="N708" s="107" t="s">
        <v>668</v>
      </c>
      <c r="O708" s="107"/>
      <c r="P708" s="329">
        <f>'Punten per wedstrijd'!D778</f>
        <v>209.89999999999998</v>
      </c>
      <c r="Q708" s="453" t="s">
        <v>691</v>
      </c>
      <c r="R708" s="107" t="s">
        <v>2216</v>
      </c>
      <c r="S708" s="453"/>
      <c r="T708" s="329">
        <f>'Punten per wedstrijd'!D884</f>
        <v>0</v>
      </c>
      <c r="U708" s="453" t="s">
        <v>691</v>
      </c>
      <c r="V708" s="285" t="s">
        <v>31</v>
      </c>
      <c r="W708" s="107"/>
      <c r="X708" s="329">
        <f>'Punten per wedstrijd'!D114</f>
        <v>4997.1499999999996</v>
      </c>
      <c r="Y708" s="453" t="s">
        <v>691</v>
      </c>
      <c r="Z708" s="107" t="s">
        <v>2713</v>
      </c>
      <c r="AA708" s="107"/>
      <c r="AB708" s="329">
        <f>'Punten per wedstrijd'!D365</f>
        <v>860.20000000000016</v>
      </c>
      <c r="AC708" s="453" t="s">
        <v>691</v>
      </c>
      <c r="AD708" s="284" t="s">
        <v>3627</v>
      </c>
      <c r="AE708" s="107"/>
      <c r="AF708" s="329">
        <f>'Punten per wedstrijd'!D603</f>
        <v>267.30000000000007</v>
      </c>
    </row>
    <row r="709" spans="1:32" s="3" customFormat="1" ht="15.75" customHeight="1">
      <c r="A709" s="452" t="s">
        <v>697</v>
      </c>
      <c r="B709" s="106" t="s">
        <v>1343</v>
      </c>
      <c r="C709" s="107"/>
      <c r="D709" s="329">
        <f>'Punten per wedstrijd'!D1063</f>
        <v>2488</v>
      </c>
      <c r="E709" s="453" t="s">
        <v>697</v>
      </c>
      <c r="F709" s="285" t="s">
        <v>1653</v>
      </c>
      <c r="G709" s="107"/>
      <c r="H709" s="329">
        <f>'Punten per wedstrijd'!D161</f>
        <v>3718.45</v>
      </c>
      <c r="I709" s="453" t="s">
        <v>697</v>
      </c>
      <c r="J709" s="285" t="s">
        <v>1656</v>
      </c>
      <c r="K709" s="107"/>
      <c r="L709" s="329">
        <f>'Punten per wedstrijd'!D431</f>
        <v>799.5</v>
      </c>
      <c r="M709" s="453" t="s">
        <v>697</v>
      </c>
      <c r="N709" s="285" t="s">
        <v>1649</v>
      </c>
      <c r="O709" s="107"/>
      <c r="P709" s="329">
        <f>'Punten per wedstrijd'!D809</f>
        <v>209.04999999999998</v>
      </c>
      <c r="Q709" s="453" t="s">
        <v>697</v>
      </c>
      <c r="R709" s="285" t="s">
        <v>1654</v>
      </c>
      <c r="S709" s="453"/>
      <c r="T709" s="329">
        <f>'Punten per wedstrijd'!D886</f>
        <v>0</v>
      </c>
      <c r="U709" s="453" t="s">
        <v>697</v>
      </c>
      <c r="V709" s="107" t="s">
        <v>2725</v>
      </c>
      <c r="W709" s="107"/>
      <c r="X709" s="329">
        <f>'Punten per wedstrijd'!D42</f>
        <v>4990.4500000000007</v>
      </c>
      <c r="Y709" s="453" t="s">
        <v>697</v>
      </c>
      <c r="Z709" s="106" t="s">
        <v>1344</v>
      </c>
      <c r="AA709" s="107"/>
      <c r="AB709" s="329">
        <f>'Punten per wedstrijd'!D313</f>
        <v>857.1</v>
      </c>
      <c r="AC709" s="453" t="s">
        <v>697</v>
      </c>
      <c r="AD709" s="107" t="s">
        <v>638</v>
      </c>
      <c r="AE709" s="107"/>
      <c r="AF709" s="329">
        <f>'Punten per wedstrijd'!D668</f>
        <v>266.79999999999995</v>
      </c>
    </row>
    <row r="710" spans="1:32" s="3" customFormat="1" ht="15.75" customHeight="1">
      <c r="A710" s="452" t="s">
        <v>698</v>
      </c>
      <c r="B710" s="285" t="s">
        <v>1</v>
      </c>
      <c r="C710" s="107"/>
      <c r="D710" s="329">
        <f>'Punten per wedstrijd'!D990</f>
        <v>2478.5999999999995</v>
      </c>
      <c r="E710" s="453" t="s">
        <v>698</v>
      </c>
      <c r="F710" s="284" t="s">
        <v>3636</v>
      </c>
      <c r="G710" s="107"/>
      <c r="H710" s="329">
        <f>'Punten per wedstrijd'!D214</f>
        <v>3708.55</v>
      </c>
      <c r="I710" s="453" t="s">
        <v>698</v>
      </c>
      <c r="J710" s="284" t="s">
        <v>3641</v>
      </c>
      <c r="K710" s="107"/>
      <c r="L710" s="329">
        <f>'Punten per wedstrijd'!D514</f>
        <v>798.4</v>
      </c>
      <c r="M710" s="453" t="s">
        <v>698</v>
      </c>
      <c r="N710" s="284" t="s">
        <v>3626</v>
      </c>
      <c r="O710" s="107"/>
      <c r="P710" s="329">
        <f>'Punten per wedstrijd'!D737</f>
        <v>207.6</v>
      </c>
      <c r="Q710" s="453" t="s">
        <v>698</v>
      </c>
      <c r="R710" s="285" t="s">
        <v>17</v>
      </c>
      <c r="S710" s="453"/>
      <c r="T710" s="329">
        <f>'Punten per wedstrijd'!D887</f>
        <v>0</v>
      </c>
      <c r="U710" s="453" t="s">
        <v>698</v>
      </c>
      <c r="V710" s="107" t="s">
        <v>2720</v>
      </c>
      <c r="W710" s="107"/>
      <c r="X710" s="329">
        <f>'Punten per wedstrijd'!D28</f>
        <v>4987.3500000000004</v>
      </c>
      <c r="Y710" s="453" t="s">
        <v>698</v>
      </c>
      <c r="Z710" s="285" t="s">
        <v>2325</v>
      </c>
      <c r="AA710" s="107"/>
      <c r="AB710" s="329">
        <f>'Punten per wedstrijd'!D341</f>
        <v>856.69999999999993</v>
      </c>
      <c r="AC710" s="453" t="s">
        <v>698</v>
      </c>
      <c r="AD710" s="284" t="s">
        <v>3634</v>
      </c>
      <c r="AE710" s="107"/>
      <c r="AF710" s="329">
        <f>'Punten per wedstrijd'!D629</f>
        <v>266.2</v>
      </c>
    </row>
    <row r="711" spans="1:32" s="3" customFormat="1" ht="15.75" customHeight="1">
      <c r="A711" s="452" t="s">
        <v>699</v>
      </c>
      <c r="B711" s="106" t="s">
        <v>1342</v>
      </c>
      <c r="C711" s="107"/>
      <c r="D711" s="329">
        <f>'Punten per wedstrijd'!D996</f>
        <v>2460.8999999999996</v>
      </c>
      <c r="E711" s="453" t="s">
        <v>699</v>
      </c>
      <c r="F711" s="107" t="s">
        <v>2198</v>
      </c>
      <c r="G711" s="107"/>
      <c r="H711" s="329">
        <f>'Punten per wedstrijd'!D228</f>
        <v>3685.45</v>
      </c>
      <c r="I711" s="453" t="s">
        <v>699</v>
      </c>
      <c r="J711" s="285" t="s">
        <v>33</v>
      </c>
      <c r="K711" s="107"/>
      <c r="L711" s="329">
        <f>'Punten per wedstrijd'!D540</f>
        <v>792.30000000000018</v>
      </c>
      <c r="M711" s="453" t="s">
        <v>699</v>
      </c>
      <c r="N711" s="107" t="s">
        <v>2715</v>
      </c>
      <c r="O711" s="107"/>
      <c r="P711" s="329">
        <f>'Punten per wedstrijd'!D763</f>
        <v>203.1</v>
      </c>
      <c r="Q711" s="453" t="s">
        <v>699</v>
      </c>
      <c r="R711" s="284" t="s">
        <v>3629</v>
      </c>
      <c r="S711" s="453"/>
      <c r="T711" s="329">
        <f>'Punten per wedstrijd'!D888</f>
        <v>0</v>
      </c>
      <c r="U711" s="453" t="s">
        <v>699</v>
      </c>
      <c r="V711" s="106" t="s">
        <v>1337</v>
      </c>
      <c r="W711" s="107"/>
      <c r="X711" s="329">
        <f>'Punten per wedstrijd'!D8</f>
        <v>4981.8</v>
      </c>
      <c r="Y711" s="453" t="s">
        <v>699</v>
      </c>
      <c r="Z711" s="107" t="s">
        <v>2198</v>
      </c>
      <c r="AA711" s="107"/>
      <c r="AB711" s="329">
        <f>'Punten per wedstrijd'!D368</f>
        <v>852</v>
      </c>
      <c r="AC711" s="453" t="s">
        <v>699</v>
      </c>
      <c r="AD711" s="284" t="s">
        <v>3632</v>
      </c>
      <c r="AE711" s="107"/>
      <c r="AF711" s="329">
        <f>'Punten per wedstrijd'!D617</f>
        <v>263.5</v>
      </c>
    </row>
    <row r="712" spans="1:32" s="3" customFormat="1" ht="15.75" customHeight="1">
      <c r="A712" s="452" t="s">
        <v>701</v>
      </c>
      <c r="B712" s="285" t="s">
        <v>2325</v>
      </c>
      <c r="C712" s="107"/>
      <c r="D712" s="329">
        <f>'Punten per wedstrijd'!D1041</f>
        <v>2383.8000000000002</v>
      </c>
      <c r="E712" s="453" t="s">
        <v>701</v>
      </c>
      <c r="F712" s="107" t="s">
        <v>2707</v>
      </c>
      <c r="G712" s="107"/>
      <c r="H712" s="329">
        <f>'Punten per wedstrijd'!D159</f>
        <v>3657.55</v>
      </c>
      <c r="I712" s="453" t="s">
        <v>701</v>
      </c>
      <c r="J712" s="285" t="s">
        <v>1657</v>
      </c>
      <c r="K712" s="107"/>
      <c r="L712" s="329">
        <f>'Punten per wedstrijd'!D425</f>
        <v>791.95</v>
      </c>
      <c r="M712" s="453" t="s">
        <v>701</v>
      </c>
      <c r="N712" s="107" t="s">
        <v>2712</v>
      </c>
      <c r="O712" s="107"/>
      <c r="P712" s="329">
        <f>'Punten per wedstrijd'!D782</f>
        <v>202.8</v>
      </c>
      <c r="Q712" s="453" t="s">
        <v>701</v>
      </c>
      <c r="R712" s="107" t="s">
        <v>162</v>
      </c>
      <c r="S712" s="453"/>
      <c r="T712" s="329">
        <f>'Punten per wedstrijd'!D889</f>
        <v>0</v>
      </c>
      <c r="U712" s="453" t="s">
        <v>701</v>
      </c>
      <c r="V712" s="284" t="s">
        <v>3638</v>
      </c>
      <c r="W712" s="107"/>
      <c r="X712" s="329">
        <f>'Punten per wedstrijd'!D86</f>
        <v>4955.45</v>
      </c>
      <c r="Y712" s="453" t="s">
        <v>701</v>
      </c>
      <c r="Z712" s="284" t="s">
        <v>3632</v>
      </c>
      <c r="AA712" s="107"/>
      <c r="AB712" s="329">
        <f>'Punten per wedstrijd'!D337</f>
        <v>842.7</v>
      </c>
      <c r="AC712" s="453" t="s">
        <v>701</v>
      </c>
      <c r="AD712" s="107" t="s">
        <v>2728</v>
      </c>
      <c r="AE712" s="107"/>
      <c r="AF712" s="329">
        <f>'Punten per wedstrijd'!D697</f>
        <v>262.10000000000002</v>
      </c>
    </row>
    <row r="713" spans="1:32" s="3" customFormat="1" ht="15.75" customHeight="1">
      <c r="A713" s="452" t="s">
        <v>702</v>
      </c>
      <c r="B713" s="285" t="s">
        <v>1671</v>
      </c>
      <c r="C713" s="107"/>
      <c r="D713" s="329">
        <f>'Punten per wedstrijd'!D1109</f>
        <v>2362.7000000000003</v>
      </c>
      <c r="E713" s="453" t="s">
        <v>702</v>
      </c>
      <c r="F713" s="284" t="s">
        <v>3648</v>
      </c>
      <c r="G713" s="107"/>
      <c r="H713" s="329">
        <f>'Punten per wedstrijd'!D275</f>
        <v>3596.25</v>
      </c>
      <c r="I713" s="453" t="s">
        <v>702</v>
      </c>
      <c r="J713" s="284" t="s">
        <v>3630</v>
      </c>
      <c r="K713" s="107"/>
      <c r="L713" s="329">
        <f>'Punten per wedstrijd'!D471</f>
        <v>790.99999999999989</v>
      </c>
      <c r="M713" s="453" t="s">
        <v>702</v>
      </c>
      <c r="N713" s="107" t="s">
        <v>162</v>
      </c>
      <c r="O713" s="107"/>
      <c r="P713" s="329">
        <f>'Punten per wedstrijd'!D749</f>
        <v>202.20000000000002</v>
      </c>
      <c r="Q713" s="453" t="s">
        <v>702</v>
      </c>
      <c r="R713" s="284" t="s">
        <v>3630</v>
      </c>
      <c r="S713" s="453"/>
      <c r="T713" s="329">
        <f>'Punten per wedstrijd'!D891</f>
        <v>0</v>
      </c>
      <c r="U713" s="453" t="s">
        <v>702</v>
      </c>
      <c r="V713" s="107" t="s">
        <v>638</v>
      </c>
      <c r="W713" s="107"/>
      <c r="X713" s="329">
        <f>'Punten per wedstrijd'!D108</f>
        <v>4953.6000000000004</v>
      </c>
      <c r="Y713" s="453" t="s">
        <v>702</v>
      </c>
      <c r="Z713" s="284" t="s">
        <v>3655</v>
      </c>
      <c r="AA713" s="107"/>
      <c r="AB713" s="329">
        <f>'Punten per wedstrijd'!D320</f>
        <v>842.69999999999993</v>
      </c>
      <c r="AC713" s="453" t="s">
        <v>702</v>
      </c>
      <c r="AD713" s="285" t="s">
        <v>1667</v>
      </c>
      <c r="AE713" s="107"/>
      <c r="AF713" s="329">
        <f>'Punten per wedstrijd'!D628</f>
        <v>261.20000000000005</v>
      </c>
    </row>
    <row r="714" spans="1:32" s="3" customFormat="1" ht="15.75" customHeight="1">
      <c r="A714" s="452" t="s">
        <v>703</v>
      </c>
      <c r="B714" s="106" t="s">
        <v>1346</v>
      </c>
      <c r="C714" s="107"/>
      <c r="D714" s="329">
        <f>'Punten per wedstrijd'!D986</f>
        <v>2321.4999999999995</v>
      </c>
      <c r="E714" s="453" t="s">
        <v>703</v>
      </c>
      <c r="F714" s="107" t="s">
        <v>658</v>
      </c>
      <c r="G714" s="107"/>
      <c r="H714" s="329">
        <f>'Punten per wedstrijd'!D279</f>
        <v>3591.8</v>
      </c>
      <c r="I714" s="453" t="s">
        <v>703</v>
      </c>
      <c r="J714" s="106" t="s">
        <v>1349</v>
      </c>
      <c r="K714" s="107"/>
      <c r="L714" s="329">
        <f>'Punten per wedstrijd'!D520</f>
        <v>790.8</v>
      </c>
      <c r="M714" s="453" t="s">
        <v>703</v>
      </c>
      <c r="N714" s="107" t="s">
        <v>2197</v>
      </c>
      <c r="O714" s="107"/>
      <c r="P714" s="329">
        <f>'Punten per wedstrijd'!D731</f>
        <v>202.1</v>
      </c>
      <c r="Q714" s="453" t="s">
        <v>703</v>
      </c>
      <c r="R714" s="107" t="s">
        <v>2719</v>
      </c>
      <c r="S714" s="453"/>
      <c r="T714" s="329">
        <f>'Punten per wedstrijd'!D892</f>
        <v>0</v>
      </c>
      <c r="U714" s="453" t="s">
        <v>703</v>
      </c>
      <c r="V714" s="107" t="s">
        <v>658</v>
      </c>
      <c r="W714" s="107"/>
      <c r="X714" s="329">
        <f>'Punten per wedstrijd'!D139</f>
        <v>4935.2999999999993</v>
      </c>
      <c r="Y714" s="453" t="s">
        <v>703</v>
      </c>
      <c r="Z714" s="285" t="s">
        <v>23</v>
      </c>
      <c r="AA714" s="107"/>
      <c r="AB714" s="329">
        <f>'Punten per wedstrijd'!D360</f>
        <v>839.6</v>
      </c>
      <c r="AC714" s="453" t="s">
        <v>703</v>
      </c>
      <c r="AD714" s="107" t="s">
        <v>700</v>
      </c>
      <c r="AE714" s="107"/>
      <c r="AF714" s="329">
        <f>'Punten per wedstrijd'!D624</f>
        <v>260.7</v>
      </c>
    </row>
    <row r="715" spans="1:32" s="3" customFormat="1" ht="15.75" customHeight="1">
      <c r="A715" s="452" t="s">
        <v>706</v>
      </c>
      <c r="B715" s="284" t="s">
        <v>3644</v>
      </c>
      <c r="C715" s="107"/>
      <c r="D715" s="329">
        <f>'Punten per wedstrijd'!D1093</f>
        <v>2306.9</v>
      </c>
      <c r="E715" s="453" t="s">
        <v>706</v>
      </c>
      <c r="F715" s="107" t="s">
        <v>2715</v>
      </c>
      <c r="G715" s="107"/>
      <c r="H715" s="329">
        <f>'Punten per wedstrijd'!D203</f>
        <v>3590</v>
      </c>
      <c r="I715" s="453" t="s">
        <v>706</v>
      </c>
      <c r="J715" s="284" t="s">
        <v>3645</v>
      </c>
      <c r="K715" s="107"/>
      <c r="L715" s="329">
        <f>'Punten per wedstrijd'!D537</f>
        <v>788.4</v>
      </c>
      <c r="M715" s="453" t="s">
        <v>706</v>
      </c>
      <c r="N715" s="107" t="s">
        <v>2717</v>
      </c>
      <c r="O715" s="107"/>
      <c r="P715" s="329">
        <f>'Punten per wedstrijd'!D714</f>
        <v>202</v>
      </c>
      <c r="Q715" s="453" t="s">
        <v>706</v>
      </c>
      <c r="R715" s="107" t="s">
        <v>2220</v>
      </c>
      <c r="S715" s="453"/>
      <c r="T715" s="329">
        <f>'Punten per wedstrijd'!D893</f>
        <v>0</v>
      </c>
      <c r="U715" s="453" t="s">
        <v>706</v>
      </c>
      <c r="V715" s="284" t="s">
        <v>3655</v>
      </c>
      <c r="W715" s="107"/>
      <c r="X715" s="329">
        <f>'Punten per wedstrijd'!D40</f>
        <v>4916.6000000000004</v>
      </c>
      <c r="Y715" s="453" t="s">
        <v>706</v>
      </c>
      <c r="Z715" s="107" t="s">
        <v>2708</v>
      </c>
      <c r="AA715" s="107"/>
      <c r="AB715" s="329">
        <f>'Punten per wedstrijd'!D371</f>
        <v>838.10000000000014</v>
      </c>
      <c r="AC715" s="453" t="s">
        <v>706</v>
      </c>
      <c r="AD715" s="107" t="s">
        <v>2202</v>
      </c>
      <c r="AE715" s="107"/>
      <c r="AF715" s="329">
        <f>'Punten per wedstrijd'!D636</f>
        <v>259.05</v>
      </c>
    </row>
    <row r="716" spans="1:32" s="3" customFormat="1" ht="15.75" customHeight="1">
      <c r="A716" s="452" t="s">
        <v>775</v>
      </c>
      <c r="B716" s="284" t="s">
        <v>3627</v>
      </c>
      <c r="C716" s="107"/>
      <c r="D716" s="329">
        <f>'Punten per wedstrijd'!D1023</f>
        <v>2299.3000000000006</v>
      </c>
      <c r="E716" s="453" t="s">
        <v>775</v>
      </c>
      <c r="F716" s="106" t="s">
        <v>1349</v>
      </c>
      <c r="G716" s="107"/>
      <c r="H716" s="329">
        <f>'Punten per wedstrijd'!D240</f>
        <v>3586.1000000000004</v>
      </c>
      <c r="I716" s="453" t="s">
        <v>775</v>
      </c>
      <c r="J716" s="284" t="s">
        <v>3621</v>
      </c>
      <c r="K716" s="107"/>
      <c r="L716" s="329">
        <f>'Punten per wedstrijd'!D433</f>
        <v>788.39999999999986</v>
      </c>
      <c r="M716" s="453" t="s">
        <v>775</v>
      </c>
      <c r="N716" s="106" t="s">
        <v>1349</v>
      </c>
      <c r="O716" s="107"/>
      <c r="P716" s="329">
        <f>'Punten per wedstrijd'!D800</f>
        <v>199.79999999999998</v>
      </c>
      <c r="Q716" s="453" t="s">
        <v>775</v>
      </c>
      <c r="R716" s="107" t="s">
        <v>2711</v>
      </c>
      <c r="S716" s="453"/>
      <c r="T716" s="329">
        <f>'Punten per wedstrijd'!D894</f>
        <v>0</v>
      </c>
      <c r="U716" s="453" t="s">
        <v>775</v>
      </c>
      <c r="V716" s="107" t="s">
        <v>2201</v>
      </c>
      <c r="W716" s="107"/>
      <c r="X716" s="329">
        <f>'Punten per wedstrijd'!D50</f>
        <v>4908.0999999999995</v>
      </c>
      <c r="Y716" s="453" t="s">
        <v>775</v>
      </c>
      <c r="Z716" s="285" t="s">
        <v>11</v>
      </c>
      <c r="AA716" s="107"/>
      <c r="AB716" s="329">
        <f>'Punten per wedstrijd'!D310</f>
        <v>831.8</v>
      </c>
      <c r="AC716" s="453" t="s">
        <v>775</v>
      </c>
      <c r="AD716" s="107" t="s">
        <v>2712</v>
      </c>
      <c r="AE716" s="107"/>
      <c r="AF716" s="329">
        <f>'Punten per wedstrijd'!D642</f>
        <v>258.3</v>
      </c>
    </row>
    <row r="717" spans="1:32" s="3" customFormat="1" ht="15.75" customHeight="1">
      <c r="A717" s="452" t="s">
        <v>776</v>
      </c>
      <c r="B717" s="107" t="s">
        <v>2212</v>
      </c>
      <c r="C717" s="107"/>
      <c r="D717" s="329">
        <f>'Punten per wedstrijd'!D1006</f>
        <v>2269.6999999999998</v>
      </c>
      <c r="E717" s="453" t="s">
        <v>776</v>
      </c>
      <c r="F717" s="284" t="s">
        <v>3632</v>
      </c>
      <c r="G717" s="107"/>
      <c r="H717" s="329">
        <f>'Punten per wedstrijd'!D197</f>
        <v>3562.4500000000003</v>
      </c>
      <c r="I717" s="453" t="s">
        <v>776</v>
      </c>
      <c r="J717" s="106" t="s">
        <v>1343</v>
      </c>
      <c r="K717" s="107"/>
      <c r="L717" s="329">
        <f>'Punten per wedstrijd'!D503</f>
        <v>787.3</v>
      </c>
      <c r="M717" s="453" t="s">
        <v>776</v>
      </c>
      <c r="N717" s="284" t="s">
        <v>21</v>
      </c>
      <c r="O717" s="107"/>
      <c r="P717" s="329">
        <f>'Punten per wedstrijd'!D765</f>
        <v>198.6</v>
      </c>
      <c r="Q717" s="453" t="s">
        <v>776</v>
      </c>
      <c r="R717" s="284" t="s">
        <v>3631</v>
      </c>
      <c r="S717" s="453"/>
      <c r="T717" s="329">
        <f>'Punten per wedstrijd'!D895</f>
        <v>0</v>
      </c>
      <c r="U717" s="453" t="s">
        <v>776</v>
      </c>
      <c r="V717" s="284" t="s">
        <v>143</v>
      </c>
      <c r="W717" s="107"/>
      <c r="X717" s="329">
        <f>'Punten per wedstrijd'!D122</f>
        <v>4901.8500000000004</v>
      </c>
      <c r="Y717" s="453" t="s">
        <v>776</v>
      </c>
      <c r="Z717" s="285" t="s">
        <v>17</v>
      </c>
      <c r="AA717" s="107"/>
      <c r="AB717" s="329">
        <f>'Punten per wedstrijd'!D327</f>
        <v>830.4</v>
      </c>
      <c r="AC717" s="453" t="s">
        <v>776</v>
      </c>
      <c r="AD717" s="284" t="s">
        <v>21</v>
      </c>
      <c r="AE717" s="107"/>
      <c r="AF717" s="329">
        <f>'Punten per wedstrijd'!D625</f>
        <v>255.99999999999997</v>
      </c>
    </row>
    <row r="718" spans="1:32" s="3" customFormat="1" ht="15.75" customHeight="1">
      <c r="A718" s="452" t="s">
        <v>777</v>
      </c>
      <c r="B718" s="284" t="s">
        <v>3648</v>
      </c>
      <c r="C718" s="107"/>
      <c r="D718" s="329">
        <f>'Punten per wedstrijd'!D1115</f>
        <v>2267.2000000000003</v>
      </c>
      <c r="E718" s="453" t="s">
        <v>777</v>
      </c>
      <c r="F718" s="284" t="s">
        <v>3627</v>
      </c>
      <c r="G718" s="107"/>
      <c r="H718" s="329">
        <f>'Punten per wedstrijd'!D183</f>
        <v>3528.8</v>
      </c>
      <c r="I718" s="453" t="s">
        <v>777</v>
      </c>
      <c r="J718" s="107" t="s">
        <v>2716</v>
      </c>
      <c r="K718" s="107"/>
      <c r="L718" s="329">
        <f>'Punten per wedstrijd'!D456</f>
        <v>786.5</v>
      </c>
      <c r="M718" s="453" t="s">
        <v>777</v>
      </c>
      <c r="N718" s="107" t="s">
        <v>633</v>
      </c>
      <c r="O718" s="107"/>
      <c r="P718" s="329">
        <f>'Punten per wedstrijd'!D734</f>
        <v>198.49999999999997</v>
      </c>
      <c r="Q718" s="453" t="s">
        <v>777</v>
      </c>
      <c r="R718" s="107" t="s">
        <v>2200</v>
      </c>
      <c r="S718" s="453"/>
      <c r="T718" s="329">
        <f>'Punten per wedstrijd'!D896</f>
        <v>0</v>
      </c>
      <c r="U718" s="453" t="s">
        <v>777</v>
      </c>
      <c r="V718" s="284" t="s">
        <v>3643</v>
      </c>
      <c r="W718" s="107"/>
      <c r="X718" s="329">
        <f>'Punten per wedstrijd'!D112</f>
        <v>4883.75</v>
      </c>
      <c r="Y718" s="453" t="s">
        <v>777</v>
      </c>
      <c r="Z718" s="107" t="s">
        <v>2725</v>
      </c>
      <c r="AA718" s="107"/>
      <c r="AB718" s="329">
        <f>'Punten per wedstrijd'!D322</f>
        <v>830.2</v>
      </c>
      <c r="AC718" s="453" t="s">
        <v>777</v>
      </c>
      <c r="AD718" s="107" t="s">
        <v>669</v>
      </c>
      <c r="AE718" s="107"/>
      <c r="AF718" s="329">
        <f>'Punten per wedstrijd'!D657</f>
        <v>254.9</v>
      </c>
    </row>
    <row r="719" spans="1:32" s="3" customFormat="1" ht="15.75" customHeight="1">
      <c r="A719" s="452" t="s">
        <v>778</v>
      </c>
      <c r="B719" s="107" t="s">
        <v>2733</v>
      </c>
      <c r="C719" s="107"/>
      <c r="D719" s="329">
        <f>'Punten per wedstrijd'!D1038</f>
        <v>2256</v>
      </c>
      <c r="E719" s="453" t="s">
        <v>778</v>
      </c>
      <c r="F719" s="285" t="s">
        <v>1664</v>
      </c>
      <c r="G719" s="107"/>
      <c r="H719" s="329">
        <f>'Punten per wedstrijd'!D152</f>
        <v>3516.8999999999996</v>
      </c>
      <c r="I719" s="453" t="s">
        <v>778</v>
      </c>
      <c r="J719" s="107" t="s">
        <v>2710</v>
      </c>
      <c r="K719" s="107"/>
      <c r="L719" s="329">
        <f>'Punten per wedstrijd'!D551</f>
        <v>785.4</v>
      </c>
      <c r="M719" s="453" t="s">
        <v>778</v>
      </c>
      <c r="N719" s="107" t="s">
        <v>2727</v>
      </c>
      <c r="O719" s="107"/>
      <c r="P719" s="329">
        <f>'Punten per wedstrijd'!D828</f>
        <v>197.29999999999998</v>
      </c>
      <c r="Q719" s="453" t="s">
        <v>778</v>
      </c>
      <c r="R719" s="284" t="s">
        <v>3632</v>
      </c>
      <c r="S719" s="453"/>
      <c r="T719" s="329">
        <f>'Punten per wedstrijd'!D897</f>
        <v>0</v>
      </c>
      <c r="U719" s="453" t="s">
        <v>778</v>
      </c>
      <c r="V719" s="107" t="s">
        <v>3633</v>
      </c>
      <c r="W719" s="107"/>
      <c r="X719" s="329">
        <f>'Punten per wedstrijd'!D62</f>
        <v>4881.6000000000004</v>
      </c>
      <c r="Y719" s="453" t="s">
        <v>778</v>
      </c>
      <c r="Z719" s="107" t="s">
        <v>2216</v>
      </c>
      <c r="AA719" s="107"/>
      <c r="AB719" s="329">
        <f>'Punten per wedstrijd'!D324</f>
        <v>816.5</v>
      </c>
      <c r="AC719" s="453" t="s">
        <v>778</v>
      </c>
      <c r="AD719" s="107" t="s">
        <v>3685</v>
      </c>
      <c r="AE719" s="107"/>
      <c r="AF719" s="329">
        <f>'Punten per wedstrijd'!D678</f>
        <v>254.70000000000002</v>
      </c>
    </row>
    <row r="720" spans="1:32" s="3" customFormat="1" ht="15.75" customHeight="1">
      <c r="A720" s="452" t="s">
        <v>779</v>
      </c>
      <c r="B720" s="285" t="s">
        <v>1653</v>
      </c>
      <c r="C720" s="107"/>
      <c r="D720" s="329">
        <f>'Punten per wedstrijd'!D1001</f>
        <v>2212.5000000000005</v>
      </c>
      <c r="E720" s="453" t="s">
        <v>779</v>
      </c>
      <c r="F720" s="106" t="s">
        <v>1343</v>
      </c>
      <c r="G720" s="107"/>
      <c r="H720" s="329">
        <f>'Punten per wedstrijd'!D223</f>
        <v>3501.5</v>
      </c>
      <c r="I720" s="453" t="s">
        <v>779</v>
      </c>
      <c r="J720" s="107" t="s">
        <v>2712</v>
      </c>
      <c r="K720" s="107"/>
      <c r="L720" s="329">
        <f>'Punten per wedstrijd'!D502</f>
        <v>784.29999999999984</v>
      </c>
      <c r="M720" s="453" t="s">
        <v>779</v>
      </c>
      <c r="N720" s="107" t="s">
        <v>141</v>
      </c>
      <c r="O720" s="107"/>
      <c r="P720" s="329">
        <f>'Punten per wedstrijd'!D766</f>
        <v>197.2</v>
      </c>
      <c r="Q720" s="453" t="s">
        <v>779</v>
      </c>
      <c r="R720" s="107" t="s">
        <v>2733</v>
      </c>
      <c r="S720" s="453"/>
      <c r="T720" s="329">
        <f>'Punten per wedstrijd'!D898</f>
        <v>0</v>
      </c>
      <c r="U720" s="453" t="s">
        <v>779</v>
      </c>
      <c r="V720" s="107" t="s">
        <v>2733</v>
      </c>
      <c r="W720" s="107"/>
      <c r="X720" s="329">
        <f>'Punten per wedstrijd'!D58</f>
        <v>4853.8</v>
      </c>
      <c r="Y720" s="453" t="s">
        <v>779</v>
      </c>
      <c r="Z720" s="107" t="s">
        <v>2203</v>
      </c>
      <c r="AA720" s="107"/>
      <c r="AB720" s="329">
        <f>'Punten per wedstrijd'!D351</f>
        <v>815.80000000000007</v>
      </c>
      <c r="AC720" s="453" t="s">
        <v>779</v>
      </c>
      <c r="AD720" s="106" t="s">
        <v>1349</v>
      </c>
      <c r="AE720" s="107"/>
      <c r="AF720" s="329">
        <f>'Punten per wedstrijd'!D660</f>
        <v>251.60000000000002</v>
      </c>
    </row>
    <row r="721" spans="1:32" s="3" customFormat="1" ht="15.75" customHeight="1">
      <c r="A721" s="452" t="s">
        <v>780</v>
      </c>
      <c r="B721" s="284" t="s">
        <v>3639</v>
      </c>
      <c r="C721" s="107"/>
      <c r="D721" s="329">
        <f>'Punten per wedstrijd'!D1067</f>
        <v>2211.3000000000002</v>
      </c>
      <c r="E721" s="453" t="s">
        <v>780</v>
      </c>
      <c r="F721" s="284" t="s">
        <v>3645</v>
      </c>
      <c r="G721" s="107"/>
      <c r="H721" s="329">
        <f>'Punten per wedstrijd'!D257</f>
        <v>3486.05</v>
      </c>
      <c r="I721" s="453" t="s">
        <v>780</v>
      </c>
      <c r="J721" s="107" t="s">
        <v>2217</v>
      </c>
      <c r="K721" s="107"/>
      <c r="L721" s="329">
        <f>'Punten per wedstrijd'!D552</f>
        <v>777.30000000000007</v>
      </c>
      <c r="M721" s="453" t="s">
        <v>780</v>
      </c>
      <c r="N721" s="284" t="s">
        <v>3639</v>
      </c>
      <c r="O721" s="107"/>
      <c r="P721" s="329">
        <f>'Punten per wedstrijd'!D787</f>
        <v>197</v>
      </c>
      <c r="Q721" s="453" t="s">
        <v>780</v>
      </c>
      <c r="R721" s="107" t="s">
        <v>704</v>
      </c>
      <c r="S721" s="453"/>
      <c r="T721" s="329">
        <f>'Punten per wedstrijd'!D899</f>
        <v>0</v>
      </c>
      <c r="U721" s="453" t="s">
        <v>780</v>
      </c>
      <c r="V721" s="285" t="s">
        <v>2325</v>
      </c>
      <c r="W721" s="107"/>
      <c r="X721" s="329">
        <f>'Punten per wedstrijd'!D61</f>
        <v>4839.0999999999995</v>
      </c>
      <c r="Y721" s="453" t="s">
        <v>780</v>
      </c>
      <c r="Z721" s="107" t="s">
        <v>2722</v>
      </c>
      <c r="AA721" s="107"/>
      <c r="AB721" s="329">
        <f>'Punten per wedstrijd'!D406</f>
        <v>801.19999999999993</v>
      </c>
      <c r="AC721" s="453" t="s">
        <v>780</v>
      </c>
      <c r="AD721" s="107" t="s">
        <v>2708</v>
      </c>
      <c r="AE721" s="107"/>
      <c r="AF721" s="329">
        <f>'Punten per wedstrijd'!D651</f>
        <v>251</v>
      </c>
    </row>
    <row r="722" spans="1:32" s="3" customFormat="1" ht="15.75" customHeight="1">
      <c r="A722" s="452" t="s">
        <v>781</v>
      </c>
      <c r="B722" s="107" t="s">
        <v>633</v>
      </c>
      <c r="C722" s="107"/>
      <c r="D722" s="329">
        <f>'Punten per wedstrijd'!D1014</f>
        <v>2205.2000000000003</v>
      </c>
      <c r="E722" s="453" t="s">
        <v>781</v>
      </c>
      <c r="F722" s="107" t="s">
        <v>669</v>
      </c>
      <c r="G722" s="107"/>
      <c r="H722" s="329">
        <f>'Punten per wedstrijd'!D237</f>
        <v>3481.6500000000005</v>
      </c>
      <c r="I722" s="453" t="s">
        <v>781</v>
      </c>
      <c r="J722" s="285" t="s">
        <v>31</v>
      </c>
      <c r="K722" s="107"/>
      <c r="L722" s="329">
        <f>'Punten per wedstrijd'!D534</f>
        <v>777.10000000000014</v>
      </c>
      <c r="M722" s="453" t="s">
        <v>781</v>
      </c>
      <c r="N722" s="106" t="s">
        <v>1351</v>
      </c>
      <c r="O722" s="107"/>
      <c r="P722" s="329">
        <f>'Punten per wedstrijd'!D825</f>
        <v>189.70000000000002</v>
      </c>
      <c r="Q722" s="453" t="s">
        <v>781</v>
      </c>
      <c r="R722" s="107" t="s">
        <v>2732</v>
      </c>
      <c r="S722" s="453"/>
      <c r="T722" s="329">
        <f>'Punten per wedstrijd'!D900</f>
        <v>0</v>
      </c>
      <c r="U722" s="453" t="s">
        <v>781</v>
      </c>
      <c r="V722" s="107" t="s">
        <v>687</v>
      </c>
      <c r="W722" s="107"/>
      <c r="X722" s="329">
        <f>'Punten per wedstrijd'!D38</f>
        <v>4833.1000000000004</v>
      </c>
      <c r="Y722" s="453" t="s">
        <v>781</v>
      </c>
      <c r="Z722" s="107" t="s">
        <v>2202</v>
      </c>
      <c r="AA722" s="107"/>
      <c r="AB722" s="329">
        <f>'Punten per wedstrijd'!D356</f>
        <v>798.69999999999993</v>
      </c>
      <c r="AC722" s="453" t="s">
        <v>781</v>
      </c>
      <c r="AD722" s="107" t="s">
        <v>180</v>
      </c>
      <c r="AE722" s="107"/>
      <c r="AF722" s="329">
        <f>'Punten per wedstrijd'!D690</f>
        <v>249.09999999999997</v>
      </c>
    </row>
    <row r="723" spans="1:32" s="3" customFormat="1" ht="15.75" customHeight="1">
      <c r="A723" s="452" t="s">
        <v>782</v>
      </c>
      <c r="B723" s="107" t="s">
        <v>153</v>
      </c>
      <c r="C723" s="107"/>
      <c r="D723" s="329">
        <f>'Punten per wedstrijd'!D1003</f>
        <v>2186.5</v>
      </c>
      <c r="E723" s="453" t="s">
        <v>782</v>
      </c>
      <c r="F723" s="284" t="s">
        <v>143</v>
      </c>
      <c r="G723" s="107"/>
      <c r="H723" s="329">
        <f>'Punten per wedstrijd'!D262</f>
        <v>3455.8</v>
      </c>
      <c r="I723" s="453" t="s">
        <v>782</v>
      </c>
      <c r="J723" s="107" t="s">
        <v>2734</v>
      </c>
      <c r="K723" s="107"/>
      <c r="L723" s="329">
        <f>'Punten per wedstrijd'!D512</f>
        <v>764.2</v>
      </c>
      <c r="M723" s="453" t="s">
        <v>782</v>
      </c>
      <c r="N723" s="107" t="s">
        <v>651</v>
      </c>
      <c r="O723" s="107"/>
      <c r="P723" s="329">
        <f>'Punten per wedstrijd'!D789</f>
        <v>189</v>
      </c>
      <c r="Q723" s="453" t="s">
        <v>782</v>
      </c>
      <c r="R723" s="285" t="s">
        <v>2325</v>
      </c>
      <c r="S723" s="453"/>
      <c r="T723" s="329">
        <f>'Punten per wedstrijd'!D901</f>
        <v>0</v>
      </c>
      <c r="U723" s="453" t="s">
        <v>782</v>
      </c>
      <c r="V723" s="106" t="s">
        <v>1343</v>
      </c>
      <c r="W723" s="107"/>
      <c r="X723" s="329">
        <f>'Punten per wedstrijd'!D83</f>
        <v>4805.8</v>
      </c>
      <c r="Y723" s="453" t="s">
        <v>782</v>
      </c>
      <c r="Z723" s="284" t="s">
        <v>3646</v>
      </c>
      <c r="AA723" s="107"/>
      <c r="AB723" s="329">
        <f>'Punten per wedstrijd'!D403</f>
        <v>797.90000000000009</v>
      </c>
      <c r="AC723" s="453" t="s">
        <v>782</v>
      </c>
      <c r="AD723" s="107" t="s">
        <v>2201</v>
      </c>
      <c r="AE723" s="107"/>
      <c r="AF723" s="329">
        <f>'Punten per wedstrijd'!D610</f>
        <v>248.7</v>
      </c>
    </row>
    <row r="724" spans="1:32" s="3" customFormat="1" ht="15.75" customHeight="1">
      <c r="A724" s="452" t="s">
        <v>783</v>
      </c>
      <c r="B724" s="285" t="s">
        <v>17</v>
      </c>
      <c r="C724" s="107"/>
      <c r="D724" s="329">
        <f>'Punten per wedstrijd'!D1027</f>
        <v>2184.3999999999996</v>
      </c>
      <c r="E724" s="453" t="s">
        <v>783</v>
      </c>
      <c r="F724" s="107" t="s">
        <v>687</v>
      </c>
      <c r="G724" s="107"/>
      <c r="H724" s="329">
        <f>'Punten per wedstrijd'!D178</f>
        <v>3440.5</v>
      </c>
      <c r="I724" s="453" t="s">
        <v>783</v>
      </c>
      <c r="J724" s="284" t="s">
        <v>3648</v>
      </c>
      <c r="K724" s="107"/>
      <c r="L724" s="329">
        <f>'Punten per wedstrijd'!D555</f>
        <v>762.00000000000011</v>
      </c>
      <c r="M724" s="453" t="s">
        <v>783</v>
      </c>
      <c r="N724" s="284" t="s">
        <v>3635</v>
      </c>
      <c r="O724" s="107"/>
      <c r="P724" s="329">
        <f>'Punten per wedstrijd'!D773</f>
        <v>188.79999999999995</v>
      </c>
      <c r="Q724" s="453" t="s">
        <v>783</v>
      </c>
      <c r="R724" s="107" t="s">
        <v>3633</v>
      </c>
      <c r="S724" s="453"/>
      <c r="T724" s="329">
        <f>'Punten per wedstrijd'!D902</f>
        <v>0</v>
      </c>
      <c r="U724" s="453" t="s">
        <v>783</v>
      </c>
      <c r="V724" s="107" t="s">
        <v>654</v>
      </c>
      <c r="W724" s="107"/>
      <c r="X724" s="329">
        <f>'Punten per wedstrijd'!D105</f>
        <v>4752.3</v>
      </c>
      <c r="Y724" s="453" t="s">
        <v>783</v>
      </c>
      <c r="Z724" s="106" t="s">
        <v>1345</v>
      </c>
      <c r="AA724" s="107"/>
      <c r="AB724" s="329">
        <f>'Punten per wedstrijd'!D364</f>
        <v>795.10000000000014</v>
      </c>
      <c r="AC724" s="453" t="s">
        <v>783</v>
      </c>
      <c r="AD724" s="107" t="s">
        <v>162</v>
      </c>
      <c r="AE724" s="107"/>
      <c r="AF724" s="329">
        <f>'Punten per wedstrijd'!D609</f>
        <v>248.7</v>
      </c>
    </row>
    <row r="725" spans="1:32" s="3" customFormat="1" ht="15.75" customHeight="1">
      <c r="A725" s="452" t="s">
        <v>784</v>
      </c>
      <c r="B725" s="285" t="s">
        <v>1658</v>
      </c>
      <c r="C725" s="107"/>
      <c r="D725" s="329">
        <f>'Punten per wedstrijd'!D1015</f>
        <v>2165</v>
      </c>
      <c r="E725" s="453" t="s">
        <v>784</v>
      </c>
      <c r="F725" s="284" t="s">
        <v>3631</v>
      </c>
      <c r="G725" s="107"/>
      <c r="H725" s="329">
        <f>'Punten per wedstrijd'!D195</f>
        <v>3426.3499999999995</v>
      </c>
      <c r="I725" s="453" t="s">
        <v>784</v>
      </c>
      <c r="J725" s="107" t="s">
        <v>2195</v>
      </c>
      <c r="K725" s="107"/>
      <c r="L725" s="329">
        <f>'Punten per wedstrijd'!D429</f>
        <v>761.64999999999986</v>
      </c>
      <c r="M725" s="453" t="s">
        <v>784</v>
      </c>
      <c r="N725" s="285" t="s">
        <v>1657</v>
      </c>
      <c r="O725" s="107"/>
      <c r="P725" s="329">
        <f>'Punten per wedstrijd'!D705</f>
        <v>187.89999999999998</v>
      </c>
      <c r="Q725" s="453" t="s">
        <v>784</v>
      </c>
      <c r="R725" s="107" t="s">
        <v>2715</v>
      </c>
      <c r="S725" s="453"/>
      <c r="T725" s="329">
        <f>'Punten per wedstrijd'!D903</f>
        <v>0</v>
      </c>
      <c r="U725" s="453" t="s">
        <v>784</v>
      </c>
      <c r="V725" s="284" t="s">
        <v>21</v>
      </c>
      <c r="W725" s="107"/>
      <c r="X725" s="329">
        <f>'Punten per wedstrijd'!D65</f>
        <v>4742.8999999999996</v>
      </c>
      <c r="Y725" s="453" t="s">
        <v>784</v>
      </c>
      <c r="Z725" s="284" t="s">
        <v>3629</v>
      </c>
      <c r="AA725" s="107"/>
      <c r="AB725" s="329">
        <f>'Punten per wedstrijd'!D328</f>
        <v>795.09999999999991</v>
      </c>
      <c r="AC725" s="453" t="s">
        <v>784</v>
      </c>
      <c r="AD725" s="107" t="s">
        <v>2723</v>
      </c>
      <c r="AE725" s="107"/>
      <c r="AF725" s="329">
        <f>'Punten per wedstrijd'!D658</f>
        <v>248.5</v>
      </c>
    </row>
    <row r="726" spans="1:32" s="3" customFormat="1" ht="15.75" customHeight="1">
      <c r="A726" s="452" t="s">
        <v>785</v>
      </c>
      <c r="B726" s="285" t="s">
        <v>1657</v>
      </c>
      <c r="C726" s="107"/>
      <c r="D726" s="329">
        <f>'Punten per wedstrijd'!D985</f>
        <v>2149.9</v>
      </c>
      <c r="E726" s="453" t="s">
        <v>785</v>
      </c>
      <c r="F726" s="284" t="s">
        <v>3655</v>
      </c>
      <c r="G726" s="107"/>
      <c r="H726" s="329">
        <f>'Punten per wedstrijd'!D180</f>
        <v>3426.2999999999997</v>
      </c>
      <c r="I726" s="453" t="s">
        <v>785</v>
      </c>
      <c r="J726" s="107" t="s">
        <v>2209</v>
      </c>
      <c r="K726" s="107"/>
      <c r="L726" s="329">
        <f>'Punten per wedstrijd'!D497</f>
        <v>753.7</v>
      </c>
      <c r="M726" s="453" t="s">
        <v>785</v>
      </c>
      <c r="N726" s="107" t="s">
        <v>687</v>
      </c>
      <c r="O726" s="107"/>
      <c r="P726" s="329">
        <f>'Punten per wedstrijd'!D738</f>
        <v>185.9</v>
      </c>
      <c r="Q726" s="453" t="s">
        <v>785</v>
      </c>
      <c r="R726" s="107" t="s">
        <v>700</v>
      </c>
      <c r="S726" s="453"/>
      <c r="T726" s="329">
        <f>'Punten per wedstrijd'!D904</f>
        <v>0</v>
      </c>
      <c r="U726" s="453" t="s">
        <v>785</v>
      </c>
      <c r="V726" s="284" t="s">
        <v>3632</v>
      </c>
      <c r="W726" s="107"/>
      <c r="X726" s="329">
        <f>'Punten per wedstrijd'!D57</f>
        <v>4719.3499999999995</v>
      </c>
      <c r="Y726" s="453" t="s">
        <v>785</v>
      </c>
      <c r="Z726" s="285" t="s">
        <v>1661</v>
      </c>
      <c r="AA726" s="107"/>
      <c r="AB726" s="329">
        <f>'Punten per wedstrijd'!D309</f>
        <v>793.5</v>
      </c>
      <c r="AC726" s="453" t="s">
        <v>785</v>
      </c>
      <c r="AD726" s="107" t="s">
        <v>2722</v>
      </c>
      <c r="AE726" s="107"/>
      <c r="AF726" s="329">
        <f>'Punten per wedstrijd'!D686</f>
        <v>246.89999999999998</v>
      </c>
    </row>
    <row r="727" spans="1:32" s="3" customFormat="1" ht="15.75" customHeight="1">
      <c r="A727" s="452" t="s">
        <v>786</v>
      </c>
      <c r="B727" s="107" t="s">
        <v>675</v>
      </c>
      <c r="C727" s="107"/>
      <c r="D727" s="329">
        <f>'Punten per wedstrijd'!D998</f>
        <v>2148</v>
      </c>
      <c r="E727" s="453" t="s">
        <v>786</v>
      </c>
      <c r="F727" s="107" t="s">
        <v>2196</v>
      </c>
      <c r="G727" s="107"/>
      <c r="H727" s="329">
        <f>'Punten per wedstrijd'!D162</f>
        <v>3408.8999999999996</v>
      </c>
      <c r="I727" s="453" t="s">
        <v>786</v>
      </c>
      <c r="J727" s="107" t="s">
        <v>667</v>
      </c>
      <c r="K727" s="107"/>
      <c r="L727" s="329">
        <f>'Punten per wedstrijd'!D495</f>
        <v>745.80000000000007</v>
      </c>
      <c r="M727" s="453" t="s">
        <v>786</v>
      </c>
      <c r="N727" s="107" t="s">
        <v>2209</v>
      </c>
      <c r="O727" s="107"/>
      <c r="P727" s="329">
        <f>'Punten per wedstrijd'!D777</f>
        <v>185.2</v>
      </c>
      <c r="Q727" s="453" t="s">
        <v>786</v>
      </c>
      <c r="R727" s="284" t="s">
        <v>21</v>
      </c>
      <c r="S727" s="453"/>
      <c r="T727" s="329">
        <f>'Punten per wedstrijd'!D905</f>
        <v>0</v>
      </c>
      <c r="U727" s="453" t="s">
        <v>786</v>
      </c>
      <c r="V727" s="284" t="s">
        <v>3647</v>
      </c>
      <c r="W727" s="107"/>
      <c r="X727" s="329">
        <f>'Punten per wedstrijd'!D127</f>
        <v>4709.6499999999996</v>
      </c>
      <c r="Y727" s="453" t="s">
        <v>786</v>
      </c>
      <c r="Z727" s="107" t="s">
        <v>162</v>
      </c>
      <c r="AA727" s="107"/>
      <c r="AB727" s="329">
        <f>'Punten per wedstrijd'!D329</f>
        <v>791.70000000000016</v>
      </c>
      <c r="AC727" s="453" t="s">
        <v>786</v>
      </c>
      <c r="AD727" s="284" t="s">
        <v>3645</v>
      </c>
      <c r="AE727" s="107"/>
      <c r="AF727" s="329">
        <f>'Punten per wedstrijd'!D677</f>
        <v>244.7</v>
      </c>
    </row>
    <row r="728" spans="1:32" s="3" customFormat="1" ht="15.75" customHeight="1">
      <c r="A728" s="452" t="s">
        <v>787</v>
      </c>
      <c r="B728" s="107" t="s">
        <v>2195</v>
      </c>
      <c r="C728" s="107"/>
      <c r="D728" s="329">
        <f>'Punten per wedstrijd'!D989</f>
        <v>2106.6</v>
      </c>
      <c r="E728" s="453" t="s">
        <v>787</v>
      </c>
      <c r="F728" s="285" t="s">
        <v>1667</v>
      </c>
      <c r="G728" s="107"/>
      <c r="H728" s="329">
        <f>'Punten per wedstrijd'!D208</f>
        <v>3367.7</v>
      </c>
      <c r="I728" s="453" t="s">
        <v>787</v>
      </c>
      <c r="J728" s="285" t="s">
        <v>1668</v>
      </c>
      <c r="K728" s="107"/>
      <c r="L728" s="329">
        <f>'Punten per wedstrijd'!D492</f>
        <v>744.75</v>
      </c>
      <c r="M728" s="453" t="s">
        <v>787</v>
      </c>
      <c r="N728" s="107" t="s">
        <v>653</v>
      </c>
      <c r="O728" s="107"/>
      <c r="P728" s="329">
        <f>'Punten per wedstrijd'!D806</f>
        <v>184.9</v>
      </c>
      <c r="Q728" s="453" t="s">
        <v>787</v>
      </c>
      <c r="R728" s="107" t="s">
        <v>141</v>
      </c>
      <c r="S728" s="453"/>
      <c r="T728" s="329">
        <f>'Punten per wedstrijd'!D906</f>
        <v>0</v>
      </c>
      <c r="U728" s="453" t="s">
        <v>787</v>
      </c>
      <c r="V728" s="284" t="s">
        <v>3646</v>
      </c>
      <c r="W728" s="107"/>
      <c r="X728" s="329">
        <f>'Punten per wedstrijd'!D123</f>
        <v>4689.8999999999996</v>
      </c>
      <c r="Y728" s="453" t="s">
        <v>787</v>
      </c>
      <c r="Z728" s="107" t="s">
        <v>154</v>
      </c>
      <c r="AA728" s="107"/>
      <c r="AB728" s="329">
        <f>'Punten per wedstrijd'!D375</f>
        <v>784.80000000000007</v>
      </c>
      <c r="AC728" s="453" t="s">
        <v>787</v>
      </c>
      <c r="AD728" s="107" t="s">
        <v>154</v>
      </c>
      <c r="AE728" s="107"/>
      <c r="AF728" s="329">
        <f>'Punten per wedstrijd'!D655</f>
        <v>240.75</v>
      </c>
    </row>
    <row r="729" spans="1:32" s="3" customFormat="1" ht="15.75" customHeight="1">
      <c r="A729" s="452" t="s">
        <v>788</v>
      </c>
      <c r="B729" s="107" t="s">
        <v>668</v>
      </c>
      <c r="C729" s="107"/>
      <c r="D729" s="329">
        <f>'Punten per wedstrijd'!D1058</f>
        <v>2106.3000000000002</v>
      </c>
      <c r="E729" s="453" t="s">
        <v>788</v>
      </c>
      <c r="F729" s="107" t="s">
        <v>2709</v>
      </c>
      <c r="G729" s="107"/>
      <c r="H729" s="329">
        <f>'Punten per wedstrijd'!D278</f>
        <v>3342.3500000000004</v>
      </c>
      <c r="I729" s="453" t="s">
        <v>788</v>
      </c>
      <c r="J729" s="284" t="s">
        <v>3636</v>
      </c>
      <c r="K729" s="107"/>
      <c r="L729" s="329">
        <f>'Punten per wedstrijd'!D494</f>
        <v>742.6</v>
      </c>
      <c r="M729" s="453" t="s">
        <v>788</v>
      </c>
      <c r="N729" s="284" t="s">
        <v>3620</v>
      </c>
      <c r="O729" s="107"/>
      <c r="P729" s="329">
        <f>'Punten per wedstrijd'!D707</f>
        <v>183.60000000000002</v>
      </c>
      <c r="Q729" s="453" t="s">
        <v>788</v>
      </c>
      <c r="R729" s="107" t="s">
        <v>2193</v>
      </c>
      <c r="S729" s="453"/>
      <c r="T729" s="329">
        <f>'Punten per wedstrijd'!D907</f>
        <v>0</v>
      </c>
      <c r="U729" s="453" t="s">
        <v>788</v>
      </c>
      <c r="V729" s="284" t="s">
        <v>3636</v>
      </c>
      <c r="W729" s="107"/>
      <c r="X729" s="329">
        <f>'Punten per wedstrijd'!D74</f>
        <v>4680.8499999999995</v>
      </c>
      <c r="Y729" s="453" t="s">
        <v>788</v>
      </c>
      <c r="Z729" s="285" t="s">
        <v>15</v>
      </c>
      <c r="AA729" s="107"/>
      <c r="AB729" s="329">
        <f>'Punten per wedstrijd'!D321</f>
        <v>781.49999999999989</v>
      </c>
      <c r="AC729" s="453" t="s">
        <v>788</v>
      </c>
      <c r="AD729" s="285" t="s">
        <v>1666</v>
      </c>
      <c r="AE729" s="107"/>
      <c r="AF729" s="329">
        <f>'Punten per wedstrijd'!D592</f>
        <v>239.89999999999998</v>
      </c>
    </row>
    <row r="730" spans="1:32" s="3" customFormat="1" ht="15.75" customHeight="1">
      <c r="A730" s="452" t="s">
        <v>789</v>
      </c>
      <c r="B730" s="107" t="s">
        <v>2198</v>
      </c>
      <c r="C730" s="107"/>
      <c r="D730" s="329">
        <f>'Punten per wedstrijd'!D1068</f>
        <v>2102.1999999999998</v>
      </c>
      <c r="E730" s="453" t="s">
        <v>789</v>
      </c>
      <c r="F730" s="107" t="s">
        <v>2200</v>
      </c>
      <c r="G730" s="107"/>
      <c r="H730" s="329">
        <f>'Punten per wedstrijd'!D196</f>
        <v>3340.9500000000003</v>
      </c>
      <c r="I730" s="453" t="s">
        <v>789</v>
      </c>
      <c r="J730" s="107" t="s">
        <v>2717</v>
      </c>
      <c r="K730" s="107"/>
      <c r="L730" s="329">
        <f>'Punten per wedstrijd'!D434</f>
        <v>742.49999999999989</v>
      </c>
      <c r="M730" s="453" t="s">
        <v>789</v>
      </c>
      <c r="N730" s="284" t="s">
        <v>3629</v>
      </c>
      <c r="O730" s="107"/>
      <c r="P730" s="329">
        <f>'Punten per wedstrijd'!D748</f>
        <v>183.3</v>
      </c>
      <c r="Q730" s="453" t="s">
        <v>789</v>
      </c>
      <c r="R730" s="285" t="s">
        <v>1667</v>
      </c>
      <c r="S730" s="453"/>
      <c r="T730" s="329">
        <f>'Punten per wedstrijd'!D908</f>
        <v>0</v>
      </c>
      <c r="U730" s="453" t="s">
        <v>789</v>
      </c>
      <c r="V730" s="107" t="s">
        <v>633</v>
      </c>
      <c r="W730" s="107"/>
      <c r="X730" s="329">
        <f>'Punten per wedstrijd'!D34</f>
        <v>4673.1500000000005</v>
      </c>
      <c r="Y730" s="453" t="s">
        <v>789</v>
      </c>
      <c r="Z730" s="106" t="s">
        <v>1349</v>
      </c>
      <c r="AA730" s="107"/>
      <c r="AB730" s="329">
        <f>'Punten per wedstrijd'!D380</f>
        <v>780</v>
      </c>
      <c r="AC730" s="453" t="s">
        <v>789</v>
      </c>
      <c r="AD730" s="285" t="s">
        <v>15</v>
      </c>
      <c r="AE730" s="107"/>
      <c r="AF730" s="329">
        <f>'Punten per wedstrijd'!D601</f>
        <v>239.3</v>
      </c>
    </row>
    <row r="731" spans="1:32" s="3" customFormat="1" ht="15.75" customHeight="1">
      <c r="A731" s="452" t="s">
        <v>790</v>
      </c>
      <c r="B731" s="284" t="s">
        <v>3624</v>
      </c>
      <c r="C731" s="107"/>
      <c r="D731" s="329">
        <f>'Punten per wedstrijd'!D1005</f>
        <v>2041.6</v>
      </c>
      <c r="E731" s="453" t="s">
        <v>790</v>
      </c>
      <c r="F731" s="284" t="s">
        <v>3638</v>
      </c>
      <c r="G731" s="107"/>
      <c r="H731" s="329">
        <f>'Punten per wedstrijd'!D226</f>
        <v>3303.45</v>
      </c>
      <c r="I731" s="453" t="s">
        <v>790</v>
      </c>
      <c r="J731" s="107" t="s">
        <v>2729</v>
      </c>
      <c r="K731" s="107"/>
      <c r="L731" s="329">
        <f>'Punten per wedstrijd'!D553</f>
        <v>742.2</v>
      </c>
      <c r="M731" s="453" t="s">
        <v>790</v>
      </c>
      <c r="N731" s="107" t="s">
        <v>2713</v>
      </c>
      <c r="O731" s="107"/>
      <c r="P731" s="329">
        <f>'Punten per wedstrijd'!D785</f>
        <v>182.7</v>
      </c>
      <c r="Q731" s="453" t="s">
        <v>790</v>
      </c>
      <c r="R731" s="284" t="s">
        <v>3634</v>
      </c>
      <c r="S731" s="453"/>
      <c r="T731" s="329">
        <f>'Punten per wedstrijd'!D909</f>
        <v>0</v>
      </c>
      <c r="U731" s="453" t="s">
        <v>790</v>
      </c>
      <c r="V731" s="284" t="s">
        <v>3648</v>
      </c>
      <c r="W731" s="107"/>
      <c r="X731" s="329">
        <f>'Punten per wedstrijd'!D135</f>
        <v>4669.1500000000005</v>
      </c>
      <c r="Y731" s="453" t="s">
        <v>790</v>
      </c>
      <c r="Z731" s="107" t="s">
        <v>651</v>
      </c>
      <c r="AA731" s="107"/>
      <c r="AB731" s="329">
        <f>'Punten per wedstrijd'!D369</f>
        <v>759.69999999999993</v>
      </c>
      <c r="AC731" s="453" t="s">
        <v>790</v>
      </c>
      <c r="AD731" s="107" t="s">
        <v>667</v>
      </c>
      <c r="AE731" s="107"/>
      <c r="AF731" s="329">
        <f>'Punten per wedstrijd'!D635</f>
        <v>238</v>
      </c>
    </row>
    <row r="732" spans="1:32" s="3" customFormat="1" ht="15.75" customHeight="1">
      <c r="A732" s="452" t="s">
        <v>791</v>
      </c>
      <c r="B732" s="107" t="s">
        <v>2832</v>
      </c>
      <c r="C732" s="107"/>
      <c r="D732" s="329">
        <f>'Punten per wedstrijd'!D1091</f>
        <v>2024.0000000000005</v>
      </c>
      <c r="E732" s="453" t="s">
        <v>791</v>
      </c>
      <c r="F732" s="284" t="s">
        <v>3641</v>
      </c>
      <c r="G732" s="107"/>
      <c r="H732" s="329">
        <f>'Punten per wedstrijd'!D234</f>
        <v>3287.6499999999996</v>
      </c>
      <c r="I732" s="453" t="s">
        <v>791</v>
      </c>
      <c r="J732" s="107" t="s">
        <v>638</v>
      </c>
      <c r="K732" s="107"/>
      <c r="L732" s="329">
        <f>'Punten per wedstrijd'!D528</f>
        <v>736.40000000000009</v>
      </c>
      <c r="M732" s="453" t="s">
        <v>791</v>
      </c>
      <c r="N732" s="285" t="s">
        <v>1753</v>
      </c>
      <c r="O732" s="107"/>
      <c r="P732" s="329">
        <f>'Punten per wedstrijd'!D807</f>
        <v>182.7</v>
      </c>
      <c r="Q732" s="453" t="s">
        <v>791</v>
      </c>
      <c r="R732" s="107" t="s">
        <v>2726</v>
      </c>
      <c r="S732" s="453"/>
      <c r="T732" s="329">
        <f>'Punten per wedstrijd'!D910</f>
        <v>0</v>
      </c>
      <c r="U732" s="453" t="s">
        <v>791</v>
      </c>
      <c r="V732" s="285" t="s">
        <v>1668</v>
      </c>
      <c r="W732" s="107"/>
      <c r="X732" s="329">
        <f>'Punten per wedstrijd'!D72</f>
        <v>4647.3999999999996</v>
      </c>
      <c r="Y732" s="453" t="s">
        <v>791</v>
      </c>
      <c r="Z732" s="285" t="s">
        <v>1649</v>
      </c>
      <c r="AA732" s="107"/>
      <c r="AB732" s="329">
        <f>'Punten per wedstrijd'!D389</f>
        <v>758.8</v>
      </c>
      <c r="AC732" s="453" t="s">
        <v>791</v>
      </c>
      <c r="AD732" s="285" t="s">
        <v>25</v>
      </c>
      <c r="AE732" s="107"/>
      <c r="AF732" s="329">
        <f>'Punten per wedstrijd'!D641</f>
        <v>235.2</v>
      </c>
    </row>
    <row r="733" spans="1:32" s="3" customFormat="1" ht="15.75" customHeight="1">
      <c r="A733" s="452" t="s">
        <v>792</v>
      </c>
      <c r="B733" s="284" t="s">
        <v>3626</v>
      </c>
      <c r="C733" s="107"/>
      <c r="D733" s="329">
        <f>'Punten per wedstrijd'!D1017</f>
        <v>2017.5</v>
      </c>
      <c r="E733" s="453" t="s">
        <v>792</v>
      </c>
      <c r="F733" s="107" t="s">
        <v>2725</v>
      </c>
      <c r="G733" s="107"/>
      <c r="H733" s="329">
        <f>'Punten per wedstrijd'!D182</f>
        <v>3283.3500000000004</v>
      </c>
      <c r="I733" s="453" t="s">
        <v>792</v>
      </c>
      <c r="J733" s="107" t="s">
        <v>2196</v>
      </c>
      <c r="K733" s="107"/>
      <c r="L733" s="329">
        <f>'Punten per wedstrijd'!D442</f>
        <v>732</v>
      </c>
      <c r="M733" s="453" t="s">
        <v>792</v>
      </c>
      <c r="N733" s="285" t="s">
        <v>1664</v>
      </c>
      <c r="O733" s="107"/>
      <c r="P733" s="329">
        <f>'Punten per wedstrijd'!D712</f>
        <v>181.8</v>
      </c>
      <c r="Q733" s="453" t="s">
        <v>792</v>
      </c>
      <c r="R733" s="107" t="s">
        <v>2203</v>
      </c>
      <c r="S733" s="453"/>
      <c r="T733" s="329">
        <f>'Punten per wedstrijd'!D911</f>
        <v>0</v>
      </c>
      <c r="U733" s="453" t="s">
        <v>792</v>
      </c>
      <c r="V733" s="107" t="s">
        <v>2719</v>
      </c>
      <c r="W733" s="107"/>
      <c r="X733" s="329">
        <f>'Punten per wedstrijd'!D52</f>
        <v>4639.5999999999995</v>
      </c>
      <c r="Y733" s="453" t="s">
        <v>792</v>
      </c>
      <c r="Z733" s="284" t="s">
        <v>3641</v>
      </c>
      <c r="AA733" s="107"/>
      <c r="AB733" s="329">
        <f>'Punten per wedstrijd'!D374</f>
        <v>757.59999999999991</v>
      </c>
      <c r="AC733" s="453" t="s">
        <v>792</v>
      </c>
      <c r="AD733" s="107" t="s">
        <v>2720</v>
      </c>
      <c r="AE733" s="107"/>
      <c r="AF733" s="329">
        <f>'Punten per wedstrijd'!D588</f>
        <v>232.30000000000004</v>
      </c>
    </row>
    <row r="734" spans="1:32" s="3" customFormat="1" ht="15.75" customHeight="1">
      <c r="A734" s="452" t="s">
        <v>793</v>
      </c>
      <c r="B734" s="284" t="s">
        <v>3620</v>
      </c>
      <c r="C734" s="107"/>
      <c r="D734" s="329">
        <f>'Punten per wedstrijd'!D987</f>
        <v>2011.6999999999998</v>
      </c>
      <c r="E734" s="453" t="s">
        <v>793</v>
      </c>
      <c r="F734" s="107" t="s">
        <v>2716</v>
      </c>
      <c r="G734" s="107"/>
      <c r="H734" s="329">
        <f>'Punten per wedstrijd'!D176</f>
        <v>3278.4</v>
      </c>
      <c r="I734" s="453" t="s">
        <v>793</v>
      </c>
      <c r="J734" s="284" t="s">
        <v>3639</v>
      </c>
      <c r="K734" s="107"/>
      <c r="L734" s="329">
        <f>'Punten per wedstrijd'!D507</f>
        <v>730.5</v>
      </c>
      <c r="M734" s="453" t="s">
        <v>793</v>
      </c>
      <c r="N734" s="107" t="s">
        <v>2709</v>
      </c>
      <c r="O734" s="107"/>
      <c r="P734" s="329">
        <f>'Punten per wedstrijd'!D838</f>
        <v>181.70000000000002</v>
      </c>
      <c r="Q734" s="453" t="s">
        <v>793</v>
      </c>
      <c r="R734" s="285" t="s">
        <v>1668</v>
      </c>
      <c r="S734" s="453"/>
      <c r="T734" s="329">
        <f>'Punten per wedstrijd'!D912</f>
        <v>0</v>
      </c>
      <c r="U734" s="453" t="s">
        <v>793</v>
      </c>
      <c r="V734" s="107" t="s">
        <v>704</v>
      </c>
      <c r="W734" s="107"/>
      <c r="X734" s="329">
        <f>'Punten per wedstrijd'!D59</f>
        <v>4624.5</v>
      </c>
      <c r="Y734" s="453" t="s">
        <v>793</v>
      </c>
      <c r="Z734" s="284" t="s">
        <v>3640</v>
      </c>
      <c r="AA734" s="107"/>
      <c r="AB734" s="329">
        <f>'Punten per wedstrijd'!D373</f>
        <v>756.1</v>
      </c>
      <c r="AC734" s="453" t="s">
        <v>793</v>
      </c>
      <c r="AD734" s="284" t="s">
        <v>3631</v>
      </c>
      <c r="AE734" s="107"/>
      <c r="AF734" s="329">
        <f>'Punten per wedstrijd'!D615</f>
        <v>231.1</v>
      </c>
    </row>
    <row r="735" spans="1:32" s="3" customFormat="1" ht="15.75" customHeight="1">
      <c r="A735" s="452" t="s">
        <v>794</v>
      </c>
      <c r="B735" s="284" t="s">
        <v>3655</v>
      </c>
      <c r="C735" s="107"/>
      <c r="D735" s="329">
        <f>'Punten per wedstrijd'!D1020</f>
        <v>2006.6</v>
      </c>
      <c r="E735" s="453" t="s">
        <v>794</v>
      </c>
      <c r="F735" s="107" t="s">
        <v>2195</v>
      </c>
      <c r="G735" s="107"/>
      <c r="H735" s="329">
        <f>'Punten per wedstrijd'!D149</f>
        <v>3272.25</v>
      </c>
      <c r="I735" s="453" t="s">
        <v>794</v>
      </c>
      <c r="J735" s="285" t="s">
        <v>1690</v>
      </c>
      <c r="K735" s="107"/>
      <c r="L735" s="329">
        <f>'Punten per wedstrijd'!D524</f>
        <v>722.15</v>
      </c>
      <c r="M735" s="453" t="s">
        <v>794</v>
      </c>
      <c r="N735" s="285" t="s">
        <v>31</v>
      </c>
      <c r="O735" s="107"/>
      <c r="P735" s="329">
        <f>'Punten per wedstrijd'!D814</f>
        <v>181.29999999999998</v>
      </c>
      <c r="Q735" s="453" t="s">
        <v>794</v>
      </c>
      <c r="R735" s="284" t="s">
        <v>3636</v>
      </c>
      <c r="S735" s="453"/>
      <c r="T735" s="329">
        <f>'Punten per wedstrijd'!D914</f>
        <v>0</v>
      </c>
      <c r="U735" s="453" t="s">
        <v>794</v>
      </c>
      <c r="V735" s="284" t="s">
        <v>3624</v>
      </c>
      <c r="W735" s="107"/>
      <c r="X735" s="329">
        <f>'Punten per wedstrijd'!D25</f>
        <v>4592.6500000000005</v>
      </c>
      <c r="Y735" s="453" t="s">
        <v>794</v>
      </c>
      <c r="Z735" s="107" t="s">
        <v>2718</v>
      </c>
      <c r="AA735" s="107"/>
      <c r="AB735" s="329">
        <f>'Punten per wedstrijd'!D395</f>
        <v>755.9</v>
      </c>
      <c r="AC735" s="453" t="s">
        <v>794</v>
      </c>
      <c r="AD735" s="284" t="s">
        <v>3621</v>
      </c>
      <c r="AE735" s="107"/>
      <c r="AF735" s="329">
        <f>'Punten per wedstrijd'!D573</f>
        <v>231.1</v>
      </c>
    </row>
    <row r="736" spans="1:32" s="3" customFormat="1" ht="15.75" customHeight="1">
      <c r="A736" s="453" t="s">
        <v>795</v>
      </c>
      <c r="B736" s="284" t="s">
        <v>3647</v>
      </c>
      <c r="C736" s="107"/>
      <c r="D736" s="329">
        <f>'Punten per wedstrijd'!D1107</f>
        <v>1995.3</v>
      </c>
      <c r="E736" s="453" t="s">
        <v>795</v>
      </c>
      <c r="F736" s="107" t="s">
        <v>2212</v>
      </c>
      <c r="G736" s="107"/>
      <c r="H736" s="329">
        <f>'Punten per wedstrijd'!D166</f>
        <v>3272.2</v>
      </c>
      <c r="I736" s="453" t="s">
        <v>795</v>
      </c>
      <c r="J736" s="107" t="s">
        <v>3637</v>
      </c>
      <c r="K736" s="107"/>
      <c r="L736" s="329">
        <f>'Punten per wedstrijd'!D499</f>
        <v>720.09999999999991</v>
      </c>
      <c r="M736" s="453" t="s">
        <v>795</v>
      </c>
      <c r="N736" s="107" t="s">
        <v>686</v>
      </c>
      <c r="O736" s="107"/>
      <c r="P736" s="329">
        <f>'Punten per wedstrijd'!D819</f>
        <v>179.8</v>
      </c>
      <c r="Q736" s="453" t="s">
        <v>795</v>
      </c>
      <c r="R736" s="107" t="s">
        <v>2209</v>
      </c>
      <c r="S736" s="453"/>
      <c r="T736" s="329">
        <f>'Punten per wedstrijd'!D917</f>
        <v>0</v>
      </c>
      <c r="U736" s="453" t="s">
        <v>795</v>
      </c>
      <c r="V736" s="107" t="s">
        <v>2732</v>
      </c>
      <c r="W736" s="107"/>
      <c r="X736" s="329">
        <f>'Punten per wedstrijd'!D60</f>
        <v>4588.5</v>
      </c>
      <c r="Y736" s="453" t="s">
        <v>795</v>
      </c>
      <c r="Z736" s="285" t="s">
        <v>1668</v>
      </c>
      <c r="AA736" s="107"/>
      <c r="AB736" s="329">
        <f>'Punten per wedstrijd'!D352</f>
        <v>752.7</v>
      </c>
      <c r="AC736" s="453" t="s">
        <v>795</v>
      </c>
      <c r="AD736" s="284" t="s">
        <v>142</v>
      </c>
      <c r="AE736" s="107"/>
      <c r="AF736" s="329">
        <f>'Punten per wedstrijd'!D659</f>
        <v>228.20000000000005</v>
      </c>
    </row>
    <row r="737" spans="1:32" s="3" customFormat="1" ht="15.75" customHeight="1">
      <c r="A737" s="453" t="s">
        <v>796</v>
      </c>
      <c r="B737" s="107" t="s">
        <v>2709</v>
      </c>
      <c r="C737" s="107"/>
      <c r="D737" s="329">
        <f>'Punten per wedstrijd'!D1118</f>
        <v>1993.8999999999999</v>
      </c>
      <c r="E737" s="453" t="s">
        <v>796</v>
      </c>
      <c r="F737" s="284" t="s">
        <v>3634</v>
      </c>
      <c r="G737" s="107"/>
      <c r="H737" s="329">
        <f>'Punten per wedstrijd'!D209</f>
        <v>3248.5</v>
      </c>
      <c r="I737" s="453" t="s">
        <v>796</v>
      </c>
      <c r="J737" s="285" t="s">
        <v>1658</v>
      </c>
      <c r="K737" s="107"/>
      <c r="L737" s="329">
        <f>'Punten per wedstrijd'!D455</f>
        <v>717.1</v>
      </c>
      <c r="M737" s="453" t="s">
        <v>796</v>
      </c>
      <c r="N737" s="285" t="s">
        <v>17</v>
      </c>
      <c r="O737" s="107"/>
      <c r="P737" s="329">
        <f>'Punten per wedstrijd'!D747</f>
        <v>177.99999999999997</v>
      </c>
      <c r="Q737" s="453" t="s">
        <v>796</v>
      </c>
      <c r="R737" s="107" t="s">
        <v>668</v>
      </c>
      <c r="S737" s="453"/>
      <c r="T737" s="329">
        <f>'Punten per wedstrijd'!D918</f>
        <v>0</v>
      </c>
      <c r="U737" s="453" t="s">
        <v>796</v>
      </c>
      <c r="V737" s="284" t="s">
        <v>3641</v>
      </c>
      <c r="W737" s="107"/>
      <c r="X737" s="329">
        <f>'Punten per wedstrijd'!D94</f>
        <v>4585.9000000000005</v>
      </c>
      <c r="Y737" s="453" t="s">
        <v>796</v>
      </c>
      <c r="Z737" s="285" t="s">
        <v>1664</v>
      </c>
      <c r="AA737" s="107"/>
      <c r="AB737" s="329">
        <f>'Punten per wedstrijd'!D292</f>
        <v>748.30000000000007</v>
      </c>
      <c r="AC737" s="453" t="s">
        <v>796</v>
      </c>
      <c r="AD737" s="284" t="s">
        <v>3625</v>
      </c>
      <c r="AE737" s="107"/>
      <c r="AF737" s="329">
        <f>'Punten per wedstrijd'!D587</f>
        <v>227.69999999999996</v>
      </c>
    </row>
    <row r="738" spans="1:32" s="3" customFormat="1" ht="15.75" customHeight="1">
      <c r="A738" s="453" t="s">
        <v>797</v>
      </c>
      <c r="B738" s="107" t="s">
        <v>687</v>
      </c>
      <c r="C738" s="107"/>
      <c r="D738" s="329">
        <f>'Punten per wedstrijd'!D1018</f>
        <v>1984.3999999999999</v>
      </c>
      <c r="E738" s="453" t="s">
        <v>797</v>
      </c>
      <c r="F738" s="285" t="s">
        <v>37</v>
      </c>
      <c r="G738" s="107"/>
      <c r="H738" s="329">
        <f>'Punten per wedstrijd'!D261</f>
        <v>3243.7</v>
      </c>
      <c r="I738" s="453" t="s">
        <v>797</v>
      </c>
      <c r="J738" s="107" t="s">
        <v>687</v>
      </c>
      <c r="K738" s="107"/>
      <c r="L738" s="329">
        <f>'Punten per wedstrijd'!D458</f>
        <v>713.8</v>
      </c>
      <c r="M738" s="453" t="s">
        <v>797</v>
      </c>
      <c r="N738" s="107" t="s">
        <v>2216</v>
      </c>
      <c r="O738" s="107"/>
      <c r="P738" s="329">
        <f>'Punten per wedstrijd'!D744</f>
        <v>177.89999999999998</v>
      </c>
      <c r="Q738" s="453" t="s">
        <v>797</v>
      </c>
      <c r="R738" s="107" t="s">
        <v>3637</v>
      </c>
      <c r="S738" s="453"/>
      <c r="T738" s="329">
        <f>'Punten per wedstrijd'!D919</f>
        <v>0</v>
      </c>
      <c r="U738" s="453" t="s">
        <v>797</v>
      </c>
      <c r="V738" s="107" t="s">
        <v>2728</v>
      </c>
      <c r="W738" s="107"/>
      <c r="X738" s="329">
        <f>'Punten per wedstrijd'!D137</f>
        <v>4581.8999999999996</v>
      </c>
      <c r="Y738" s="453" t="s">
        <v>797</v>
      </c>
      <c r="Z738" s="284" t="s">
        <v>3627</v>
      </c>
      <c r="AA738" s="107"/>
      <c r="AB738" s="329">
        <f>'Punten per wedstrijd'!D323</f>
        <v>743.6</v>
      </c>
      <c r="AC738" s="453" t="s">
        <v>797</v>
      </c>
      <c r="AD738" s="285" t="s">
        <v>33</v>
      </c>
      <c r="AE738" s="107"/>
      <c r="AF738" s="329">
        <f>'Punten per wedstrijd'!D680</f>
        <v>226.00000000000003</v>
      </c>
    </row>
    <row r="739" spans="1:32" s="3" customFormat="1" ht="15.75" customHeight="1">
      <c r="A739" s="453" t="s">
        <v>798</v>
      </c>
      <c r="B739" s="284" t="s">
        <v>3632</v>
      </c>
      <c r="C739" s="107"/>
      <c r="D739" s="329">
        <f>'Punten per wedstrijd'!D1037</f>
        <v>1958.8000000000002</v>
      </c>
      <c r="E739" s="453" t="s">
        <v>798</v>
      </c>
      <c r="F739" s="284" t="s">
        <v>3644</v>
      </c>
      <c r="G739" s="107"/>
      <c r="H739" s="329">
        <f>'Punten per wedstrijd'!D253</f>
        <v>3238.1500000000005</v>
      </c>
      <c r="I739" s="453" t="s">
        <v>798</v>
      </c>
      <c r="J739" s="284" t="s">
        <v>3632</v>
      </c>
      <c r="K739" s="107"/>
      <c r="L739" s="329">
        <f>'Punten per wedstrijd'!D477</f>
        <v>693.3</v>
      </c>
      <c r="M739" s="453" t="s">
        <v>798</v>
      </c>
      <c r="N739" s="107" t="s">
        <v>2212</v>
      </c>
      <c r="O739" s="107"/>
      <c r="P739" s="329">
        <f>'Punten per wedstrijd'!D726</f>
        <v>177.89999999999998</v>
      </c>
      <c r="Q739" s="453" t="s">
        <v>798</v>
      </c>
      <c r="R739" s="285" t="s">
        <v>23</v>
      </c>
      <c r="S739" s="453"/>
      <c r="T739" s="329">
        <f>'Punten per wedstrijd'!D920</f>
        <v>0</v>
      </c>
      <c r="U739" s="453" t="s">
        <v>798</v>
      </c>
      <c r="V739" s="107" t="s">
        <v>2217</v>
      </c>
      <c r="W739" s="107"/>
      <c r="X739" s="329">
        <f>'Punten per wedstrijd'!D132</f>
        <v>4543.7500000000009</v>
      </c>
      <c r="Y739" s="453" t="s">
        <v>798</v>
      </c>
      <c r="Z739" s="107" t="s">
        <v>2716</v>
      </c>
      <c r="AA739" s="107"/>
      <c r="AB739" s="329">
        <f>'Punten per wedstrijd'!D316</f>
        <v>742.5</v>
      </c>
      <c r="AC739" s="453" t="s">
        <v>798</v>
      </c>
      <c r="AD739" s="107" t="s">
        <v>2216</v>
      </c>
      <c r="AE739" s="107"/>
      <c r="AF739" s="329">
        <f>'Punten per wedstrijd'!D604</f>
        <v>224.7</v>
      </c>
    </row>
    <row r="740" spans="1:32" s="3" customFormat="1" ht="15.75" customHeight="1">
      <c r="A740" s="453" t="s">
        <v>799</v>
      </c>
      <c r="B740" s="285" t="s">
        <v>23</v>
      </c>
      <c r="C740" s="107"/>
      <c r="D740" s="329">
        <f>'Punten per wedstrijd'!D1060</f>
        <v>1952.5000000000002</v>
      </c>
      <c r="E740" s="453" t="s">
        <v>799</v>
      </c>
      <c r="F740" s="107" t="s">
        <v>2732</v>
      </c>
      <c r="G740" s="107"/>
      <c r="H740" s="329">
        <f>'Punten per wedstrijd'!D200</f>
        <v>3233</v>
      </c>
      <c r="I740" s="453" t="s">
        <v>799</v>
      </c>
      <c r="J740" s="284" t="s">
        <v>3638</v>
      </c>
      <c r="K740" s="107"/>
      <c r="L740" s="329">
        <f>'Punten per wedstrijd'!D506</f>
        <v>692.8</v>
      </c>
      <c r="M740" s="453" t="s">
        <v>799</v>
      </c>
      <c r="N740" s="285" t="s">
        <v>1671</v>
      </c>
      <c r="O740" s="107"/>
      <c r="P740" s="329">
        <f>'Punten per wedstrijd'!D829</f>
        <v>177.89999999999998</v>
      </c>
      <c r="Q740" s="453" t="s">
        <v>799</v>
      </c>
      <c r="R740" s="285" t="s">
        <v>25</v>
      </c>
      <c r="S740" s="453"/>
      <c r="T740" s="329">
        <f>'Punten per wedstrijd'!D921</f>
        <v>0</v>
      </c>
      <c r="U740" s="453" t="s">
        <v>799</v>
      </c>
      <c r="V740" s="107" t="s">
        <v>2713</v>
      </c>
      <c r="W740" s="107"/>
      <c r="X740" s="329">
        <f>'Punten per wedstrijd'!D85</f>
        <v>4537.75</v>
      </c>
      <c r="Y740" s="453" t="s">
        <v>799</v>
      </c>
      <c r="Z740" s="285" t="s">
        <v>1655</v>
      </c>
      <c r="AA740" s="107"/>
      <c r="AB740" s="329">
        <f>'Punten per wedstrijd'!D420</f>
        <v>737.3</v>
      </c>
      <c r="AC740" s="453" t="s">
        <v>799</v>
      </c>
      <c r="AD740" s="285" t="s">
        <v>1671</v>
      </c>
      <c r="AE740" s="107"/>
      <c r="AF740" s="329">
        <f>'Punten per wedstrijd'!D689</f>
        <v>218.7</v>
      </c>
    </row>
    <row r="741" spans="1:32" s="3" customFormat="1" ht="15.75" customHeight="1">
      <c r="A741" s="453" t="s">
        <v>800</v>
      </c>
      <c r="B741" s="107" t="s">
        <v>2725</v>
      </c>
      <c r="C741" s="107"/>
      <c r="D741" s="329">
        <f>'Punten per wedstrijd'!D1022</f>
        <v>1944.9</v>
      </c>
      <c r="E741" s="453" t="s">
        <v>800</v>
      </c>
      <c r="F741" s="107" t="s">
        <v>2832</v>
      </c>
      <c r="G741" s="107"/>
      <c r="H741" s="329">
        <f>'Punten per wedstrijd'!D251</f>
        <v>3194</v>
      </c>
      <c r="I741" s="453" t="s">
        <v>800</v>
      </c>
      <c r="J741" s="107" t="s">
        <v>2848</v>
      </c>
      <c r="K741" s="107"/>
      <c r="L741" s="329">
        <f>'Punten per wedstrijd'!D437</f>
        <v>690.09999999999991</v>
      </c>
      <c r="M741" s="453" t="s">
        <v>800</v>
      </c>
      <c r="N741" s="107" t="s">
        <v>2201</v>
      </c>
      <c r="O741" s="107"/>
      <c r="P741" s="329">
        <f>'Punten per wedstrijd'!D750</f>
        <v>177.2</v>
      </c>
      <c r="Q741" s="453" t="s">
        <v>800</v>
      </c>
      <c r="R741" s="107" t="s">
        <v>2712</v>
      </c>
      <c r="S741" s="453"/>
      <c r="T741" s="329">
        <f>'Punten per wedstrijd'!D922</f>
        <v>0</v>
      </c>
      <c r="U741" s="453" t="s">
        <v>800</v>
      </c>
      <c r="V741" s="285" t="s">
        <v>25</v>
      </c>
      <c r="W741" s="107"/>
      <c r="X741" s="329">
        <f>'Punten per wedstrijd'!D81</f>
        <v>4535.4000000000005</v>
      </c>
      <c r="Y741" s="453" t="s">
        <v>800</v>
      </c>
      <c r="Z741" s="285" t="s">
        <v>1653</v>
      </c>
      <c r="AA741" s="107"/>
      <c r="AB741" s="329">
        <f>'Punten per wedstrijd'!D301</f>
        <v>735.3</v>
      </c>
      <c r="AC741" s="453" t="s">
        <v>800</v>
      </c>
      <c r="AD741" s="107" t="s">
        <v>2209</v>
      </c>
      <c r="AE741" s="107"/>
      <c r="AF741" s="329">
        <f>'Punten per wedstrijd'!D637</f>
        <v>218.09999999999997</v>
      </c>
    </row>
    <row r="742" spans="1:32" s="3" customFormat="1" ht="15.75" customHeight="1">
      <c r="A742" s="453" t="s">
        <v>801</v>
      </c>
      <c r="B742" s="284" t="s">
        <v>3638</v>
      </c>
      <c r="C742" s="107"/>
      <c r="D742" s="329">
        <f>'Punten per wedstrijd'!D1066</f>
        <v>1921.5999999999997</v>
      </c>
      <c r="E742" s="453" t="s">
        <v>801</v>
      </c>
      <c r="F742" s="107" t="s">
        <v>2729</v>
      </c>
      <c r="G742" s="107"/>
      <c r="H742" s="329">
        <f>'Punten per wedstrijd'!D273</f>
        <v>3187.8999999999996</v>
      </c>
      <c r="I742" s="453" t="s">
        <v>801</v>
      </c>
      <c r="J742" s="107" t="s">
        <v>668</v>
      </c>
      <c r="K742" s="107"/>
      <c r="L742" s="329">
        <f>'Punten per wedstrijd'!D498</f>
        <v>681.6</v>
      </c>
      <c r="M742" s="453" t="s">
        <v>801</v>
      </c>
      <c r="N742" s="107" t="s">
        <v>2198</v>
      </c>
      <c r="O742" s="107"/>
      <c r="P742" s="329">
        <f>'Punten per wedstrijd'!D788</f>
        <v>176.7</v>
      </c>
      <c r="Q742" s="453" t="s">
        <v>801</v>
      </c>
      <c r="R742" s="106" t="s">
        <v>1343</v>
      </c>
      <c r="S742" s="453"/>
      <c r="T742" s="329">
        <f>'Punten per wedstrijd'!D923</f>
        <v>0</v>
      </c>
      <c r="U742" s="453" t="s">
        <v>801</v>
      </c>
      <c r="V742" s="107" t="s">
        <v>2715</v>
      </c>
      <c r="W742" s="107"/>
      <c r="X742" s="329">
        <f>'Punten per wedstrijd'!D63</f>
        <v>4523.9000000000005</v>
      </c>
      <c r="Y742" s="453" t="s">
        <v>801</v>
      </c>
      <c r="Z742" s="284" t="s">
        <v>3644</v>
      </c>
      <c r="AA742" s="107"/>
      <c r="AB742" s="329">
        <f>'Punten per wedstrijd'!D393</f>
        <v>723.40000000000009</v>
      </c>
      <c r="AC742" s="453" t="s">
        <v>801</v>
      </c>
      <c r="AD742" s="285" t="s">
        <v>1690</v>
      </c>
      <c r="AE742" s="107"/>
      <c r="AF742" s="329">
        <f>'Punten per wedstrijd'!D664</f>
        <v>217.89999999999998</v>
      </c>
    </row>
    <row r="743" spans="1:32" s="3" customFormat="1" ht="15.75" customHeight="1">
      <c r="A743" s="453" t="s">
        <v>802</v>
      </c>
      <c r="B743" s="285" t="s">
        <v>1753</v>
      </c>
      <c r="C743" s="107"/>
      <c r="D743" s="329">
        <f>'Punten per wedstrijd'!D1087</f>
        <v>1918.3</v>
      </c>
      <c r="E743" s="453" t="s">
        <v>802</v>
      </c>
      <c r="F743" s="107" t="s">
        <v>2210</v>
      </c>
      <c r="G743" s="107"/>
      <c r="H743" s="329">
        <f>'Punten per wedstrijd'!D236</f>
        <v>3143.7000000000003</v>
      </c>
      <c r="I743" s="453" t="s">
        <v>802</v>
      </c>
      <c r="J743" s="107" t="s">
        <v>2732</v>
      </c>
      <c r="K743" s="107"/>
      <c r="L743" s="329">
        <f>'Punten per wedstrijd'!D480</f>
        <v>679.9</v>
      </c>
      <c r="M743" s="453" t="s">
        <v>802</v>
      </c>
      <c r="N743" s="107" t="s">
        <v>154</v>
      </c>
      <c r="O743" s="107"/>
      <c r="P743" s="329">
        <f>'Punten per wedstrijd'!D795</f>
        <v>171.4</v>
      </c>
      <c r="Q743" s="453" t="s">
        <v>802</v>
      </c>
      <c r="R743" s="106" t="s">
        <v>1345</v>
      </c>
      <c r="S743" s="453"/>
      <c r="T743" s="329">
        <f>'Punten per wedstrijd'!D924</f>
        <v>0</v>
      </c>
      <c r="U743" s="453" t="s">
        <v>802</v>
      </c>
      <c r="V743" s="285" t="s">
        <v>15</v>
      </c>
      <c r="W743" s="107"/>
      <c r="X743" s="329">
        <f>'Punten per wedstrijd'!D41</f>
        <v>4516.7</v>
      </c>
      <c r="Y743" s="453" t="s">
        <v>802</v>
      </c>
      <c r="Z743" s="284" t="s">
        <v>3625</v>
      </c>
      <c r="AA743" s="107"/>
      <c r="AB743" s="329">
        <f>'Punten per wedstrijd'!D307</f>
        <v>723.10000000000014</v>
      </c>
      <c r="AC743" s="453" t="s">
        <v>802</v>
      </c>
      <c r="AD743" s="107" t="s">
        <v>3637</v>
      </c>
      <c r="AE743" s="107"/>
      <c r="AF743" s="329">
        <f>'Punten per wedstrijd'!D639</f>
        <v>216.00000000000003</v>
      </c>
    </row>
    <row r="744" spans="1:32" s="3" customFormat="1" ht="15.75" customHeight="1">
      <c r="A744" s="453" t="s">
        <v>803</v>
      </c>
      <c r="B744" s="107" t="s">
        <v>2727</v>
      </c>
      <c r="C744" s="107"/>
      <c r="D744" s="329">
        <f>'Punten per wedstrijd'!D1108</f>
        <v>1916.6</v>
      </c>
      <c r="E744" s="453" t="s">
        <v>803</v>
      </c>
      <c r="F744" s="106" t="s">
        <v>1342</v>
      </c>
      <c r="G744" s="107"/>
      <c r="H744" s="329">
        <f>'Punten per wedstrijd'!D156</f>
        <v>3123.7</v>
      </c>
      <c r="I744" s="453" t="s">
        <v>803</v>
      </c>
      <c r="J744" s="285" t="s">
        <v>23</v>
      </c>
      <c r="K744" s="107"/>
      <c r="L744" s="329">
        <f>'Punten per wedstrijd'!D500</f>
        <v>679.19999999999993</v>
      </c>
      <c r="M744" s="453" t="s">
        <v>803</v>
      </c>
      <c r="N744" s="107" t="s">
        <v>2732</v>
      </c>
      <c r="O744" s="107"/>
      <c r="P744" s="329">
        <f>'Punten per wedstrijd'!D760</f>
        <v>171.1</v>
      </c>
      <c r="Q744" s="453" t="s">
        <v>803</v>
      </c>
      <c r="R744" s="107" t="s">
        <v>2713</v>
      </c>
      <c r="S744" s="453"/>
      <c r="T744" s="329">
        <f>'Punten per wedstrijd'!D925</f>
        <v>0</v>
      </c>
      <c r="U744" s="453" t="s">
        <v>803</v>
      </c>
      <c r="V744" s="285" t="s">
        <v>1664</v>
      </c>
      <c r="W744" s="107"/>
      <c r="X744" s="329">
        <f>'Punten per wedstrijd'!D12</f>
        <v>4510.3999999999996</v>
      </c>
      <c r="Y744" s="453" t="s">
        <v>803</v>
      </c>
      <c r="Z744" s="285" t="s">
        <v>37</v>
      </c>
      <c r="AA744" s="107"/>
      <c r="AB744" s="329">
        <f>'Punten per wedstrijd'!D401</f>
        <v>713.80000000000007</v>
      </c>
      <c r="AC744" s="453" t="s">
        <v>803</v>
      </c>
      <c r="AD744" s="107" t="s">
        <v>658</v>
      </c>
      <c r="AE744" s="107"/>
      <c r="AF744" s="329">
        <f>'Punten per wedstrijd'!D699</f>
        <v>215.9</v>
      </c>
    </row>
    <row r="745" spans="1:32" s="3" customFormat="1" ht="15.75" customHeight="1">
      <c r="A745" s="453" t="s">
        <v>804</v>
      </c>
      <c r="B745" s="107" t="s">
        <v>2722</v>
      </c>
      <c r="C745" s="107"/>
      <c r="D745" s="329">
        <f>'Punten per wedstrijd'!D1106</f>
        <v>1916</v>
      </c>
      <c r="E745" s="453" t="s">
        <v>804</v>
      </c>
      <c r="F745" s="107" t="s">
        <v>2710</v>
      </c>
      <c r="G745" s="107"/>
      <c r="H745" s="329">
        <f>'Punten per wedstrijd'!D271</f>
        <v>3096.1999999999994</v>
      </c>
      <c r="I745" s="453" t="s">
        <v>804</v>
      </c>
      <c r="J745" s="285" t="s">
        <v>1753</v>
      </c>
      <c r="K745" s="107"/>
      <c r="L745" s="329">
        <f>'Punten per wedstrijd'!D527</f>
        <v>678.59999999999991</v>
      </c>
      <c r="M745" s="453" t="s">
        <v>804</v>
      </c>
      <c r="N745" s="284" t="s">
        <v>142</v>
      </c>
      <c r="O745" s="107"/>
      <c r="P745" s="329">
        <f>'Punten per wedstrijd'!D799</f>
        <v>169.3</v>
      </c>
      <c r="Q745" s="453" t="s">
        <v>804</v>
      </c>
      <c r="R745" s="284" t="s">
        <v>3638</v>
      </c>
      <c r="S745" s="453"/>
      <c r="T745" s="329">
        <f>'Punten per wedstrijd'!D926</f>
        <v>0</v>
      </c>
      <c r="U745" s="453" t="s">
        <v>804</v>
      </c>
      <c r="V745" s="285" t="s">
        <v>1658</v>
      </c>
      <c r="W745" s="107"/>
      <c r="X745" s="329">
        <f>'Punten per wedstrijd'!D35</f>
        <v>4500.75</v>
      </c>
      <c r="Y745" s="453" t="s">
        <v>804</v>
      </c>
      <c r="Z745" s="107" t="s">
        <v>3685</v>
      </c>
      <c r="AA745" s="107"/>
      <c r="AB745" s="329">
        <f>'Punten per wedstrijd'!D398</f>
        <v>711.09999999999991</v>
      </c>
      <c r="AC745" s="453" t="s">
        <v>804</v>
      </c>
      <c r="AD745" s="284" t="s">
        <v>3636</v>
      </c>
      <c r="AE745" s="107"/>
      <c r="AF745" s="329">
        <f>'Punten per wedstrijd'!D634</f>
        <v>212.4</v>
      </c>
    </row>
    <row r="746" spans="1:32" s="3" customFormat="1" ht="15.75" customHeight="1">
      <c r="A746" s="453" t="s">
        <v>805</v>
      </c>
      <c r="B746" s="107" t="s">
        <v>2217</v>
      </c>
      <c r="C746" s="107"/>
      <c r="D746" s="329">
        <f>'Punten per wedstrijd'!D1112</f>
        <v>1915.5</v>
      </c>
      <c r="E746" s="453" t="s">
        <v>805</v>
      </c>
      <c r="F746" s="285" t="s">
        <v>1657</v>
      </c>
      <c r="G746" s="107"/>
      <c r="H746" s="329">
        <f>'Punten per wedstrijd'!D145</f>
        <v>3084.4999999999995</v>
      </c>
      <c r="I746" s="453" t="s">
        <v>805</v>
      </c>
      <c r="J746" s="107" t="s">
        <v>2721</v>
      </c>
      <c r="K746" s="107"/>
      <c r="L746" s="329">
        <f>'Punten per wedstrijd'!D544</f>
        <v>672.2</v>
      </c>
      <c r="M746" s="453" t="s">
        <v>805</v>
      </c>
      <c r="N746" s="107" t="s">
        <v>2710</v>
      </c>
      <c r="O746" s="107"/>
      <c r="P746" s="329">
        <f>'Punten per wedstrijd'!D831</f>
        <v>169.20000000000002</v>
      </c>
      <c r="Q746" s="453" t="s">
        <v>805</v>
      </c>
      <c r="R746" s="284" t="s">
        <v>3639</v>
      </c>
      <c r="S746" s="453"/>
      <c r="T746" s="329">
        <f>'Punten per wedstrijd'!D927</f>
        <v>0</v>
      </c>
      <c r="U746" s="453" t="s">
        <v>805</v>
      </c>
      <c r="V746" s="107" t="s">
        <v>2716</v>
      </c>
      <c r="W746" s="107"/>
      <c r="X746" s="329">
        <f>'Punten per wedstrijd'!D36</f>
        <v>4497</v>
      </c>
      <c r="Y746" s="453" t="s">
        <v>805</v>
      </c>
      <c r="Z746" s="284" t="s">
        <v>3620</v>
      </c>
      <c r="AA746" s="107"/>
      <c r="AB746" s="329">
        <f>'Punten per wedstrijd'!D287</f>
        <v>706</v>
      </c>
      <c r="AC746" s="453" t="s">
        <v>805</v>
      </c>
      <c r="AD746" s="107" t="s">
        <v>683</v>
      </c>
      <c r="AE746" s="107"/>
      <c r="AF746" s="329">
        <f>'Punten per wedstrijd'!D661</f>
        <v>209.70000000000002</v>
      </c>
    </row>
    <row r="747" spans="1:32" s="3" customFormat="1" ht="15.75" customHeight="1">
      <c r="A747" s="453" t="s">
        <v>806</v>
      </c>
      <c r="B747" s="107" t="s">
        <v>2734</v>
      </c>
      <c r="C747" s="107"/>
      <c r="D747" s="329">
        <f>'Punten per wedstrijd'!D1072</f>
        <v>1893.8000000000002</v>
      </c>
      <c r="E747" s="453" t="s">
        <v>806</v>
      </c>
      <c r="F747" s="107" t="s">
        <v>2714</v>
      </c>
      <c r="G747" s="107"/>
      <c r="H747" s="329">
        <f>'Punten per wedstrijd'!D250</f>
        <v>3047.8</v>
      </c>
      <c r="I747" s="453" t="s">
        <v>806</v>
      </c>
      <c r="J747" s="107" t="s">
        <v>654</v>
      </c>
      <c r="K747" s="107"/>
      <c r="L747" s="329">
        <f>'Punten per wedstrijd'!D525</f>
        <v>662</v>
      </c>
      <c r="M747" s="453" t="s">
        <v>806</v>
      </c>
      <c r="N747" s="107" t="s">
        <v>2722</v>
      </c>
      <c r="O747" s="107"/>
      <c r="P747" s="329">
        <f>'Punten per wedstrijd'!D826</f>
        <v>167.39999999999995</v>
      </c>
      <c r="Q747" s="453" t="s">
        <v>806</v>
      </c>
      <c r="R747" s="107" t="s">
        <v>2198</v>
      </c>
      <c r="S747" s="453"/>
      <c r="T747" s="329">
        <f>'Punten per wedstrijd'!D928</f>
        <v>0</v>
      </c>
      <c r="U747" s="453" t="s">
        <v>806</v>
      </c>
      <c r="V747" s="285" t="s">
        <v>1671</v>
      </c>
      <c r="W747" s="107"/>
      <c r="X747" s="329">
        <f>'Punten per wedstrijd'!D129</f>
        <v>4487.5499999999993</v>
      </c>
      <c r="Y747" s="453" t="s">
        <v>806</v>
      </c>
      <c r="Z747" s="107" t="s">
        <v>2715</v>
      </c>
      <c r="AA747" s="107"/>
      <c r="AB747" s="329">
        <f>'Punten per wedstrijd'!D343</f>
        <v>704.5</v>
      </c>
      <c r="AC747" s="453" t="s">
        <v>806</v>
      </c>
      <c r="AD747" s="107" t="s">
        <v>651</v>
      </c>
      <c r="AE747" s="107"/>
      <c r="AF747" s="329">
        <f>'Punten per wedstrijd'!D649</f>
        <v>207</v>
      </c>
    </row>
    <row r="748" spans="1:32" s="3" customFormat="1" ht="15.75" customHeight="1">
      <c r="A748" s="453" t="s">
        <v>807</v>
      </c>
      <c r="B748" s="284" t="s">
        <v>3634</v>
      </c>
      <c r="C748" s="107"/>
      <c r="D748" s="329">
        <f>'Punten per wedstrijd'!D1049</f>
        <v>1887.5999999999997</v>
      </c>
      <c r="E748" s="453" t="s">
        <v>807</v>
      </c>
      <c r="F748" s="107" t="s">
        <v>3637</v>
      </c>
      <c r="G748" s="107"/>
      <c r="H748" s="329">
        <f>'Punten per wedstrijd'!D219</f>
        <v>3043.1</v>
      </c>
      <c r="I748" s="453" t="s">
        <v>807</v>
      </c>
      <c r="J748" s="284" t="s">
        <v>3646</v>
      </c>
      <c r="K748" s="107"/>
      <c r="L748" s="329">
        <f>'Punten per wedstrijd'!D543</f>
        <v>661.40000000000009</v>
      </c>
      <c r="M748" s="453" t="s">
        <v>807</v>
      </c>
      <c r="N748" s="284" t="s">
        <v>3643</v>
      </c>
      <c r="O748" s="107"/>
      <c r="P748" s="329">
        <f>'Punten per wedstrijd'!D812</f>
        <v>166.89999999999998</v>
      </c>
      <c r="Q748" s="453" t="s">
        <v>807</v>
      </c>
      <c r="R748" s="107" t="s">
        <v>651</v>
      </c>
      <c r="S748" s="453"/>
      <c r="T748" s="329">
        <f>'Punten per wedstrijd'!D929</f>
        <v>0</v>
      </c>
      <c r="U748" s="453" t="s">
        <v>807</v>
      </c>
      <c r="V748" s="107" t="s">
        <v>2202</v>
      </c>
      <c r="W748" s="107"/>
      <c r="X748" s="329">
        <f>'Punten per wedstrijd'!D76</f>
        <v>4468.3</v>
      </c>
      <c r="Y748" s="453" t="s">
        <v>807</v>
      </c>
      <c r="Z748" s="106" t="s">
        <v>1343</v>
      </c>
      <c r="AA748" s="107"/>
      <c r="AB748" s="329">
        <f>'Punten per wedstrijd'!D363</f>
        <v>703.4</v>
      </c>
      <c r="AC748" s="453" t="s">
        <v>807</v>
      </c>
      <c r="AD748" s="284" t="s">
        <v>3647</v>
      </c>
      <c r="AE748" s="107"/>
      <c r="AF748" s="329">
        <f>'Punten per wedstrijd'!D687</f>
        <v>206.9</v>
      </c>
    </row>
    <row r="749" spans="1:32" s="3" customFormat="1" ht="15.75" customHeight="1">
      <c r="A749" s="453" t="s">
        <v>808</v>
      </c>
      <c r="B749" s="107" t="s">
        <v>2732</v>
      </c>
      <c r="C749" s="107"/>
      <c r="D749" s="329">
        <f>'Punten per wedstrijd'!D1040</f>
        <v>1850.6999999999998</v>
      </c>
      <c r="E749" s="453" t="s">
        <v>808</v>
      </c>
      <c r="F749" s="107" t="s">
        <v>2724</v>
      </c>
      <c r="G749" s="107"/>
      <c r="H749" s="329">
        <f>'Punten per wedstrijd'!D242</f>
        <v>3039.3</v>
      </c>
      <c r="I749" s="453" t="s">
        <v>808</v>
      </c>
      <c r="J749" s="107" t="s">
        <v>2733</v>
      </c>
      <c r="K749" s="107"/>
      <c r="L749" s="329">
        <f>'Punten per wedstrijd'!D478</f>
        <v>656.69999999999993</v>
      </c>
      <c r="M749" s="453" t="s">
        <v>808</v>
      </c>
      <c r="N749" s="107" t="s">
        <v>153</v>
      </c>
      <c r="O749" s="107"/>
      <c r="P749" s="329">
        <f>'Punten per wedstrijd'!D723</f>
        <v>166.80000000000004</v>
      </c>
      <c r="Q749" s="453" t="s">
        <v>808</v>
      </c>
      <c r="R749" s="107" t="s">
        <v>2708</v>
      </c>
      <c r="S749" s="453"/>
      <c r="T749" s="329">
        <f>'Punten per wedstrijd'!D931</f>
        <v>0</v>
      </c>
      <c r="U749" s="453" t="s">
        <v>808</v>
      </c>
      <c r="V749" s="107" t="s">
        <v>2203</v>
      </c>
      <c r="W749" s="107"/>
      <c r="X749" s="329">
        <f>'Punten per wedstrijd'!D71</f>
        <v>4445.6000000000004</v>
      </c>
      <c r="Y749" s="453" t="s">
        <v>808</v>
      </c>
      <c r="Z749" s="284" t="s">
        <v>3642</v>
      </c>
      <c r="AA749" s="107"/>
      <c r="AB749" s="329">
        <f>'Punten per wedstrijd'!D383</f>
        <v>702.6</v>
      </c>
      <c r="AC749" s="453" t="s">
        <v>808</v>
      </c>
      <c r="AD749" s="284" t="s">
        <v>3640</v>
      </c>
      <c r="AE749" s="107"/>
      <c r="AF749" s="329">
        <f>'Punten per wedstrijd'!D653</f>
        <v>206.4</v>
      </c>
    </row>
    <row r="750" spans="1:32" s="3" customFormat="1" ht="15.75" customHeight="1">
      <c r="A750" s="453" t="s">
        <v>809</v>
      </c>
      <c r="B750" s="107" t="s">
        <v>3622</v>
      </c>
      <c r="C750" s="107"/>
      <c r="D750" s="329">
        <f>'Punten per wedstrijd'!D995</f>
        <v>1837.8999999999999</v>
      </c>
      <c r="E750" s="453" t="s">
        <v>809</v>
      </c>
      <c r="F750" s="284" t="s">
        <v>3625</v>
      </c>
      <c r="G750" s="107"/>
      <c r="H750" s="329">
        <f>'Punten per wedstrijd'!D167</f>
        <v>3018.2499999999995</v>
      </c>
      <c r="I750" s="453" t="s">
        <v>809</v>
      </c>
      <c r="J750" s="107" t="s">
        <v>2220</v>
      </c>
      <c r="K750" s="107"/>
      <c r="L750" s="329">
        <f>'Punten per wedstrijd'!D473</f>
        <v>654.9</v>
      </c>
      <c r="M750" s="453" t="s">
        <v>809</v>
      </c>
      <c r="N750" s="285" t="s">
        <v>2325</v>
      </c>
      <c r="O750" s="107"/>
      <c r="P750" s="329">
        <f>'Punten per wedstrijd'!D761</f>
        <v>166.5</v>
      </c>
      <c r="Q750" s="453" t="s">
        <v>809</v>
      </c>
      <c r="R750" s="284" t="s">
        <v>3640</v>
      </c>
      <c r="S750" s="453"/>
      <c r="T750" s="329">
        <f>'Punten per wedstrijd'!D933</f>
        <v>0</v>
      </c>
      <c r="U750" s="453" t="s">
        <v>809</v>
      </c>
      <c r="V750" s="107" t="s">
        <v>154</v>
      </c>
      <c r="W750" s="107"/>
      <c r="X750" s="329">
        <f>'Punten per wedstrijd'!D95</f>
        <v>4443.45</v>
      </c>
      <c r="Y750" s="453" t="s">
        <v>809</v>
      </c>
      <c r="Z750" s="107" t="s">
        <v>2196</v>
      </c>
      <c r="AA750" s="107"/>
      <c r="AB750" s="329">
        <f>'Punten per wedstrijd'!D302</f>
        <v>698.85</v>
      </c>
      <c r="AC750" s="453" t="s">
        <v>809</v>
      </c>
      <c r="AD750" s="107" t="s">
        <v>654</v>
      </c>
      <c r="AE750" s="107"/>
      <c r="AF750" s="329">
        <f>'Punten per wedstrijd'!D665</f>
        <v>198.79999999999998</v>
      </c>
    </row>
    <row r="751" spans="1:32" s="3" customFormat="1" ht="15.75" customHeight="1">
      <c r="A751" s="453" t="s">
        <v>810</v>
      </c>
      <c r="B751" s="107" t="s">
        <v>2201</v>
      </c>
      <c r="C751" s="107"/>
      <c r="D751" s="329">
        <f>'Punten per wedstrijd'!D1030</f>
        <v>1803.4000000000003</v>
      </c>
      <c r="E751" s="453" t="s">
        <v>810</v>
      </c>
      <c r="F751" s="107" t="s">
        <v>2734</v>
      </c>
      <c r="G751" s="107"/>
      <c r="H751" s="329">
        <f>'Punten per wedstrijd'!D232</f>
        <v>2976.9999999999995</v>
      </c>
      <c r="I751" s="453" t="s">
        <v>810</v>
      </c>
      <c r="J751" s="107" t="s">
        <v>682</v>
      </c>
      <c r="K751" s="107"/>
      <c r="L751" s="329">
        <f>'Punten per wedstrijd'!D510</f>
        <v>648.5</v>
      </c>
      <c r="M751" s="453" t="s">
        <v>810</v>
      </c>
      <c r="N751" s="285" t="s">
        <v>11</v>
      </c>
      <c r="O751" s="107"/>
      <c r="P751" s="329">
        <f>'Punten per wedstrijd'!D730</f>
        <v>166.3</v>
      </c>
      <c r="Q751" s="453" t="s">
        <v>810</v>
      </c>
      <c r="R751" s="284" t="s">
        <v>3641</v>
      </c>
      <c r="S751" s="453"/>
      <c r="T751" s="329">
        <f>'Punten per wedstrijd'!D934</f>
        <v>0</v>
      </c>
      <c r="U751" s="453" t="s">
        <v>810</v>
      </c>
      <c r="V751" s="284" t="s">
        <v>3629</v>
      </c>
      <c r="W751" s="107"/>
      <c r="X751" s="329">
        <f>'Punten per wedstrijd'!D48</f>
        <v>4426.1000000000004</v>
      </c>
      <c r="Y751" s="453" t="s">
        <v>810</v>
      </c>
      <c r="Z751" s="107" t="s">
        <v>3622</v>
      </c>
      <c r="AA751" s="107"/>
      <c r="AB751" s="329">
        <f>'Punten per wedstrijd'!D295</f>
        <v>695.09999999999991</v>
      </c>
      <c r="AC751" s="453" t="s">
        <v>810</v>
      </c>
      <c r="AD751" s="285" t="s">
        <v>1653</v>
      </c>
      <c r="AE751" s="107"/>
      <c r="AF751" s="329">
        <f>'Punten per wedstrijd'!D581</f>
        <v>196.3</v>
      </c>
    </row>
    <row r="752" spans="1:32" s="3" customFormat="1" ht="15.75" customHeight="1">
      <c r="A752" s="453" t="s">
        <v>811</v>
      </c>
      <c r="B752" s="284" t="s">
        <v>3623</v>
      </c>
      <c r="C752" s="107"/>
      <c r="D752" s="329">
        <f>'Punten per wedstrijd'!D1000</f>
        <v>1793.1</v>
      </c>
      <c r="E752" s="453" t="s">
        <v>811</v>
      </c>
      <c r="F752" s="284" t="s">
        <v>3643</v>
      </c>
      <c r="G752" s="107"/>
      <c r="H752" s="329">
        <f>'Punten per wedstrijd'!D252</f>
        <v>2917.75</v>
      </c>
      <c r="I752" s="453" t="s">
        <v>811</v>
      </c>
      <c r="J752" s="285" t="s">
        <v>1665</v>
      </c>
      <c r="K752" s="107"/>
      <c r="L752" s="329">
        <f>'Punten per wedstrijd'!D444</f>
        <v>645.69999999999993</v>
      </c>
      <c r="M752" s="453" t="s">
        <v>811</v>
      </c>
      <c r="N752" s="285" t="s">
        <v>1667</v>
      </c>
      <c r="O752" s="107"/>
      <c r="P752" s="329">
        <f>'Punten per wedstrijd'!D768</f>
        <v>165.9</v>
      </c>
      <c r="Q752" s="453" t="s">
        <v>811</v>
      </c>
      <c r="R752" s="107" t="s">
        <v>154</v>
      </c>
      <c r="S752" s="453"/>
      <c r="T752" s="329">
        <f>'Punten per wedstrijd'!D935</f>
        <v>0</v>
      </c>
      <c r="U752" s="453" t="s">
        <v>811</v>
      </c>
      <c r="V752" s="285" t="s">
        <v>1649</v>
      </c>
      <c r="W752" s="107"/>
      <c r="X752" s="329">
        <f>'Punten per wedstrijd'!D109</f>
        <v>4423.5</v>
      </c>
      <c r="Y752" s="453" t="s">
        <v>811</v>
      </c>
      <c r="Z752" s="285" t="s">
        <v>1657</v>
      </c>
      <c r="AA752" s="107"/>
      <c r="AB752" s="329">
        <f>'Punten per wedstrijd'!D285</f>
        <v>693</v>
      </c>
      <c r="AC752" s="453" t="s">
        <v>811</v>
      </c>
      <c r="AD752" s="106" t="s">
        <v>1337</v>
      </c>
      <c r="AE752" s="107"/>
      <c r="AF752" s="329">
        <f>'Punten per wedstrijd'!D568</f>
        <v>190.30000000000004</v>
      </c>
    </row>
    <row r="753" spans="1:32" s="3" customFormat="1" ht="15.75" customHeight="1">
      <c r="A753" s="453" t="s">
        <v>812</v>
      </c>
      <c r="B753" s="107" t="s">
        <v>3685</v>
      </c>
      <c r="C753" s="107"/>
      <c r="D753" s="329">
        <f>'Punten per wedstrijd'!D1098</f>
        <v>1783.2</v>
      </c>
      <c r="E753" s="453" t="s">
        <v>812</v>
      </c>
      <c r="F753" s="284" t="s">
        <v>3621</v>
      </c>
      <c r="G753" s="107"/>
      <c r="H753" s="329">
        <f>'Punten per wedstrijd'!D153</f>
        <v>2893.7</v>
      </c>
      <c r="I753" s="453" t="s">
        <v>812</v>
      </c>
      <c r="J753" s="284" t="s">
        <v>3623</v>
      </c>
      <c r="K753" s="107"/>
      <c r="L753" s="329">
        <f>'Punten per wedstrijd'!D440</f>
        <v>641.09999999999991</v>
      </c>
      <c r="M753" s="453" t="s">
        <v>812</v>
      </c>
      <c r="N753" s="107" t="s">
        <v>2723</v>
      </c>
      <c r="O753" s="107"/>
      <c r="P753" s="329">
        <f>'Punten per wedstrijd'!D798</f>
        <v>165.3</v>
      </c>
      <c r="Q753" s="453" t="s">
        <v>812</v>
      </c>
      <c r="R753" s="107" t="s">
        <v>2210</v>
      </c>
      <c r="S753" s="453"/>
      <c r="T753" s="329">
        <f>'Punten per wedstrijd'!D936</f>
        <v>0</v>
      </c>
      <c r="U753" s="453" t="s">
        <v>812</v>
      </c>
      <c r="V753" s="107" t="s">
        <v>2722</v>
      </c>
      <c r="W753" s="107"/>
      <c r="X753" s="329">
        <f>'Punten per wedstrijd'!D126</f>
        <v>4416.2999999999993</v>
      </c>
      <c r="Y753" s="453" t="s">
        <v>812</v>
      </c>
      <c r="Z753" s="107" t="s">
        <v>2201</v>
      </c>
      <c r="AA753" s="107"/>
      <c r="AB753" s="329">
        <f>'Punten per wedstrijd'!D330</f>
        <v>692.30000000000007</v>
      </c>
      <c r="AC753" s="453" t="s">
        <v>812</v>
      </c>
      <c r="AD753" s="107" t="s">
        <v>3633</v>
      </c>
      <c r="AE753" s="107"/>
      <c r="AF753" s="329">
        <f>'Punten per wedstrijd'!D622</f>
        <v>189.60000000000002</v>
      </c>
    </row>
    <row r="754" spans="1:32" s="3" customFormat="1" ht="15.75" customHeight="1">
      <c r="A754" s="453" t="s">
        <v>813</v>
      </c>
      <c r="B754" s="284" t="s">
        <v>3640</v>
      </c>
      <c r="C754" s="107"/>
      <c r="D754" s="329">
        <f>'Punten per wedstrijd'!D1073</f>
        <v>1782.6</v>
      </c>
      <c r="E754" s="453" t="s">
        <v>813</v>
      </c>
      <c r="F754" s="107" t="s">
        <v>153</v>
      </c>
      <c r="G754" s="107"/>
      <c r="H754" s="329">
        <f>'Punten per wedstrijd'!D163</f>
        <v>2870.1000000000004</v>
      </c>
      <c r="I754" s="453" t="s">
        <v>813</v>
      </c>
      <c r="J754" s="107" t="s">
        <v>639</v>
      </c>
      <c r="K754" s="107"/>
      <c r="L754" s="329">
        <f>'Punten per wedstrijd'!D459</f>
        <v>640.69999999999993</v>
      </c>
      <c r="M754" s="453" t="s">
        <v>813</v>
      </c>
      <c r="N754" s="107" t="s">
        <v>683</v>
      </c>
      <c r="O754" s="107"/>
      <c r="P754" s="329">
        <f>'Punten per wedstrijd'!D801</f>
        <v>164.8</v>
      </c>
      <c r="Q754" s="453" t="s">
        <v>813</v>
      </c>
      <c r="R754" s="107" t="s">
        <v>2723</v>
      </c>
      <c r="S754" s="453"/>
      <c r="T754" s="329">
        <f>'Punten per wedstrijd'!D938</f>
        <v>0</v>
      </c>
      <c r="U754" s="453" t="s">
        <v>813</v>
      </c>
      <c r="V754" s="107" t="s">
        <v>2832</v>
      </c>
      <c r="W754" s="107"/>
      <c r="X754" s="329">
        <f>'Punten per wedstrijd'!D111</f>
        <v>4413.3</v>
      </c>
      <c r="Y754" s="453" t="s">
        <v>813</v>
      </c>
      <c r="Z754" s="107" t="s">
        <v>2726</v>
      </c>
      <c r="AA754" s="107"/>
      <c r="AB754" s="329">
        <f>'Punten per wedstrijd'!D350</f>
        <v>689.19999999999993</v>
      </c>
      <c r="AC754" s="453" t="s">
        <v>813</v>
      </c>
      <c r="AD754" s="107" t="s">
        <v>682</v>
      </c>
      <c r="AE754" s="107"/>
      <c r="AF754" s="329">
        <f>'Punten per wedstrijd'!D650</f>
        <v>186.2</v>
      </c>
    </row>
    <row r="755" spans="1:32" s="3" customFormat="1" ht="15.75" customHeight="1">
      <c r="A755" s="453" t="s">
        <v>814</v>
      </c>
      <c r="B755" s="107" t="s">
        <v>2210</v>
      </c>
      <c r="C755" s="107"/>
      <c r="D755" s="329">
        <f>'Punten per wedstrijd'!D1076</f>
        <v>1782.6</v>
      </c>
      <c r="E755" s="453" t="s">
        <v>814</v>
      </c>
      <c r="F755" s="107" t="s">
        <v>2733</v>
      </c>
      <c r="G755" s="107"/>
      <c r="H755" s="329">
        <f>'Punten per wedstrijd'!D198</f>
        <v>2865.6</v>
      </c>
      <c r="I755" s="453" t="s">
        <v>814</v>
      </c>
      <c r="J755" s="107" t="s">
        <v>2201</v>
      </c>
      <c r="K755" s="107"/>
      <c r="L755" s="329">
        <f>'Punten per wedstrijd'!D470</f>
        <v>636.59999999999991</v>
      </c>
      <c r="M755" s="453" t="s">
        <v>814</v>
      </c>
      <c r="N755" s="285" t="s">
        <v>1</v>
      </c>
      <c r="O755" s="107"/>
      <c r="P755" s="329">
        <f>'Punten per wedstrijd'!D710</f>
        <v>164.20000000000002</v>
      </c>
      <c r="Q755" s="453" t="s">
        <v>814</v>
      </c>
      <c r="R755" s="284" t="s">
        <v>142</v>
      </c>
      <c r="S755" s="453"/>
      <c r="T755" s="329">
        <f>'Punten per wedstrijd'!D939</f>
        <v>0</v>
      </c>
      <c r="U755" s="453" t="s">
        <v>814</v>
      </c>
      <c r="V755" s="107" t="s">
        <v>2708</v>
      </c>
      <c r="W755" s="107"/>
      <c r="X755" s="329">
        <f>'Punten per wedstrijd'!D91</f>
        <v>4400.95</v>
      </c>
      <c r="Y755" s="453" t="s">
        <v>814</v>
      </c>
      <c r="Z755" s="107" t="s">
        <v>683</v>
      </c>
      <c r="AA755" s="107"/>
      <c r="AB755" s="329">
        <f>'Punten per wedstrijd'!D381</f>
        <v>688.19999999999993</v>
      </c>
      <c r="AC755" s="453" t="s">
        <v>814</v>
      </c>
      <c r="AD755" s="107" t="s">
        <v>2832</v>
      </c>
      <c r="AE755" s="107"/>
      <c r="AF755" s="329">
        <f>'Punten per wedstrijd'!D671</f>
        <v>186</v>
      </c>
    </row>
    <row r="756" spans="1:32" s="3" customFormat="1" ht="15.75" customHeight="1">
      <c r="A756" s="453" t="s">
        <v>1950</v>
      </c>
      <c r="B756" s="107" t="s">
        <v>2730</v>
      </c>
      <c r="C756" s="107"/>
      <c r="D756" s="329">
        <f>'Punten per wedstrijd'!D1116</f>
        <v>1753.5</v>
      </c>
      <c r="E756" s="453" t="s">
        <v>1950</v>
      </c>
      <c r="F756" s="107" t="s">
        <v>633</v>
      </c>
      <c r="G756" s="107"/>
      <c r="H756" s="329">
        <f>'Punten per wedstrijd'!D174</f>
        <v>2812.9499999999994</v>
      </c>
      <c r="I756" s="453" t="s">
        <v>1950</v>
      </c>
      <c r="J756" s="107" t="s">
        <v>2714</v>
      </c>
      <c r="K756" s="107"/>
      <c r="L756" s="329">
        <f>'Punten per wedstrijd'!D530</f>
        <v>632.6</v>
      </c>
      <c r="M756" s="453" t="s">
        <v>1950</v>
      </c>
      <c r="N756" s="284" t="s">
        <v>3648</v>
      </c>
      <c r="O756" s="107"/>
      <c r="P756" s="329">
        <f>'Punten per wedstrijd'!D835</f>
        <v>157.5</v>
      </c>
      <c r="Q756" s="453" t="s">
        <v>1950</v>
      </c>
      <c r="R756" s="106" t="s">
        <v>1349</v>
      </c>
      <c r="S756" s="453"/>
      <c r="T756" s="329">
        <f>'Punten per wedstrijd'!D940</f>
        <v>0</v>
      </c>
      <c r="U756" s="453" t="s">
        <v>1950</v>
      </c>
      <c r="V756" s="107" t="s">
        <v>2718</v>
      </c>
      <c r="W756" s="107"/>
      <c r="X756" s="329">
        <f>'Punten per wedstrijd'!D115</f>
        <v>4372.5</v>
      </c>
      <c r="Y756" s="453" t="s">
        <v>1950</v>
      </c>
      <c r="Z756" s="107" t="s">
        <v>639</v>
      </c>
      <c r="AA756" s="107"/>
      <c r="AB756" s="329">
        <f>'Punten per wedstrijd'!D319</f>
        <v>684.95</v>
      </c>
      <c r="AC756" s="453" t="s">
        <v>1950</v>
      </c>
      <c r="AD756" s="106" t="s">
        <v>1343</v>
      </c>
      <c r="AE756" s="107"/>
      <c r="AF756" s="329">
        <f>'Punten per wedstrijd'!D643</f>
        <v>184</v>
      </c>
    </row>
    <row r="757" spans="1:32" s="3" customFormat="1" ht="15.75" customHeight="1">
      <c r="A757" s="453" t="s">
        <v>2169</v>
      </c>
      <c r="B757" s="107" t="s">
        <v>694</v>
      </c>
      <c r="C757" s="107"/>
      <c r="D757" s="329">
        <f>'Punten per wedstrijd'!D1096</f>
        <v>1748.5</v>
      </c>
      <c r="E757" s="453" t="s">
        <v>2169</v>
      </c>
      <c r="F757" s="107" t="s">
        <v>2201</v>
      </c>
      <c r="G757" s="107"/>
      <c r="H757" s="329">
        <f>'Punten per wedstrijd'!D190</f>
        <v>2798.9000000000005</v>
      </c>
      <c r="I757" s="453" t="s">
        <v>2169</v>
      </c>
      <c r="J757" s="107" t="s">
        <v>2730</v>
      </c>
      <c r="K757" s="107"/>
      <c r="L757" s="329">
        <f>'Punten per wedstrijd'!D556</f>
        <v>632</v>
      </c>
      <c r="M757" s="453" t="s">
        <v>2169</v>
      </c>
      <c r="N757" s="107" t="s">
        <v>2707</v>
      </c>
      <c r="O757" s="107"/>
      <c r="P757" s="329">
        <f>'Punten per wedstrijd'!D719</f>
        <v>157.09999999999997</v>
      </c>
      <c r="Q757" s="453" t="s">
        <v>2169</v>
      </c>
      <c r="R757" s="107" t="s">
        <v>683</v>
      </c>
      <c r="S757" s="453"/>
      <c r="T757" s="329">
        <f>'Punten per wedstrijd'!D941</f>
        <v>0</v>
      </c>
      <c r="U757" s="453" t="s">
        <v>2169</v>
      </c>
      <c r="V757" s="107" t="s">
        <v>2195</v>
      </c>
      <c r="W757" s="107"/>
      <c r="X757" s="329">
        <f>'Punten per wedstrijd'!D9</f>
        <v>4359.45</v>
      </c>
      <c r="Y757" s="453" t="s">
        <v>2169</v>
      </c>
      <c r="Z757" s="107" t="s">
        <v>2734</v>
      </c>
      <c r="AA757" s="107"/>
      <c r="AB757" s="329">
        <f>'Punten per wedstrijd'!D372</f>
        <v>683.5</v>
      </c>
      <c r="AC757" s="453" t="s">
        <v>2169</v>
      </c>
      <c r="AD757" s="107" t="s">
        <v>2196</v>
      </c>
      <c r="AE757" s="107"/>
      <c r="AF757" s="329">
        <f>'Punten per wedstrijd'!D582</f>
        <v>181.1</v>
      </c>
    </row>
    <row r="758" spans="1:32" s="3" customFormat="1" ht="15.75" customHeight="1">
      <c r="A758" s="453" t="s">
        <v>2170</v>
      </c>
      <c r="B758" s="285" t="s">
        <v>1668</v>
      </c>
      <c r="C758" s="107"/>
      <c r="D758" s="329">
        <f>'Punten per wedstrijd'!D1052</f>
        <v>1723.3999999999999</v>
      </c>
      <c r="E758" s="453" t="s">
        <v>2170</v>
      </c>
      <c r="F758" s="107" t="s">
        <v>3622</v>
      </c>
      <c r="G758" s="107"/>
      <c r="H758" s="329">
        <f>'Punten per wedstrijd'!D155</f>
        <v>2798.2</v>
      </c>
      <c r="I758" s="453" t="s">
        <v>2170</v>
      </c>
      <c r="J758" s="107" t="s">
        <v>3622</v>
      </c>
      <c r="K758" s="107"/>
      <c r="L758" s="329">
        <f>'Punten per wedstrijd'!D435</f>
        <v>625.80000000000007</v>
      </c>
      <c r="M758" s="453" t="s">
        <v>2170</v>
      </c>
      <c r="N758" s="107" t="s">
        <v>2210</v>
      </c>
      <c r="O758" s="107"/>
      <c r="P758" s="329">
        <f>'Punten per wedstrijd'!D796</f>
        <v>156</v>
      </c>
      <c r="Q758" s="453" t="s">
        <v>2170</v>
      </c>
      <c r="R758" s="107" t="s">
        <v>2724</v>
      </c>
      <c r="S758" s="453"/>
      <c r="T758" s="329">
        <f>'Punten per wedstrijd'!D942</f>
        <v>0</v>
      </c>
      <c r="U758" s="453" t="s">
        <v>2170</v>
      </c>
      <c r="V758" s="107" t="s">
        <v>155</v>
      </c>
      <c r="W758" s="107"/>
      <c r="X758" s="329">
        <f>'Punten per wedstrijd'!D134</f>
        <v>4327.5999999999995</v>
      </c>
      <c r="Y758" s="453" t="s">
        <v>2170</v>
      </c>
      <c r="Z758" s="107" t="s">
        <v>653</v>
      </c>
      <c r="AA758" s="107"/>
      <c r="AB758" s="329">
        <f>'Punten per wedstrijd'!D386</f>
        <v>681.5</v>
      </c>
      <c r="AC758" s="453" t="s">
        <v>2170</v>
      </c>
      <c r="AD758" s="285" t="s">
        <v>1661</v>
      </c>
      <c r="AE758" s="107"/>
      <c r="AF758" s="329">
        <f>'Punten per wedstrijd'!D589</f>
        <v>177.39999999999998</v>
      </c>
    </row>
    <row r="759" spans="1:32" s="3" customFormat="1" ht="15.75" customHeight="1">
      <c r="A759" s="453" t="s">
        <v>2171</v>
      </c>
      <c r="B759" s="284" t="s">
        <v>3646</v>
      </c>
      <c r="C759" s="107"/>
      <c r="D759" s="329">
        <f>'Punten per wedstrijd'!D1103</f>
        <v>1684</v>
      </c>
      <c r="E759" s="453" t="s">
        <v>2171</v>
      </c>
      <c r="F759" s="284" t="s">
        <v>3626</v>
      </c>
      <c r="G759" s="107"/>
      <c r="H759" s="329">
        <f>'Punten per wedstrijd'!D177</f>
        <v>2773.2000000000003</v>
      </c>
      <c r="I759" s="453" t="s">
        <v>2171</v>
      </c>
      <c r="J759" s="284" t="s">
        <v>3635</v>
      </c>
      <c r="K759" s="107"/>
      <c r="L759" s="329">
        <f>'Punten per wedstrijd'!D493</f>
        <v>621.40000000000009</v>
      </c>
      <c r="M759" s="453" t="s">
        <v>2171</v>
      </c>
      <c r="N759" s="285" t="s">
        <v>1666</v>
      </c>
      <c r="O759" s="107"/>
      <c r="P759" s="329">
        <f>'Punten per wedstrijd'!D732</f>
        <v>155.69999999999999</v>
      </c>
      <c r="Q759" s="453" t="s">
        <v>2171</v>
      </c>
      <c r="R759" s="285" t="s">
        <v>1690</v>
      </c>
      <c r="S759" s="453"/>
      <c r="T759" s="329">
        <f>'Punten per wedstrijd'!D944</f>
        <v>0</v>
      </c>
      <c r="U759" s="453" t="s">
        <v>2171</v>
      </c>
      <c r="V759" s="285" t="s">
        <v>33</v>
      </c>
      <c r="W759" s="107"/>
      <c r="X759" s="329">
        <f>'Punten per wedstrijd'!D120</f>
        <v>4320.1000000000004</v>
      </c>
      <c r="Y759" s="453" t="s">
        <v>2171</v>
      </c>
      <c r="Z759" s="107" t="s">
        <v>633</v>
      </c>
      <c r="AA759" s="107"/>
      <c r="AB759" s="329">
        <f>'Punten per wedstrijd'!D314</f>
        <v>677.90000000000009</v>
      </c>
      <c r="AC759" s="453" t="s">
        <v>2171</v>
      </c>
      <c r="AD759" s="284" t="s">
        <v>3626</v>
      </c>
      <c r="AE759" s="107"/>
      <c r="AF759" s="329">
        <f>'Punten per wedstrijd'!D597</f>
        <v>174.1</v>
      </c>
    </row>
    <row r="760" spans="1:32" s="3" customFormat="1" ht="15.75" customHeight="1">
      <c r="A760" s="453" t="s">
        <v>2172</v>
      </c>
      <c r="B760" s="285" t="s">
        <v>1665</v>
      </c>
      <c r="C760" s="107"/>
      <c r="D760" s="329">
        <f>'Punten per wedstrijd'!D1004</f>
        <v>1672</v>
      </c>
      <c r="E760" s="453" t="s">
        <v>2172</v>
      </c>
      <c r="F760" s="107" t="s">
        <v>2848</v>
      </c>
      <c r="G760" s="107"/>
      <c r="H760" s="329">
        <f>'Punten per wedstrijd'!D157</f>
        <v>2769.7500000000005</v>
      </c>
      <c r="I760" s="453" t="s">
        <v>2172</v>
      </c>
      <c r="J760" s="284" t="s">
        <v>3631</v>
      </c>
      <c r="K760" s="107"/>
      <c r="L760" s="329">
        <f>'Punten per wedstrijd'!D475</f>
        <v>619.19999999999993</v>
      </c>
      <c r="M760" s="453" t="s">
        <v>2172</v>
      </c>
      <c r="N760" s="107" t="s">
        <v>2202</v>
      </c>
      <c r="O760" s="107"/>
      <c r="P760" s="329">
        <f>'Punten per wedstrijd'!D776</f>
        <v>155.6</v>
      </c>
      <c r="Q760" s="453" t="s">
        <v>2172</v>
      </c>
      <c r="R760" s="107" t="s">
        <v>654</v>
      </c>
      <c r="S760" s="453"/>
      <c r="T760" s="329">
        <f>'Punten per wedstrijd'!D945</f>
        <v>0</v>
      </c>
      <c r="U760" s="453" t="s">
        <v>2172</v>
      </c>
      <c r="V760" s="285" t="s">
        <v>17</v>
      </c>
      <c r="W760" s="107"/>
      <c r="X760" s="329">
        <f>'Punten per wedstrijd'!D47</f>
        <v>4305.4000000000005</v>
      </c>
      <c r="Y760" s="453" t="s">
        <v>2172</v>
      </c>
      <c r="Z760" s="107" t="s">
        <v>2848</v>
      </c>
      <c r="AA760" s="107"/>
      <c r="AB760" s="329">
        <f>'Punten per wedstrijd'!D297</f>
        <v>677.19999999999993</v>
      </c>
      <c r="AC760" s="453" t="s">
        <v>2172</v>
      </c>
      <c r="AD760" s="285" t="s">
        <v>1664</v>
      </c>
      <c r="AE760" s="107"/>
      <c r="AF760" s="329">
        <f>'Punten per wedstrijd'!D572</f>
        <v>173.00000000000003</v>
      </c>
    </row>
    <row r="761" spans="1:32" s="3" customFormat="1" ht="15.75" customHeight="1">
      <c r="A761" s="453" t="s">
        <v>2173</v>
      </c>
      <c r="B761" s="107" t="s">
        <v>700</v>
      </c>
      <c r="C761" s="107"/>
      <c r="D761" s="329">
        <f>'Punten per wedstrijd'!D1044</f>
        <v>1671.1000000000001</v>
      </c>
      <c r="E761" s="453" t="s">
        <v>2173</v>
      </c>
      <c r="F761" s="107" t="s">
        <v>2209</v>
      </c>
      <c r="G761" s="107"/>
      <c r="H761" s="329">
        <f>'Punten per wedstrijd'!D217</f>
        <v>2745.0999999999995</v>
      </c>
      <c r="I761" s="453" t="s">
        <v>2173</v>
      </c>
      <c r="J761" s="107" t="s">
        <v>2210</v>
      </c>
      <c r="K761" s="107"/>
      <c r="L761" s="329">
        <f>'Punten per wedstrijd'!D516</f>
        <v>614.4</v>
      </c>
      <c r="M761" s="453" t="s">
        <v>2173</v>
      </c>
      <c r="N761" s="107" t="s">
        <v>3637</v>
      </c>
      <c r="O761" s="107"/>
      <c r="P761" s="329">
        <f>'Punten per wedstrijd'!D779</f>
        <v>153.69999999999999</v>
      </c>
      <c r="Q761" s="453" t="s">
        <v>2173</v>
      </c>
      <c r="R761" s="107" t="s">
        <v>653</v>
      </c>
      <c r="S761" s="453"/>
      <c r="T761" s="329">
        <f>'Punten per wedstrijd'!D946</f>
        <v>0</v>
      </c>
      <c r="U761" s="453" t="s">
        <v>2173</v>
      </c>
      <c r="V761" s="285" t="s">
        <v>23</v>
      </c>
      <c r="W761" s="107"/>
      <c r="X761" s="329">
        <f>'Punten per wedstrijd'!D80</f>
        <v>4296.4000000000005</v>
      </c>
      <c r="Y761" s="453" t="s">
        <v>2173</v>
      </c>
      <c r="Z761" s="285" t="s">
        <v>1667</v>
      </c>
      <c r="AA761" s="107"/>
      <c r="AB761" s="329">
        <f>'Punten per wedstrijd'!D348</f>
        <v>674.4</v>
      </c>
      <c r="AC761" s="453" t="s">
        <v>2173</v>
      </c>
      <c r="AD761" s="107" t="s">
        <v>675</v>
      </c>
      <c r="AE761" s="107"/>
      <c r="AF761" s="329">
        <f>'Punten per wedstrijd'!D578</f>
        <v>170.8</v>
      </c>
    </row>
    <row r="762" spans="1:32" s="3" customFormat="1" ht="15.75" customHeight="1">
      <c r="A762" s="453" t="s">
        <v>2174</v>
      </c>
      <c r="B762" s="284" t="s">
        <v>3636</v>
      </c>
      <c r="C762" s="107"/>
      <c r="D762" s="329">
        <f>'Punten per wedstrijd'!D1054</f>
        <v>1630.4999999999998</v>
      </c>
      <c r="E762" s="453" t="s">
        <v>2174</v>
      </c>
      <c r="F762" s="107" t="s">
        <v>686</v>
      </c>
      <c r="G762" s="107"/>
      <c r="H762" s="329">
        <f>'Punten per wedstrijd'!D259</f>
        <v>2740.45</v>
      </c>
      <c r="I762" s="453" t="s">
        <v>2174</v>
      </c>
      <c r="J762" s="107" t="s">
        <v>694</v>
      </c>
      <c r="K762" s="107"/>
      <c r="L762" s="329">
        <f>'Punten per wedstrijd'!D536</f>
        <v>613.54999999999995</v>
      </c>
      <c r="M762" s="453" t="s">
        <v>2174</v>
      </c>
      <c r="N762" s="106" t="s">
        <v>1346</v>
      </c>
      <c r="O762" s="107"/>
      <c r="P762" s="329">
        <f>'Punten per wedstrijd'!D706</f>
        <v>153.69999999999999</v>
      </c>
      <c r="Q762" s="453" t="s">
        <v>2174</v>
      </c>
      <c r="R762" s="285" t="s">
        <v>1753</v>
      </c>
      <c r="S762" s="453"/>
      <c r="T762" s="329">
        <f>'Punten per wedstrijd'!D947</f>
        <v>0</v>
      </c>
      <c r="U762" s="453" t="s">
        <v>2174</v>
      </c>
      <c r="V762" s="107" t="s">
        <v>2714</v>
      </c>
      <c r="W762" s="107"/>
      <c r="X762" s="329">
        <f>'Punten per wedstrijd'!D110</f>
        <v>4296.3999999999996</v>
      </c>
      <c r="Y762" s="453" t="s">
        <v>2174</v>
      </c>
      <c r="Z762" s="107" t="s">
        <v>2209</v>
      </c>
      <c r="AA762" s="107"/>
      <c r="AB762" s="329">
        <f>'Punten per wedstrijd'!D357</f>
        <v>670.6</v>
      </c>
      <c r="AC762" s="453" t="s">
        <v>2174</v>
      </c>
      <c r="AD762" s="284" t="s">
        <v>3635</v>
      </c>
      <c r="AE762" s="107"/>
      <c r="AF762" s="329">
        <f>'Punten per wedstrijd'!D633</f>
        <v>167.79999999999998</v>
      </c>
    </row>
    <row r="763" spans="1:32" s="3" customFormat="1" ht="15.75" customHeight="1">
      <c r="A763" s="453" t="s">
        <v>2175</v>
      </c>
      <c r="B763" s="107" t="s">
        <v>2713</v>
      </c>
      <c r="C763" s="107"/>
      <c r="D763" s="329">
        <f>'Punten per wedstrijd'!D1065</f>
        <v>1624.4</v>
      </c>
      <c r="E763" s="453" t="s">
        <v>2175</v>
      </c>
      <c r="F763" s="107" t="s">
        <v>675</v>
      </c>
      <c r="G763" s="107"/>
      <c r="H763" s="329">
        <f>'Punten per wedstrijd'!D158</f>
        <v>2738.8500000000004</v>
      </c>
      <c r="I763" s="453" t="s">
        <v>2175</v>
      </c>
      <c r="J763" s="284" t="s">
        <v>3644</v>
      </c>
      <c r="K763" s="107"/>
      <c r="L763" s="329">
        <f>'Punten per wedstrijd'!D533</f>
        <v>607.69999999999993</v>
      </c>
      <c r="M763" s="453" t="s">
        <v>2175</v>
      </c>
      <c r="N763" s="285" t="s">
        <v>25</v>
      </c>
      <c r="O763" s="107"/>
      <c r="P763" s="329">
        <f>'Punten per wedstrijd'!D781</f>
        <v>152.9</v>
      </c>
      <c r="Q763" s="453" t="s">
        <v>2175</v>
      </c>
      <c r="R763" s="107" t="s">
        <v>638</v>
      </c>
      <c r="S763" s="453"/>
      <c r="T763" s="329">
        <f>'Punten per wedstrijd'!D948</f>
        <v>0</v>
      </c>
      <c r="U763" s="453" t="s">
        <v>2175</v>
      </c>
      <c r="V763" s="107" t="s">
        <v>653</v>
      </c>
      <c r="W763" s="107"/>
      <c r="X763" s="329">
        <f>'Punten per wedstrijd'!D106</f>
        <v>4259.1000000000004</v>
      </c>
      <c r="Y763" s="453" t="s">
        <v>2175</v>
      </c>
      <c r="Z763" s="107" t="s">
        <v>686</v>
      </c>
      <c r="AA763" s="107"/>
      <c r="AB763" s="329">
        <f>'Punten per wedstrijd'!D399</f>
        <v>668.90000000000009</v>
      </c>
      <c r="AC763" s="453" t="s">
        <v>2175</v>
      </c>
      <c r="AD763" s="285" t="s">
        <v>1753</v>
      </c>
      <c r="AE763" s="107"/>
      <c r="AF763" s="329">
        <f>'Punten per wedstrijd'!D667</f>
        <v>166</v>
      </c>
    </row>
    <row r="764" spans="1:32" s="3" customFormat="1" ht="15.75" customHeight="1">
      <c r="A764" s="453" t="s">
        <v>2176</v>
      </c>
      <c r="B764" s="107" t="s">
        <v>3633</v>
      </c>
      <c r="C764" s="107"/>
      <c r="D764" s="329">
        <f>'Punten per wedstrijd'!D1042</f>
        <v>1616.3</v>
      </c>
      <c r="E764" s="453" t="s">
        <v>2176</v>
      </c>
      <c r="F764" s="284" t="s">
        <v>3623</v>
      </c>
      <c r="G764" s="107"/>
      <c r="H764" s="329">
        <f>'Punten per wedstrijd'!D160</f>
        <v>2712.7999999999997</v>
      </c>
      <c r="I764" s="453" t="s">
        <v>2176</v>
      </c>
      <c r="J764" s="284" t="s">
        <v>3642</v>
      </c>
      <c r="K764" s="107"/>
      <c r="L764" s="329">
        <f>'Punten per wedstrijd'!D523</f>
        <v>606.20000000000005</v>
      </c>
      <c r="M764" s="453" t="s">
        <v>2176</v>
      </c>
      <c r="N764" s="107" t="s">
        <v>2195</v>
      </c>
      <c r="O764" s="107"/>
      <c r="P764" s="329">
        <f>'Punten per wedstrijd'!D709</f>
        <v>152.80000000000001</v>
      </c>
      <c r="Q764" s="453" t="s">
        <v>2176</v>
      </c>
      <c r="R764" s="285" t="s">
        <v>1649</v>
      </c>
      <c r="S764" s="453"/>
      <c r="T764" s="329">
        <f>'Punten per wedstrijd'!D949</f>
        <v>0</v>
      </c>
      <c r="U764" s="453" t="s">
        <v>2176</v>
      </c>
      <c r="V764" s="285" t="s">
        <v>1656</v>
      </c>
      <c r="W764" s="107"/>
      <c r="X764" s="329">
        <f>'Punten per wedstrijd'!D11</f>
        <v>4248.1499999999996</v>
      </c>
      <c r="Y764" s="453" t="s">
        <v>2176</v>
      </c>
      <c r="Z764" s="107" t="s">
        <v>180</v>
      </c>
      <c r="AA764" s="107"/>
      <c r="AB764" s="329">
        <f>'Punten per wedstrijd'!D410</f>
        <v>668.30000000000007</v>
      </c>
      <c r="AC764" s="453" t="s">
        <v>2176</v>
      </c>
      <c r="AD764" s="107" t="s">
        <v>3622</v>
      </c>
      <c r="AE764" s="107"/>
      <c r="AF764" s="329">
        <f>'Punten per wedstrijd'!D575</f>
        <v>160.20000000000002</v>
      </c>
    </row>
    <row r="765" spans="1:32" s="3" customFormat="1" ht="15.75" customHeight="1">
      <c r="A765" s="453" t="s">
        <v>2177</v>
      </c>
      <c r="B765" s="107" t="s">
        <v>162</v>
      </c>
      <c r="C765" s="107"/>
      <c r="D765" s="329">
        <f>'Punten per wedstrijd'!D1029</f>
        <v>1593.8999999999999</v>
      </c>
      <c r="E765" s="453" t="s">
        <v>2177</v>
      </c>
      <c r="F765" s="285" t="s">
        <v>1656</v>
      </c>
      <c r="G765" s="107"/>
      <c r="H765" s="329">
        <f>'Punten per wedstrijd'!D151</f>
        <v>2710.9500000000003</v>
      </c>
      <c r="I765" s="453" t="s">
        <v>2177</v>
      </c>
      <c r="J765" s="107" t="s">
        <v>2711</v>
      </c>
      <c r="K765" s="107"/>
      <c r="L765" s="329">
        <f>'Punten per wedstrijd'!D474</f>
        <v>602.4</v>
      </c>
      <c r="M765" s="453" t="s">
        <v>2177</v>
      </c>
      <c r="N765" s="106" t="s">
        <v>1342</v>
      </c>
      <c r="O765" s="107"/>
      <c r="P765" s="329">
        <f>'Punten per wedstrijd'!D716</f>
        <v>150.1</v>
      </c>
      <c r="Q765" s="453" t="s">
        <v>2177</v>
      </c>
      <c r="R765" s="107" t="s">
        <v>2714</v>
      </c>
      <c r="S765" s="453"/>
      <c r="T765" s="329">
        <f>'Punten per wedstrijd'!D950</f>
        <v>0</v>
      </c>
      <c r="U765" s="453" t="s">
        <v>2177</v>
      </c>
      <c r="V765" s="106" t="s">
        <v>1344</v>
      </c>
      <c r="W765" s="107"/>
      <c r="X765" s="329">
        <f>'Punten per wedstrijd'!D33</f>
        <v>4230.5</v>
      </c>
      <c r="Y765" s="453" t="s">
        <v>2177</v>
      </c>
      <c r="Z765" s="107" t="s">
        <v>675</v>
      </c>
      <c r="AA765" s="107"/>
      <c r="AB765" s="329">
        <f>'Punten per wedstrijd'!D298</f>
        <v>662.3</v>
      </c>
      <c r="AC765" s="453" t="s">
        <v>2177</v>
      </c>
      <c r="AD765" s="285" t="s">
        <v>11</v>
      </c>
      <c r="AE765" s="107"/>
      <c r="AF765" s="329">
        <f>'Punten per wedstrijd'!D590</f>
        <v>159.4</v>
      </c>
    </row>
    <row r="766" spans="1:32" s="3" customFormat="1" ht="15.75" customHeight="1">
      <c r="A766" s="453" t="s">
        <v>2178</v>
      </c>
      <c r="B766" s="107" t="s">
        <v>2197</v>
      </c>
      <c r="C766" s="107"/>
      <c r="D766" s="329">
        <f>'Punten per wedstrijd'!D1011</f>
        <v>1591</v>
      </c>
      <c r="E766" s="453" t="s">
        <v>2178</v>
      </c>
      <c r="F766" s="107" t="s">
        <v>2217</v>
      </c>
      <c r="G766" s="107"/>
      <c r="H766" s="329">
        <f>'Punten per wedstrijd'!D272</f>
        <v>2708.15</v>
      </c>
      <c r="I766" s="453" t="s">
        <v>2178</v>
      </c>
      <c r="J766" s="284" t="s">
        <v>3647</v>
      </c>
      <c r="K766" s="107"/>
      <c r="L766" s="329">
        <f>'Punten per wedstrijd'!D547</f>
        <v>598.70000000000016</v>
      </c>
      <c r="M766" s="453" t="s">
        <v>2178</v>
      </c>
      <c r="N766" s="284" t="s">
        <v>3631</v>
      </c>
      <c r="O766" s="107"/>
      <c r="P766" s="329">
        <f>'Punten per wedstrijd'!D755</f>
        <v>149.30000000000001</v>
      </c>
      <c r="Q766" s="453" t="s">
        <v>2178</v>
      </c>
      <c r="R766" s="107" t="s">
        <v>2832</v>
      </c>
      <c r="S766" s="453"/>
      <c r="T766" s="329">
        <f>'Punten per wedstrijd'!D951</f>
        <v>0</v>
      </c>
      <c r="U766" s="453" t="s">
        <v>2178</v>
      </c>
      <c r="V766" s="107" t="s">
        <v>2729</v>
      </c>
      <c r="W766" s="107"/>
      <c r="X766" s="329">
        <f>'Punten per wedstrijd'!D133</f>
        <v>4160.2999999999993</v>
      </c>
      <c r="Y766" s="453" t="s">
        <v>2178</v>
      </c>
      <c r="Z766" s="107" t="s">
        <v>2732</v>
      </c>
      <c r="AA766" s="107"/>
      <c r="AB766" s="329">
        <f>'Punten per wedstrijd'!D340</f>
        <v>655.9</v>
      </c>
      <c r="AC766" s="453" t="s">
        <v>2178</v>
      </c>
      <c r="AD766" s="107" t="s">
        <v>2200</v>
      </c>
      <c r="AE766" s="107"/>
      <c r="AF766" s="329">
        <f>'Punten per wedstrijd'!D616</f>
        <v>158.5</v>
      </c>
    </row>
    <row r="767" spans="1:32" s="3" customFormat="1" ht="15.75" customHeight="1">
      <c r="A767" s="453" t="s">
        <v>2179</v>
      </c>
      <c r="B767" s="285" t="s">
        <v>1655</v>
      </c>
      <c r="C767" s="107"/>
      <c r="D767" s="329">
        <f>'Punten per wedstrijd'!D1120</f>
        <v>1577.5</v>
      </c>
      <c r="E767" s="453" t="s">
        <v>2179</v>
      </c>
      <c r="F767" s="284" t="s">
        <v>3620</v>
      </c>
      <c r="G767" s="107"/>
      <c r="H767" s="329">
        <f>'Punten per wedstrijd'!D147</f>
        <v>2659.75</v>
      </c>
      <c r="I767" s="453" t="s">
        <v>2179</v>
      </c>
      <c r="J767" s="284" t="s">
        <v>3634</v>
      </c>
      <c r="K767" s="107"/>
      <c r="L767" s="329">
        <f>'Punten per wedstrijd'!D489</f>
        <v>598.40000000000009</v>
      </c>
      <c r="M767" s="453" t="s">
        <v>2179</v>
      </c>
      <c r="N767" s="284" t="s">
        <v>143</v>
      </c>
      <c r="O767" s="107"/>
      <c r="P767" s="329">
        <f>'Punten per wedstrijd'!D822</f>
        <v>148.9</v>
      </c>
      <c r="Q767" s="453" t="s">
        <v>2179</v>
      </c>
      <c r="R767" s="284" t="s">
        <v>3643</v>
      </c>
      <c r="S767" s="453"/>
      <c r="T767" s="329">
        <f>'Punten per wedstrijd'!D952</f>
        <v>0</v>
      </c>
      <c r="U767" s="453" t="s">
        <v>2179</v>
      </c>
      <c r="V767" s="107" t="s">
        <v>682</v>
      </c>
      <c r="W767" s="107"/>
      <c r="X767" s="329">
        <f>'Punten per wedstrijd'!D90</f>
        <v>4156.5999999999995</v>
      </c>
      <c r="Y767" s="453" t="s">
        <v>2179</v>
      </c>
      <c r="Z767" s="107" t="s">
        <v>2193</v>
      </c>
      <c r="AA767" s="107"/>
      <c r="AB767" s="329">
        <f>'Punten per wedstrijd'!D347</f>
        <v>653</v>
      </c>
      <c r="AC767" s="453" t="s">
        <v>2179</v>
      </c>
      <c r="AD767" s="284" t="s">
        <v>3628</v>
      </c>
      <c r="AE767" s="107"/>
      <c r="AF767" s="329">
        <f>'Punten per wedstrijd'!D605</f>
        <v>157.39999999999998</v>
      </c>
    </row>
    <row r="768" spans="1:32" s="3" customFormat="1" ht="15.75" customHeight="1">
      <c r="A768" s="453" t="s">
        <v>2180</v>
      </c>
      <c r="B768" s="107" t="s">
        <v>658</v>
      </c>
      <c r="C768" s="107"/>
      <c r="D768" s="329">
        <f>'Punten per wedstrijd'!D1119</f>
        <v>1571.6</v>
      </c>
      <c r="E768" s="453" t="s">
        <v>2180</v>
      </c>
      <c r="F768" s="284" t="s">
        <v>3646</v>
      </c>
      <c r="G768" s="107"/>
      <c r="H768" s="329">
        <f>'Punten per wedstrijd'!D263</f>
        <v>2658</v>
      </c>
      <c r="I768" s="453" t="s">
        <v>2180</v>
      </c>
      <c r="J768" s="284" t="s">
        <v>3628</v>
      </c>
      <c r="K768" s="107"/>
      <c r="L768" s="329">
        <f>'Punten per wedstrijd'!D465</f>
        <v>598.4</v>
      </c>
      <c r="M768" s="453" t="s">
        <v>2180</v>
      </c>
      <c r="N768" s="284" t="s">
        <v>3647</v>
      </c>
      <c r="O768" s="107"/>
      <c r="P768" s="329">
        <f>'Punten per wedstrijd'!D827</f>
        <v>147.60000000000002</v>
      </c>
      <c r="Q768" s="453" t="s">
        <v>2180</v>
      </c>
      <c r="R768" s="284" t="s">
        <v>3644</v>
      </c>
      <c r="S768" s="453"/>
      <c r="T768" s="329">
        <f>'Punten per wedstrijd'!D953</f>
        <v>0</v>
      </c>
      <c r="U768" s="453" t="s">
        <v>2180</v>
      </c>
      <c r="V768" s="285" t="s">
        <v>1657</v>
      </c>
      <c r="W768" s="107"/>
      <c r="X768" s="329">
        <f>'Punten per wedstrijd'!D5</f>
        <v>4059.1000000000004</v>
      </c>
      <c r="Y768" s="453" t="s">
        <v>2180</v>
      </c>
      <c r="Z768" s="107" t="s">
        <v>2714</v>
      </c>
      <c r="AA768" s="107"/>
      <c r="AB768" s="329">
        <f>'Punten per wedstrijd'!D390</f>
        <v>652.70000000000005</v>
      </c>
      <c r="AC768" s="453" t="s">
        <v>2180</v>
      </c>
      <c r="AD768" s="107" t="s">
        <v>653</v>
      </c>
      <c r="AE768" s="107"/>
      <c r="AF768" s="329">
        <f>'Punten per wedstrijd'!D666</f>
        <v>156.10000000000002</v>
      </c>
    </row>
    <row r="769" spans="1:32" s="3" customFormat="1" ht="15.75" customHeight="1">
      <c r="A769" s="453" t="s">
        <v>2181</v>
      </c>
      <c r="B769" s="285" t="s">
        <v>1661</v>
      </c>
      <c r="C769" s="107"/>
      <c r="D769" s="329">
        <f>'Punten per wedstrijd'!D1009</f>
        <v>1566.4999999999998</v>
      </c>
      <c r="E769" s="453" t="s">
        <v>2181</v>
      </c>
      <c r="F769" s="284" t="s">
        <v>3630</v>
      </c>
      <c r="G769" s="107"/>
      <c r="H769" s="329">
        <f>'Punten per wedstrijd'!D191</f>
        <v>2640.7</v>
      </c>
      <c r="I769" s="453" t="s">
        <v>2181</v>
      </c>
      <c r="J769" s="106" t="s">
        <v>1346</v>
      </c>
      <c r="K769" s="107"/>
      <c r="L769" s="329">
        <f>'Punten per wedstrijd'!D426</f>
        <v>597.20000000000005</v>
      </c>
      <c r="M769" s="453" t="s">
        <v>2181</v>
      </c>
      <c r="N769" s="107" t="s">
        <v>2721</v>
      </c>
      <c r="O769" s="107"/>
      <c r="P769" s="329">
        <f>'Punten per wedstrijd'!D824</f>
        <v>146.60000000000002</v>
      </c>
      <c r="Q769" s="453" t="s">
        <v>2181</v>
      </c>
      <c r="R769" s="107" t="s">
        <v>2718</v>
      </c>
      <c r="S769" s="453"/>
      <c r="T769" s="329">
        <f>'Punten per wedstrijd'!D955</f>
        <v>0</v>
      </c>
      <c r="U769" s="453" t="s">
        <v>2181</v>
      </c>
      <c r="V769" s="107" t="s">
        <v>694</v>
      </c>
      <c r="W769" s="107"/>
      <c r="X769" s="329">
        <f>'Punten per wedstrijd'!D116</f>
        <v>4045.5499999999997</v>
      </c>
      <c r="Y769" s="453" t="s">
        <v>2181</v>
      </c>
      <c r="Z769" s="107" t="s">
        <v>2727</v>
      </c>
      <c r="AA769" s="107"/>
      <c r="AB769" s="329">
        <f>'Punten per wedstrijd'!D408</f>
        <v>650.1</v>
      </c>
      <c r="AC769" s="453" t="s">
        <v>2181</v>
      </c>
      <c r="AD769" s="107" t="s">
        <v>2721</v>
      </c>
      <c r="AE769" s="107"/>
      <c r="AF769" s="329">
        <f>'Punten per wedstrijd'!D684</f>
        <v>155</v>
      </c>
    </row>
    <row r="770" spans="1:32" s="3" customFormat="1" ht="15.75" customHeight="1">
      <c r="A770" s="453" t="s">
        <v>2182</v>
      </c>
      <c r="B770" s="107" t="s">
        <v>2220</v>
      </c>
      <c r="C770" s="107"/>
      <c r="D770" s="329">
        <f>'Punten per wedstrijd'!D1033</f>
        <v>1561.3</v>
      </c>
      <c r="E770" s="453" t="s">
        <v>2182</v>
      </c>
      <c r="F770" s="107" t="s">
        <v>2727</v>
      </c>
      <c r="G770" s="107"/>
      <c r="H770" s="329">
        <f>'Punten per wedstrijd'!D268</f>
        <v>2635.7</v>
      </c>
      <c r="I770" s="453" t="s">
        <v>2182</v>
      </c>
      <c r="J770" s="284" t="s">
        <v>3640</v>
      </c>
      <c r="K770" s="107"/>
      <c r="L770" s="329">
        <f>'Punten per wedstrijd'!D513</f>
        <v>592.70000000000005</v>
      </c>
      <c r="M770" s="453" t="s">
        <v>2182</v>
      </c>
      <c r="N770" s="107" t="s">
        <v>639</v>
      </c>
      <c r="O770" s="107"/>
      <c r="P770" s="329">
        <f>'Punten per wedstrijd'!D739</f>
        <v>146.19999999999999</v>
      </c>
      <c r="Q770" s="453" t="s">
        <v>2182</v>
      </c>
      <c r="R770" s="107" t="s">
        <v>694</v>
      </c>
      <c r="S770" s="453"/>
      <c r="T770" s="329">
        <f>'Punten per wedstrijd'!D956</f>
        <v>0</v>
      </c>
      <c r="U770" s="453" t="s">
        <v>2182</v>
      </c>
      <c r="V770" s="107" t="s">
        <v>2726</v>
      </c>
      <c r="W770" s="107"/>
      <c r="X770" s="329">
        <f>'Punten per wedstrijd'!D70</f>
        <v>4040.15</v>
      </c>
      <c r="Y770" s="453" t="s">
        <v>2182</v>
      </c>
      <c r="Z770" s="284" t="s">
        <v>3628</v>
      </c>
      <c r="AA770" s="107"/>
      <c r="AB770" s="329">
        <f>'Punten per wedstrijd'!D325</f>
        <v>643.1</v>
      </c>
      <c r="AC770" s="453" t="s">
        <v>2182</v>
      </c>
      <c r="AD770" s="107" t="s">
        <v>2197</v>
      </c>
      <c r="AE770" s="107"/>
      <c r="AF770" s="329">
        <f>'Punten per wedstrijd'!D591</f>
        <v>150.6</v>
      </c>
    </row>
    <row r="771" spans="1:32" s="3" customFormat="1" ht="15.75" customHeight="1">
      <c r="A771" s="453" t="s">
        <v>2183</v>
      </c>
      <c r="B771" s="284" t="s">
        <v>3643</v>
      </c>
      <c r="C771" s="107"/>
      <c r="D771" s="329">
        <f>'Punten per wedstrijd'!D1092</f>
        <v>1555</v>
      </c>
      <c r="E771" s="453" t="s">
        <v>2183</v>
      </c>
      <c r="F771" s="107" t="s">
        <v>162</v>
      </c>
      <c r="G771" s="107"/>
      <c r="H771" s="329">
        <f>'Punten per wedstrijd'!D189</f>
        <v>2583.6999999999998</v>
      </c>
      <c r="I771" s="453" t="s">
        <v>2183</v>
      </c>
      <c r="J771" s="107" t="s">
        <v>2709</v>
      </c>
      <c r="K771" s="107"/>
      <c r="L771" s="329">
        <f>'Punten per wedstrijd'!D558</f>
        <v>589</v>
      </c>
      <c r="M771" s="453" t="s">
        <v>2183</v>
      </c>
      <c r="N771" s="284" t="s">
        <v>3645</v>
      </c>
      <c r="O771" s="107"/>
      <c r="P771" s="329">
        <f>'Punten per wedstrijd'!D817</f>
        <v>144.19999999999999</v>
      </c>
      <c r="Q771" s="453" t="s">
        <v>2183</v>
      </c>
      <c r="R771" s="107" t="s">
        <v>3685</v>
      </c>
      <c r="S771" s="453"/>
      <c r="T771" s="329">
        <f>'Punten per wedstrijd'!D958</f>
        <v>0</v>
      </c>
      <c r="U771" s="453" t="s">
        <v>2183</v>
      </c>
      <c r="V771" s="285" t="s">
        <v>1690</v>
      </c>
      <c r="W771" s="107"/>
      <c r="X771" s="329">
        <f>'Punten per wedstrijd'!D104</f>
        <v>3987.4999999999995</v>
      </c>
      <c r="Y771" s="453" t="s">
        <v>2183</v>
      </c>
      <c r="Z771" s="284" t="s">
        <v>3621</v>
      </c>
      <c r="AA771" s="107"/>
      <c r="AB771" s="329">
        <f>'Punten per wedstrijd'!D293</f>
        <v>634</v>
      </c>
      <c r="AC771" s="453" t="s">
        <v>2183</v>
      </c>
      <c r="AD771" s="107" t="s">
        <v>2714</v>
      </c>
      <c r="AE771" s="107"/>
      <c r="AF771" s="329">
        <f>'Punten per wedstrijd'!D670</f>
        <v>148.69999999999999</v>
      </c>
    </row>
    <row r="772" spans="1:32" s="3" customFormat="1" ht="15.75" customHeight="1">
      <c r="A772" s="453" t="s">
        <v>2184</v>
      </c>
      <c r="B772" s="107" t="s">
        <v>2729</v>
      </c>
      <c r="C772" s="107"/>
      <c r="D772" s="329">
        <f>'Punten per wedstrijd'!D1113</f>
        <v>1535.0000000000002</v>
      </c>
      <c r="E772" s="453" t="s">
        <v>2184</v>
      </c>
      <c r="F772" s="106" t="s">
        <v>1345</v>
      </c>
      <c r="G772" s="107"/>
      <c r="H772" s="329">
        <f>'Punten per wedstrijd'!D224</f>
        <v>2578.4500000000003</v>
      </c>
      <c r="I772" s="453" t="s">
        <v>2184</v>
      </c>
      <c r="J772" s="107" t="s">
        <v>700</v>
      </c>
      <c r="K772" s="107"/>
      <c r="L772" s="329">
        <f>'Punten per wedstrijd'!D484</f>
        <v>587.6</v>
      </c>
      <c r="M772" s="453" t="s">
        <v>2184</v>
      </c>
      <c r="N772" s="106" t="s">
        <v>1344</v>
      </c>
      <c r="O772" s="107"/>
      <c r="P772" s="329">
        <f>'Punten per wedstrijd'!D733</f>
        <v>143.6</v>
      </c>
      <c r="Q772" s="453" t="s">
        <v>2184</v>
      </c>
      <c r="R772" s="107" t="s">
        <v>686</v>
      </c>
      <c r="S772" s="453"/>
      <c r="T772" s="329">
        <f>'Punten per wedstrijd'!D959</f>
        <v>0</v>
      </c>
      <c r="U772" s="453" t="s">
        <v>2184</v>
      </c>
      <c r="V772" s="107" t="s">
        <v>669</v>
      </c>
      <c r="W772" s="107"/>
      <c r="X772" s="329">
        <f>'Punten per wedstrijd'!D97</f>
        <v>3982.85</v>
      </c>
      <c r="Y772" s="453" t="s">
        <v>2184</v>
      </c>
      <c r="Z772" s="285" t="s">
        <v>1654</v>
      </c>
      <c r="AA772" s="107"/>
      <c r="AB772" s="329">
        <f>'Punten per wedstrijd'!D326</f>
        <v>632.79999999999995</v>
      </c>
      <c r="AC772" s="453" t="s">
        <v>2184</v>
      </c>
      <c r="AD772" s="107" t="s">
        <v>155</v>
      </c>
      <c r="AE772" s="107"/>
      <c r="AF772" s="329">
        <f>'Punten per wedstrijd'!D694</f>
        <v>142.80000000000001</v>
      </c>
    </row>
    <row r="773" spans="1:32" s="3" customFormat="1" ht="15.75" customHeight="1">
      <c r="A773" s="453" t="s">
        <v>2185</v>
      </c>
      <c r="B773" s="284" t="s">
        <v>3621</v>
      </c>
      <c r="C773" s="107"/>
      <c r="D773" s="329">
        <f>'Punten per wedstrijd'!D993</f>
        <v>1514.8000000000002</v>
      </c>
      <c r="E773" s="453" t="s">
        <v>2185</v>
      </c>
      <c r="F773" s="107" t="s">
        <v>3685</v>
      </c>
      <c r="G773" s="107"/>
      <c r="H773" s="329">
        <f>'Punten per wedstrijd'!D258</f>
        <v>2569.8000000000002</v>
      </c>
      <c r="I773" s="453" t="s">
        <v>2185</v>
      </c>
      <c r="J773" s="107" t="s">
        <v>180</v>
      </c>
      <c r="K773" s="107"/>
      <c r="L773" s="329">
        <f>'Punten per wedstrijd'!D550</f>
        <v>579.1</v>
      </c>
      <c r="M773" s="453" t="s">
        <v>2185</v>
      </c>
      <c r="N773" s="107" t="s">
        <v>2724</v>
      </c>
      <c r="O773" s="107"/>
      <c r="P773" s="329">
        <f>'Punten per wedstrijd'!D802</f>
        <v>139.70000000000002</v>
      </c>
      <c r="Q773" s="453" t="s">
        <v>2185</v>
      </c>
      <c r="R773" s="285" t="s">
        <v>33</v>
      </c>
      <c r="S773" s="453"/>
      <c r="T773" s="329">
        <f>'Punten per wedstrijd'!D960</f>
        <v>0</v>
      </c>
      <c r="U773" s="453" t="s">
        <v>2185</v>
      </c>
      <c r="V773" s="107" t="s">
        <v>683</v>
      </c>
      <c r="W773" s="107"/>
      <c r="X773" s="329">
        <f>'Punten per wedstrijd'!D101</f>
        <v>3941.8999999999992</v>
      </c>
      <c r="Y773" s="453" t="s">
        <v>2185</v>
      </c>
      <c r="Z773" s="107" t="s">
        <v>658</v>
      </c>
      <c r="AA773" s="107"/>
      <c r="AB773" s="329">
        <f>'Punten per wedstrijd'!D419</f>
        <v>631.4</v>
      </c>
      <c r="AC773" s="453" t="s">
        <v>2185</v>
      </c>
      <c r="AD773" s="107" t="s">
        <v>2711</v>
      </c>
      <c r="AE773" s="107"/>
      <c r="AF773" s="329">
        <f>'Punten per wedstrijd'!D614</f>
        <v>140.60000000000002</v>
      </c>
    </row>
    <row r="774" spans="1:32" s="3" customFormat="1" ht="15.75" customHeight="1">
      <c r="A774" s="453" t="s">
        <v>2186</v>
      </c>
      <c r="B774" s="107" t="s">
        <v>2193</v>
      </c>
      <c r="C774" s="107"/>
      <c r="D774" s="329">
        <f>'Punten per wedstrijd'!D1047</f>
        <v>1481.1</v>
      </c>
      <c r="E774" s="453" t="s">
        <v>2186</v>
      </c>
      <c r="F774" s="107" t="s">
        <v>2220</v>
      </c>
      <c r="G774" s="107"/>
      <c r="H774" s="329">
        <f>'Punten per wedstrijd'!D193</f>
        <v>2557.5</v>
      </c>
      <c r="I774" s="453" t="s">
        <v>2186</v>
      </c>
      <c r="J774" s="107" t="s">
        <v>2198</v>
      </c>
      <c r="K774" s="107"/>
      <c r="L774" s="329">
        <f>'Punten per wedstrijd'!D508</f>
        <v>575.00000000000011</v>
      </c>
      <c r="M774" s="453" t="s">
        <v>2186</v>
      </c>
      <c r="N774" s="107" t="s">
        <v>654</v>
      </c>
      <c r="O774" s="107"/>
      <c r="P774" s="329">
        <f>'Punten per wedstrijd'!D805</f>
        <v>133.9</v>
      </c>
      <c r="Q774" s="453" t="s">
        <v>2186</v>
      </c>
      <c r="R774" s="285" t="s">
        <v>37</v>
      </c>
      <c r="S774" s="453"/>
      <c r="T774" s="329">
        <f>'Punten per wedstrijd'!D961</f>
        <v>0</v>
      </c>
      <c r="U774" s="453" t="s">
        <v>2186</v>
      </c>
      <c r="V774" s="107" t="s">
        <v>141</v>
      </c>
      <c r="W774" s="107"/>
      <c r="X774" s="329">
        <f>'Punten per wedstrijd'!D66</f>
        <v>3927.1</v>
      </c>
      <c r="Y774" s="453" t="s">
        <v>2186</v>
      </c>
      <c r="Z774" s="285" t="s">
        <v>1753</v>
      </c>
      <c r="AA774" s="107"/>
      <c r="AB774" s="329">
        <f>'Punten per wedstrijd'!D387</f>
        <v>594</v>
      </c>
      <c r="AC774" s="453" t="s">
        <v>2186</v>
      </c>
      <c r="AD774" s="107" t="s">
        <v>639</v>
      </c>
      <c r="AE774" s="107"/>
      <c r="AF774" s="329">
        <f>'Punten per wedstrijd'!D599</f>
        <v>139.9</v>
      </c>
    </row>
    <row r="775" spans="1:32" s="3" customFormat="1" ht="15.75" customHeight="1">
      <c r="A775" s="453" t="s">
        <v>2187</v>
      </c>
      <c r="B775" s="107" t="s">
        <v>2717</v>
      </c>
      <c r="C775" s="107"/>
      <c r="D775" s="329">
        <f>'Punten per wedstrijd'!D994</f>
        <v>1458.5</v>
      </c>
      <c r="E775" s="453" t="s">
        <v>2187</v>
      </c>
      <c r="F775" s="107" t="s">
        <v>2730</v>
      </c>
      <c r="G775" s="107"/>
      <c r="H775" s="329">
        <f>'Punten per wedstrijd'!D276</f>
        <v>2531.1499999999996</v>
      </c>
      <c r="I775" s="453" t="s">
        <v>2187</v>
      </c>
      <c r="J775" s="284" t="s">
        <v>3625</v>
      </c>
      <c r="K775" s="107"/>
      <c r="L775" s="329">
        <f>'Punten per wedstrijd'!D447</f>
        <v>566.9</v>
      </c>
      <c r="M775" s="453" t="s">
        <v>2187</v>
      </c>
      <c r="N775" s="284" t="s">
        <v>3623</v>
      </c>
      <c r="O775" s="107"/>
      <c r="P775" s="329">
        <f>'Punten per wedstrijd'!D720</f>
        <v>129.1</v>
      </c>
      <c r="Q775" s="453" t="s">
        <v>2187</v>
      </c>
      <c r="R775" s="284" t="s">
        <v>143</v>
      </c>
      <c r="S775" s="453"/>
      <c r="T775" s="329">
        <f>'Punten per wedstrijd'!D962</f>
        <v>0</v>
      </c>
      <c r="U775" s="453" t="s">
        <v>2187</v>
      </c>
      <c r="V775" s="285" t="s">
        <v>1753</v>
      </c>
      <c r="W775" s="107"/>
      <c r="X775" s="329">
        <f>'Punten per wedstrijd'!D107</f>
        <v>3894.55</v>
      </c>
      <c r="Y775" s="453" t="s">
        <v>2187</v>
      </c>
      <c r="Z775" s="107" t="s">
        <v>2721</v>
      </c>
      <c r="AA775" s="107"/>
      <c r="AB775" s="329">
        <f>'Punten per wedstrijd'!D404</f>
        <v>590.90000000000009</v>
      </c>
      <c r="AC775" s="453" t="s">
        <v>2187</v>
      </c>
      <c r="AD775" s="284" t="s">
        <v>3644</v>
      </c>
      <c r="AE775" s="107"/>
      <c r="AF775" s="329">
        <f>'Punten per wedstrijd'!D673</f>
        <v>139.5</v>
      </c>
    </row>
    <row r="776" spans="1:32" s="3" customFormat="1" ht="15.75" customHeight="1">
      <c r="A776" s="453" t="s">
        <v>2188</v>
      </c>
      <c r="B776" s="285" t="s">
        <v>1649</v>
      </c>
      <c r="C776" s="107"/>
      <c r="D776" s="329">
        <f>'Punten per wedstrijd'!D1089</f>
        <v>1448.1</v>
      </c>
      <c r="E776" s="453" t="s">
        <v>2188</v>
      </c>
      <c r="F776" s="285" t="s">
        <v>1658</v>
      </c>
      <c r="G776" s="107"/>
      <c r="H776" s="329">
        <f>'Punten per wedstrijd'!D175</f>
        <v>2499.2000000000003</v>
      </c>
      <c r="I776" s="453" t="s">
        <v>2188</v>
      </c>
      <c r="J776" s="285" t="s">
        <v>11</v>
      </c>
      <c r="K776" s="107"/>
      <c r="L776" s="329">
        <f>'Punten per wedstrijd'!D450</f>
        <v>564.80000000000007</v>
      </c>
      <c r="M776" s="453" t="s">
        <v>2188</v>
      </c>
      <c r="N776" s="107" t="s">
        <v>2720</v>
      </c>
      <c r="O776" s="107"/>
      <c r="P776" s="329">
        <f>'Punten per wedstrijd'!D728</f>
        <v>128.29999999999998</v>
      </c>
      <c r="Q776" s="453" t="s">
        <v>2188</v>
      </c>
      <c r="R776" s="284" t="s">
        <v>3646</v>
      </c>
      <c r="S776" s="453"/>
      <c r="T776" s="329">
        <f>'Punten per wedstrijd'!D963</f>
        <v>0</v>
      </c>
      <c r="U776" s="453" t="s">
        <v>2188</v>
      </c>
      <c r="V776" s="107" t="s">
        <v>2707</v>
      </c>
      <c r="W776" s="107"/>
      <c r="X776" s="329">
        <f>'Punten per wedstrijd'!D19</f>
        <v>3855.5</v>
      </c>
      <c r="Y776" s="453" t="s">
        <v>2188</v>
      </c>
      <c r="Z776" s="284" t="s">
        <v>3623</v>
      </c>
      <c r="AA776" s="107"/>
      <c r="AB776" s="329">
        <f>'Punten per wedstrijd'!D300</f>
        <v>585.9</v>
      </c>
      <c r="AC776" s="453" t="s">
        <v>2188</v>
      </c>
      <c r="AD776" s="285" t="s">
        <v>1658</v>
      </c>
      <c r="AE776" s="107"/>
      <c r="AF776" s="329">
        <f>'Punten per wedstrijd'!D595</f>
        <v>138.4</v>
      </c>
    </row>
    <row r="777" spans="1:32" s="3" customFormat="1" ht="15.75" customHeight="1">
      <c r="A777" s="453" t="s">
        <v>2189</v>
      </c>
      <c r="B777" s="284" t="s">
        <v>3628</v>
      </c>
      <c r="C777" s="107"/>
      <c r="D777" s="329">
        <f>'Punten per wedstrijd'!D1025</f>
        <v>1426.6000000000001</v>
      </c>
      <c r="E777" s="453" t="s">
        <v>2189</v>
      </c>
      <c r="F777" s="107" t="s">
        <v>2717</v>
      </c>
      <c r="G777" s="107"/>
      <c r="H777" s="329">
        <f>'Punten per wedstrijd'!D154</f>
        <v>2458.8000000000002</v>
      </c>
      <c r="I777" s="453" t="s">
        <v>2189</v>
      </c>
      <c r="J777" s="284" t="s">
        <v>3620</v>
      </c>
      <c r="K777" s="107"/>
      <c r="L777" s="329">
        <f>'Punten per wedstrijd'!D427</f>
        <v>556.5</v>
      </c>
      <c r="M777" s="453" t="s">
        <v>2189</v>
      </c>
      <c r="N777" s="284" t="s">
        <v>3634</v>
      </c>
      <c r="O777" s="107"/>
      <c r="P777" s="329">
        <f>'Punten per wedstrijd'!D769</f>
        <v>125.30000000000001</v>
      </c>
      <c r="Q777" s="453" t="s">
        <v>2189</v>
      </c>
      <c r="R777" s="107" t="s">
        <v>2721</v>
      </c>
      <c r="S777" s="453"/>
      <c r="T777" s="329">
        <f>'Punten per wedstrijd'!D964</f>
        <v>0</v>
      </c>
      <c r="U777" s="453" t="s">
        <v>2189</v>
      </c>
      <c r="V777" s="107" t="s">
        <v>162</v>
      </c>
      <c r="W777" s="107"/>
      <c r="X777" s="329">
        <f>'Punten per wedstrijd'!D49</f>
        <v>3854.5</v>
      </c>
      <c r="Y777" s="453" t="s">
        <v>2189</v>
      </c>
      <c r="Z777" s="284" t="s">
        <v>3635</v>
      </c>
      <c r="AA777" s="107"/>
      <c r="AB777" s="329">
        <f>'Punten per wedstrijd'!D353</f>
        <v>581.69999999999993</v>
      </c>
      <c r="AC777" s="453" t="s">
        <v>2189</v>
      </c>
      <c r="AD777" s="284" t="s">
        <v>3643</v>
      </c>
      <c r="AE777" s="107"/>
      <c r="AF777" s="329">
        <f>'Punten per wedstrijd'!D672</f>
        <v>134.69999999999999</v>
      </c>
    </row>
    <row r="778" spans="1:32" s="3" customFormat="1" ht="15.75" customHeight="1">
      <c r="A778" s="453" t="s">
        <v>2190</v>
      </c>
      <c r="B778" s="107" t="s">
        <v>2720</v>
      </c>
      <c r="C778" s="107"/>
      <c r="D778" s="329">
        <f>'Punten per wedstrijd'!D1008</f>
        <v>1408.2</v>
      </c>
      <c r="E778" s="453" t="s">
        <v>2190</v>
      </c>
      <c r="F778" s="284" t="s">
        <v>3642</v>
      </c>
      <c r="G778" s="107"/>
      <c r="H778" s="329">
        <f>'Punten per wedstrijd'!D243</f>
        <v>2279.1000000000004</v>
      </c>
      <c r="I778" s="453" t="s">
        <v>2190</v>
      </c>
      <c r="J778" s="106" t="s">
        <v>1342</v>
      </c>
      <c r="K778" s="107"/>
      <c r="L778" s="329">
        <f>'Punten per wedstrijd'!D436</f>
        <v>556.20000000000005</v>
      </c>
      <c r="M778" s="453" t="s">
        <v>2190</v>
      </c>
      <c r="N778" s="284" t="s">
        <v>3642</v>
      </c>
      <c r="O778" s="107"/>
      <c r="P778" s="329">
        <f>'Punten per wedstrijd'!D803</f>
        <v>125.00000000000001</v>
      </c>
      <c r="Q778" s="453" t="s">
        <v>2190</v>
      </c>
      <c r="R778" s="106" t="s">
        <v>1351</v>
      </c>
      <c r="S778" s="453"/>
      <c r="T778" s="329">
        <f>'Punten per wedstrijd'!D965</f>
        <v>0</v>
      </c>
      <c r="U778" s="453" t="s">
        <v>2190</v>
      </c>
      <c r="V778" s="107" t="s">
        <v>2721</v>
      </c>
      <c r="W778" s="107"/>
      <c r="X778" s="329">
        <f>'Punten per wedstrijd'!D124</f>
        <v>3834.4500000000003</v>
      </c>
      <c r="Y778" s="453" t="s">
        <v>2190</v>
      </c>
      <c r="Z778" s="285" t="s">
        <v>1665</v>
      </c>
      <c r="AA778" s="107"/>
      <c r="AB778" s="329">
        <f>'Punten per wedstrijd'!D304</f>
        <v>581.40000000000009</v>
      </c>
      <c r="AC778" s="453" t="s">
        <v>2190</v>
      </c>
      <c r="AD778" s="107" t="s">
        <v>2198</v>
      </c>
      <c r="AE778" s="107"/>
      <c r="AF778" s="329">
        <f>'Punten per wedstrijd'!D648</f>
        <v>134.30000000000001</v>
      </c>
    </row>
    <row r="779" spans="1:32" s="3" customFormat="1" ht="15.75" customHeight="1">
      <c r="A779" s="453" t="s">
        <v>2191</v>
      </c>
      <c r="B779" s="284" t="s">
        <v>3645</v>
      </c>
      <c r="C779" s="107"/>
      <c r="D779" s="329">
        <f>'Punten per wedstrijd'!D1097</f>
        <v>1341.2000000000003</v>
      </c>
      <c r="E779" s="453" t="s">
        <v>2191</v>
      </c>
      <c r="F779" s="285" t="s">
        <v>1690</v>
      </c>
      <c r="G779" s="107"/>
      <c r="H779" s="329">
        <f>'Punten per wedstrijd'!D244</f>
        <v>2259.85</v>
      </c>
      <c r="I779" s="453" t="s">
        <v>2191</v>
      </c>
      <c r="J779" s="285" t="s">
        <v>1671</v>
      </c>
      <c r="K779" s="107"/>
      <c r="L779" s="329">
        <f>'Punten per wedstrijd'!D549</f>
        <v>548.6</v>
      </c>
      <c r="M779" s="453" t="s">
        <v>2191</v>
      </c>
      <c r="N779" s="107" t="s">
        <v>694</v>
      </c>
      <c r="O779" s="107"/>
      <c r="P779" s="329">
        <f>'Punten per wedstrijd'!D816</f>
        <v>123.00000000000001</v>
      </c>
      <c r="Q779" s="453" t="s">
        <v>2191</v>
      </c>
      <c r="R779" s="107" t="s">
        <v>2722</v>
      </c>
      <c r="S779" s="453"/>
      <c r="T779" s="329">
        <f>'Punten per wedstrijd'!D966</f>
        <v>0</v>
      </c>
      <c r="U779" s="453" t="s">
        <v>2191</v>
      </c>
      <c r="V779" s="107" t="s">
        <v>2196</v>
      </c>
      <c r="W779" s="107"/>
      <c r="X779" s="329">
        <f>'Punten per wedstrijd'!D22</f>
        <v>3828.1499999999996</v>
      </c>
      <c r="Y779" s="453" t="s">
        <v>2191</v>
      </c>
      <c r="Z779" s="107" t="s">
        <v>2729</v>
      </c>
      <c r="AA779" s="107"/>
      <c r="AB779" s="329">
        <f>'Punten per wedstrijd'!D413</f>
        <v>571.19999999999993</v>
      </c>
      <c r="AC779" s="453" t="s">
        <v>2191</v>
      </c>
      <c r="AD779" s="285" t="s">
        <v>1655</v>
      </c>
      <c r="AE779" s="107"/>
      <c r="AF779" s="329">
        <f>'Punten per wedstrijd'!D700</f>
        <v>127.8</v>
      </c>
    </row>
    <row r="780" spans="1:32" s="3" customFormat="1" ht="15.75" customHeight="1">
      <c r="A780" s="453" t="s">
        <v>2192</v>
      </c>
      <c r="B780" s="107" t="s">
        <v>2714</v>
      </c>
      <c r="C780" s="107"/>
      <c r="D780" s="329">
        <f>'Punten per wedstrijd'!D1090</f>
        <v>1288.4000000000001</v>
      </c>
      <c r="E780" s="453" t="s">
        <v>2192</v>
      </c>
      <c r="F780" s="285" t="s">
        <v>1</v>
      </c>
      <c r="G780" s="107"/>
      <c r="H780" s="329">
        <f>'Punten per wedstrijd'!D150</f>
        <v>2201.5</v>
      </c>
      <c r="I780" s="453" t="s">
        <v>2192</v>
      </c>
      <c r="J780" s="285" t="s">
        <v>1649</v>
      </c>
      <c r="K780" s="107"/>
      <c r="L780" s="329">
        <f>'Punten per wedstrijd'!D529</f>
        <v>533.6</v>
      </c>
      <c r="M780" s="453" t="s">
        <v>2192</v>
      </c>
      <c r="N780" s="107" t="s">
        <v>675</v>
      </c>
      <c r="O780" s="107"/>
      <c r="P780" s="329">
        <f>'Punten per wedstrijd'!D718</f>
        <v>122.5</v>
      </c>
      <c r="Q780" s="453" t="s">
        <v>2192</v>
      </c>
      <c r="R780" s="107" t="s">
        <v>2727</v>
      </c>
      <c r="S780" s="453"/>
      <c r="T780" s="329">
        <f>'Punten per wedstrijd'!D968</f>
        <v>0</v>
      </c>
      <c r="U780" s="453" t="s">
        <v>2192</v>
      </c>
      <c r="V780" s="285" t="s">
        <v>11</v>
      </c>
      <c r="W780" s="107"/>
      <c r="X780" s="329">
        <f>'Punten per wedstrijd'!D30</f>
        <v>3806.8999999999996</v>
      </c>
      <c r="Y780" s="453" t="s">
        <v>2192</v>
      </c>
      <c r="Z780" s="285" t="s">
        <v>1658</v>
      </c>
      <c r="AA780" s="107"/>
      <c r="AB780" s="329">
        <f>'Punten per wedstrijd'!D315</f>
        <v>566.55000000000007</v>
      </c>
      <c r="AC780" s="453" t="s">
        <v>2192</v>
      </c>
      <c r="AD780" s="107" t="s">
        <v>141</v>
      </c>
      <c r="AE780" s="107"/>
      <c r="AF780" s="329">
        <f>'Punten per wedstrijd'!D626</f>
        <v>124</v>
      </c>
    </row>
    <row r="781" spans="1:32" s="3" customFormat="1" ht="15.75" customHeight="1">
      <c r="A781" s="453" t="s">
        <v>2303</v>
      </c>
      <c r="B781" s="107" t="s">
        <v>3637</v>
      </c>
      <c r="C781" s="107"/>
      <c r="D781" s="329">
        <f>'Punten per wedstrijd'!D1059</f>
        <v>1266.2999999999997</v>
      </c>
      <c r="E781" s="453" t="s">
        <v>2303</v>
      </c>
      <c r="F781" s="284" t="s">
        <v>3647</v>
      </c>
      <c r="G781" s="107"/>
      <c r="H781" s="329">
        <f>'Punten per wedstrijd'!D267</f>
        <v>2178.35</v>
      </c>
      <c r="I781" s="453" t="s">
        <v>2303</v>
      </c>
      <c r="J781" s="107" t="s">
        <v>675</v>
      </c>
      <c r="K781" s="107"/>
      <c r="L781" s="329">
        <f>'Punten per wedstrijd'!D438</f>
        <v>525.70000000000005</v>
      </c>
      <c r="M781" s="453" t="s">
        <v>2303</v>
      </c>
      <c r="N781" s="107" t="s">
        <v>2848</v>
      </c>
      <c r="O781" s="107"/>
      <c r="P781" s="329">
        <f>'Punten per wedstrijd'!D717</f>
        <v>122.39999999999999</v>
      </c>
      <c r="Q781" s="453" t="s">
        <v>2303</v>
      </c>
      <c r="R781" s="285" t="s">
        <v>1671</v>
      </c>
      <c r="S781" s="453"/>
      <c r="T781" s="329">
        <f>'Punten per wedstrijd'!D969</f>
        <v>0</v>
      </c>
      <c r="U781" s="453" t="s">
        <v>2303</v>
      </c>
      <c r="V781" s="284" t="s">
        <v>3626</v>
      </c>
      <c r="W781" s="107"/>
      <c r="X781" s="329">
        <f>'Punten per wedstrijd'!D37</f>
        <v>3804</v>
      </c>
      <c r="Y781" s="453" t="s">
        <v>2303</v>
      </c>
      <c r="Z781" s="107" t="s">
        <v>155</v>
      </c>
      <c r="AA781" s="107"/>
      <c r="AB781" s="329">
        <f>'Punten per wedstrijd'!D414</f>
        <v>564.84999999999991</v>
      </c>
      <c r="AC781" s="453" t="s">
        <v>2303</v>
      </c>
      <c r="AD781" s="106" t="s">
        <v>1346</v>
      </c>
      <c r="AE781" s="107"/>
      <c r="AF781" s="329">
        <f>'Punten per wedstrijd'!D566</f>
        <v>121.10000000000001</v>
      </c>
    </row>
    <row r="782" spans="1:32" s="3" customFormat="1" ht="15.75" customHeight="1">
      <c r="A782" s="453" t="s">
        <v>2304</v>
      </c>
      <c r="B782" s="107" t="s">
        <v>639</v>
      </c>
      <c r="C782" s="107"/>
      <c r="D782" s="329">
        <f>'Punten per wedstrijd'!D1019</f>
        <v>1257.4000000000001</v>
      </c>
      <c r="E782" s="453" t="s">
        <v>2304</v>
      </c>
      <c r="F782" s="284" t="s">
        <v>3635</v>
      </c>
      <c r="G782" s="107"/>
      <c r="H782" s="329">
        <f>'Punten per wedstrijd'!D213</f>
        <v>2171.1499999999996</v>
      </c>
      <c r="I782" s="453" t="s">
        <v>2304</v>
      </c>
      <c r="J782" s="107" t="s">
        <v>3685</v>
      </c>
      <c r="K782" s="107"/>
      <c r="L782" s="329">
        <f>'Punten per wedstrijd'!D538</f>
        <v>521.49999999999989</v>
      </c>
      <c r="M782" s="453" t="s">
        <v>2304</v>
      </c>
      <c r="N782" s="107" t="s">
        <v>2728</v>
      </c>
      <c r="O782" s="107"/>
      <c r="P782" s="329">
        <f>'Punten per wedstrijd'!D837</f>
        <v>111.80000000000001</v>
      </c>
      <c r="Q782" s="453" t="s">
        <v>2304</v>
      </c>
      <c r="R782" s="107" t="s">
        <v>180</v>
      </c>
      <c r="S782" s="453"/>
      <c r="T782" s="329">
        <f>'Punten per wedstrijd'!D970</f>
        <v>0</v>
      </c>
      <c r="U782" s="453" t="s">
        <v>2304</v>
      </c>
      <c r="V782" s="284" t="s">
        <v>3627</v>
      </c>
      <c r="W782" s="107"/>
      <c r="X782" s="329">
        <f>'Punten per wedstrijd'!D43</f>
        <v>3741.7999999999997</v>
      </c>
      <c r="Y782" s="453" t="s">
        <v>2304</v>
      </c>
      <c r="Z782" s="106" t="s">
        <v>1346</v>
      </c>
      <c r="AA782" s="107"/>
      <c r="AB782" s="329">
        <f>'Punten per wedstrijd'!D286</f>
        <v>555.80000000000007</v>
      </c>
      <c r="AC782" s="453" t="s">
        <v>2304</v>
      </c>
      <c r="AD782" s="107" t="s">
        <v>2727</v>
      </c>
      <c r="AE782" s="107"/>
      <c r="AF782" s="329">
        <f>'Punten per wedstrijd'!D688</f>
        <v>120.5</v>
      </c>
    </row>
    <row r="783" spans="1:32" s="3" customFormat="1" ht="15.75" customHeight="1">
      <c r="A783" s="453" t="s">
        <v>2305</v>
      </c>
      <c r="B783" s="107" t="s">
        <v>2848</v>
      </c>
      <c r="C783" s="107"/>
      <c r="D783" s="329">
        <f>'Punten per wedstrijd'!D997</f>
        <v>1201.6999999999998</v>
      </c>
      <c r="E783" s="453" t="s">
        <v>2305</v>
      </c>
      <c r="F783" s="285" t="s">
        <v>1665</v>
      </c>
      <c r="G783" s="107"/>
      <c r="H783" s="329">
        <f>'Punten per wedstrijd'!D164</f>
        <v>2134.9</v>
      </c>
      <c r="I783" s="453" t="s">
        <v>2305</v>
      </c>
      <c r="J783" s="107" t="s">
        <v>153</v>
      </c>
      <c r="K783" s="107"/>
      <c r="L783" s="329">
        <f>'Punten per wedstrijd'!D443</f>
        <v>508.09999999999997</v>
      </c>
      <c r="M783" s="453" t="s">
        <v>2305</v>
      </c>
      <c r="N783" s="107" t="s">
        <v>2203</v>
      </c>
      <c r="O783" s="107"/>
      <c r="P783" s="329">
        <f>'Punten per wedstrijd'!D771</f>
        <v>108.5</v>
      </c>
      <c r="Q783" s="453" t="s">
        <v>2305</v>
      </c>
      <c r="R783" s="107" t="s">
        <v>2710</v>
      </c>
      <c r="S783" s="453"/>
      <c r="T783" s="329">
        <f>'Punten per wedstrijd'!D971</f>
        <v>0</v>
      </c>
      <c r="U783" s="453" t="s">
        <v>2305</v>
      </c>
      <c r="V783" s="285" t="s">
        <v>1661</v>
      </c>
      <c r="W783" s="107"/>
      <c r="X783" s="329">
        <f>'Punten per wedstrijd'!D29</f>
        <v>3577.2000000000007</v>
      </c>
      <c r="Y783" s="453" t="s">
        <v>2305</v>
      </c>
      <c r="Z783" s="285" t="s">
        <v>1690</v>
      </c>
      <c r="AA783" s="107"/>
      <c r="AB783" s="329">
        <f>'Punten per wedstrijd'!D384</f>
        <v>547.90000000000009</v>
      </c>
      <c r="AC783" s="453" t="s">
        <v>2305</v>
      </c>
      <c r="AD783" s="107" t="s">
        <v>2709</v>
      </c>
      <c r="AE783" s="107"/>
      <c r="AF783" s="329">
        <f>'Punten per wedstrijd'!D698</f>
        <v>120.5</v>
      </c>
    </row>
    <row r="784" spans="1:32" s="3" customFormat="1" ht="15.75" customHeight="1">
      <c r="A784" s="453" t="s">
        <v>2684</v>
      </c>
      <c r="B784" s="107" t="s">
        <v>2200</v>
      </c>
      <c r="C784" s="107"/>
      <c r="D784" s="329">
        <f>'Punten per wedstrijd'!D1036</f>
        <v>1171</v>
      </c>
      <c r="E784" s="453" t="s">
        <v>2684</v>
      </c>
      <c r="F784" s="107" t="s">
        <v>668</v>
      </c>
      <c r="G784" s="107"/>
      <c r="H784" s="329">
        <f>'Punten per wedstrijd'!D218</f>
        <v>2056.3000000000002</v>
      </c>
      <c r="I784" s="453" t="s">
        <v>2684</v>
      </c>
      <c r="J784" s="107" t="s">
        <v>633</v>
      </c>
      <c r="K784" s="107"/>
      <c r="L784" s="329">
        <f>'Punten per wedstrijd'!D454</f>
        <v>482.09999999999997</v>
      </c>
      <c r="M784" s="453" t="s">
        <v>2684</v>
      </c>
      <c r="N784" s="284" t="s">
        <v>3646</v>
      </c>
      <c r="O784" s="107"/>
      <c r="P784" s="329">
        <f>'Punten per wedstrijd'!D823</f>
        <v>105.2</v>
      </c>
      <c r="Q784" s="453" t="s">
        <v>2684</v>
      </c>
      <c r="R784" s="107" t="s">
        <v>2217</v>
      </c>
      <c r="S784" s="453"/>
      <c r="T784" s="329">
        <f>'Punten per wedstrijd'!D972</f>
        <v>0</v>
      </c>
      <c r="U784" s="453" t="s">
        <v>2684</v>
      </c>
      <c r="V784" s="285" t="s">
        <v>1665</v>
      </c>
      <c r="W784" s="107"/>
      <c r="X784" s="329">
        <f>'Punten per wedstrijd'!D24</f>
        <v>3456.7999999999997</v>
      </c>
      <c r="Y784" s="453" t="s">
        <v>2684</v>
      </c>
      <c r="Z784" s="107" t="s">
        <v>2197</v>
      </c>
      <c r="AA784" s="107"/>
      <c r="AB784" s="329">
        <f>'Punten per wedstrijd'!D311</f>
        <v>521.5</v>
      </c>
      <c r="AC784" s="453" t="s">
        <v>2684</v>
      </c>
      <c r="AD784" s="284" t="s">
        <v>3642</v>
      </c>
      <c r="AE784" s="107"/>
      <c r="AF784" s="329">
        <f>'Punten per wedstrijd'!D663</f>
        <v>116</v>
      </c>
    </row>
    <row r="785" spans="1:1565" s="3" customFormat="1" ht="15.75" customHeight="1">
      <c r="A785" s="453" t="s">
        <v>2685</v>
      </c>
      <c r="B785" s="285" t="s">
        <v>1667</v>
      </c>
      <c r="C785" s="107"/>
      <c r="D785" s="329">
        <f>'Punten per wedstrijd'!D1048</f>
        <v>1165.1000000000001</v>
      </c>
      <c r="E785" s="453" t="s">
        <v>2685</v>
      </c>
      <c r="F785" s="107" t="s">
        <v>694</v>
      </c>
      <c r="G785" s="107"/>
      <c r="H785" s="329">
        <f>'Punten per wedstrijd'!D256</f>
        <v>2055.75</v>
      </c>
      <c r="I785" s="453" t="s">
        <v>2685</v>
      </c>
      <c r="J785" s="284" t="s">
        <v>3643</v>
      </c>
      <c r="K785" s="107"/>
      <c r="L785" s="329">
        <f>'Punten per wedstrijd'!D532</f>
        <v>475.1</v>
      </c>
      <c r="M785" s="453" t="s">
        <v>2685</v>
      </c>
      <c r="N785" s="285" t="s">
        <v>1690</v>
      </c>
      <c r="O785" s="107"/>
      <c r="P785" s="329">
        <f>'Punten per wedstrijd'!D804</f>
        <v>104.89999999999999</v>
      </c>
      <c r="Q785" s="453" t="s">
        <v>2685</v>
      </c>
      <c r="R785" s="107" t="s">
        <v>2729</v>
      </c>
      <c r="S785" s="453"/>
      <c r="T785" s="329">
        <f>'Punten per wedstrijd'!D973</f>
        <v>0</v>
      </c>
      <c r="U785" s="453" t="s">
        <v>2685</v>
      </c>
      <c r="V785" s="106" t="s">
        <v>1346</v>
      </c>
      <c r="W785" s="107"/>
      <c r="X785" s="329">
        <f>'Punten per wedstrijd'!D6</f>
        <v>3453.7000000000003</v>
      </c>
      <c r="Y785" s="453" t="s">
        <v>2685</v>
      </c>
      <c r="Z785" s="107" t="s">
        <v>682</v>
      </c>
      <c r="AA785" s="107"/>
      <c r="AB785" s="329">
        <f>'Punten per wedstrijd'!D370</f>
        <v>520.6</v>
      </c>
      <c r="AC785" s="453" t="s">
        <v>2685</v>
      </c>
      <c r="AD785" s="107" t="s">
        <v>686</v>
      </c>
      <c r="AE785" s="107"/>
      <c r="AF785" s="329">
        <f>'Punten per wedstrijd'!D679</f>
        <v>106.4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3" t="s">
        <v>2686</v>
      </c>
      <c r="B786" s="107" t="s">
        <v>2209</v>
      </c>
      <c r="C786" s="107"/>
      <c r="D786" s="329">
        <f>'Punten per wedstrijd'!D1057</f>
        <v>1144.3000000000002</v>
      </c>
      <c r="E786" s="453" t="s">
        <v>2686</v>
      </c>
      <c r="F786" s="107" t="s">
        <v>2197</v>
      </c>
      <c r="G786" s="107"/>
      <c r="H786" s="329">
        <f>'Punten per wedstrijd'!D171</f>
        <v>2038.95</v>
      </c>
      <c r="I786" s="453" t="s">
        <v>2686</v>
      </c>
      <c r="J786" s="107" t="s">
        <v>2724</v>
      </c>
      <c r="K786" s="107"/>
      <c r="L786" s="329">
        <f>'Punten per wedstrijd'!D522</f>
        <v>453.30000000000007</v>
      </c>
      <c r="M786" s="453" t="s">
        <v>2686</v>
      </c>
      <c r="N786" s="107" t="s">
        <v>2714</v>
      </c>
      <c r="O786" s="107"/>
      <c r="P786" s="329">
        <f>'Punten per wedstrijd'!D810</f>
        <v>102.2</v>
      </c>
      <c r="Q786" s="453" t="s">
        <v>2686</v>
      </c>
      <c r="R786" s="107" t="s">
        <v>155</v>
      </c>
      <c r="S786" s="453"/>
      <c r="T786" s="329">
        <f>'Punten per wedstrijd'!D974</f>
        <v>0</v>
      </c>
      <c r="U786" s="453" t="s">
        <v>2686</v>
      </c>
      <c r="V786" s="285" t="s">
        <v>1667</v>
      </c>
      <c r="W786" s="107"/>
      <c r="X786" s="329">
        <f>'Punten per wedstrijd'!D68</f>
        <v>3311.8</v>
      </c>
      <c r="Y786" s="453" t="s">
        <v>2686</v>
      </c>
      <c r="Z786" s="285" t="s">
        <v>1656</v>
      </c>
      <c r="AA786" s="107"/>
      <c r="AB786" s="329">
        <f>'Punten per wedstrijd'!D291</f>
        <v>517.90000000000009</v>
      </c>
      <c r="AC786" s="453" t="s">
        <v>2686</v>
      </c>
      <c r="AD786" s="285" t="s">
        <v>31</v>
      </c>
      <c r="AE786" s="107"/>
      <c r="AF786" s="329">
        <f>'Punten per wedstrijd'!D674</f>
        <v>93.3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3" t="s">
        <v>2687</v>
      </c>
      <c r="B787" s="107" t="s">
        <v>2716</v>
      </c>
      <c r="C787" s="107"/>
      <c r="D787" s="329">
        <f>'Punten per wedstrijd'!D1016</f>
        <v>1130.1000000000001</v>
      </c>
      <c r="E787" s="453" t="s">
        <v>2687</v>
      </c>
      <c r="F787" s="107" t="s">
        <v>700</v>
      </c>
      <c r="G787" s="107"/>
      <c r="H787" s="329">
        <f>'Punten per wedstrijd'!D204</f>
        <v>2002.1</v>
      </c>
      <c r="I787" s="453" t="s">
        <v>2687</v>
      </c>
      <c r="J787" s="107" t="s">
        <v>2727</v>
      </c>
      <c r="K787" s="107"/>
      <c r="L787" s="329">
        <f>'Punten per wedstrijd'!D548</f>
        <v>421.30000000000007</v>
      </c>
      <c r="M787" s="453" t="s">
        <v>2687</v>
      </c>
      <c r="N787" s="107" t="s">
        <v>658</v>
      </c>
      <c r="O787" s="107"/>
      <c r="P787" s="329">
        <f>'Punten per wedstrijd'!D839</f>
        <v>98.100000000000009</v>
      </c>
      <c r="Q787" s="453" t="s">
        <v>2687</v>
      </c>
      <c r="R787" s="284" t="s">
        <v>3648</v>
      </c>
      <c r="S787" s="453"/>
      <c r="T787" s="329">
        <f>'Punten per wedstrijd'!D975</f>
        <v>0</v>
      </c>
      <c r="U787" s="453" t="s">
        <v>2687</v>
      </c>
      <c r="V787" s="107" t="s">
        <v>639</v>
      </c>
      <c r="W787" s="107"/>
      <c r="X787" s="329">
        <f>'Punten per wedstrijd'!D39</f>
        <v>3281.7999999999997</v>
      </c>
      <c r="Y787" s="453" t="s">
        <v>2687</v>
      </c>
      <c r="Z787" s="285" t="s">
        <v>1</v>
      </c>
      <c r="AA787" s="107"/>
      <c r="AB787" s="329">
        <f>'Punten per wedstrijd'!D290</f>
        <v>437.1</v>
      </c>
      <c r="AC787" s="453" t="s">
        <v>2687</v>
      </c>
      <c r="AD787" s="285" t="s">
        <v>1656</v>
      </c>
      <c r="AE787" s="107"/>
      <c r="AF787" s="329">
        <f>'Punten per wedstrijd'!D571</f>
        <v>84.7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3" t="s">
        <v>2688</v>
      </c>
      <c r="B788" s="285" t="s">
        <v>1690</v>
      </c>
      <c r="C788" s="107"/>
      <c r="D788" s="329">
        <f>'Punten per wedstrijd'!D1084</f>
        <v>1126.3999999999999</v>
      </c>
      <c r="E788" s="453" t="s">
        <v>2688</v>
      </c>
      <c r="F788" s="284" t="s">
        <v>3628</v>
      </c>
      <c r="G788" s="107"/>
      <c r="H788" s="329">
        <f>'Punten per wedstrijd'!D185</f>
        <v>1975.35</v>
      </c>
      <c r="I788" s="453" t="s">
        <v>2688</v>
      </c>
      <c r="J788" s="107" t="s">
        <v>686</v>
      </c>
      <c r="K788" s="107"/>
      <c r="L788" s="329">
        <f>'Punten per wedstrijd'!D539</f>
        <v>393.50000000000006</v>
      </c>
      <c r="M788" s="453" t="s">
        <v>2688</v>
      </c>
      <c r="N788" s="284" t="s">
        <v>3640</v>
      </c>
      <c r="O788" s="107"/>
      <c r="P788" s="329">
        <f>'Punten per wedstrijd'!D793</f>
        <v>93.9</v>
      </c>
      <c r="Q788" s="453" t="s">
        <v>2688</v>
      </c>
      <c r="R788" s="107" t="s">
        <v>2730</v>
      </c>
      <c r="S788" s="453"/>
      <c r="T788" s="329">
        <f>'Punten per wedstrijd'!D976</f>
        <v>0</v>
      </c>
      <c r="U788" s="453" t="s">
        <v>2688</v>
      </c>
      <c r="V788" s="285" t="s">
        <v>1</v>
      </c>
      <c r="W788" s="107"/>
      <c r="X788" s="329">
        <f>'Punten per wedstrijd'!D10</f>
        <v>2873</v>
      </c>
      <c r="Y788" s="453" t="s">
        <v>2688</v>
      </c>
      <c r="Z788" s="284" t="s">
        <v>3643</v>
      </c>
      <c r="AA788" s="107"/>
      <c r="AB788" s="329">
        <f>'Punten per wedstrijd'!D392</f>
        <v>419.70000000000005</v>
      </c>
      <c r="AC788" s="453" t="s">
        <v>2688</v>
      </c>
      <c r="AD788" s="285" t="s">
        <v>1649</v>
      </c>
      <c r="AE788" s="107"/>
      <c r="AF788" s="329">
        <f>'Punten per wedstrijd'!D669</f>
        <v>84.4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3" t="s">
        <v>2689</v>
      </c>
      <c r="B789" s="284" t="s">
        <v>3642</v>
      </c>
      <c r="C789" s="107"/>
      <c r="D789" s="329">
        <f>'Punten per wedstrijd'!D1083</f>
        <v>1116.2</v>
      </c>
      <c r="E789" s="453" t="s">
        <v>2689</v>
      </c>
      <c r="F789" s="107" t="s">
        <v>639</v>
      </c>
      <c r="G789" s="107"/>
      <c r="H789" s="329">
        <f>'Punten per wedstrijd'!D179</f>
        <v>1947.6</v>
      </c>
      <c r="I789" s="453" t="s">
        <v>2689</v>
      </c>
      <c r="J789" s="107" t="s">
        <v>2212</v>
      </c>
      <c r="K789" s="107"/>
      <c r="L789" s="329">
        <f>'Punten per wedstrijd'!D446</f>
        <v>381.4</v>
      </c>
      <c r="M789" s="453" t="s">
        <v>2689</v>
      </c>
      <c r="N789" s="107" t="s">
        <v>638</v>
      </c>
      <c r="O789" s="107"/>
      <c r="P789" s="329">
        <f>'Punten per wedstrijd'!D808</f>
        <v>88.000000000000014</v>
      </c>
      <c r="Q789" s="453" t="s">
        <v>2689</v>
      </c>
      <c r="R789" s="107" t="s">
        <v>2728</v>
      </c>
      <c r="S789" s="453"/>
      <c r="T789" s="329">
        <f>'Punten per wedstrijd'!D977</f>
        <v>0</v>
      </c>
      <c r="U789" s="453" t="s">
        <v>2689</v>
      </c>
      <c r="V789" s="285" t="s">
        <v>1654</v>
      </c>
      <c r="W789" s="107"/>
      <c r="X789" s="329">
        <f>'Punten per wedstrijd'!D46</f>
        <v>2849.6500000000005</v>
      </c>
      <c r="Y789" s="453" t="s">
        <v>2689</v>
      </c>
      <c r="Z789" s="284" t="s">
        <v>3626</v>
      </c>
      <c r="AA789" s="107"/>
      <c r="AB789" s="329">
        <f>'Punten per wedstrijd'!D317</f>
        <v>406.8</v>
      </c>
      <c r="AC789" s="453" t="s">
        <v>2689</v>
      </c>
      <c r="AD789" s="285" t="s">
        <v>1668</v>
      </c>
      <c r="AE789" s="107"/>
      <c r="AF789" s="329">
        <f>'Punten per wedstrijd'!D632</f>
        <v>74.599999999999994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3" t="s">
        <v>2690</v>
      </c>
      <c r="B790" s="284" t="s">
        <v>3635</v>
      </c>
      <c r="C790" s="107"/>
      <c r="D790" s="329">
        <f>'Punten per wedstrijd'!D1053</f>
        <v>1092.3</v>
      </c>
      <c r="E790" s="453" t="s">
        <v>2690</v>
      </c>
      <c r="F790" s="107" t="s">
        <v>2193</v>
      </c>
      <c r="G790" s="107"/>
      <c r="H790" s="329">
        <f>'Punten per wedstrijd'!D207</f>
        <v>1796.1000000000001</v>
      </c>
      <c r="I790" s="453" t="s">
        <v>2690</v>
      </c>
      <c r="J790" s="107" t="s">
        <v>2200</v>
      </c>
      <c r="K790" s="107"/>
      <c r="L790" s="329">
        <f>'Punten per wedstrijd'!D476</f>
        <v>288.70000000000005</v>
      </c>
      <c r="M790" s="453" t="s">
        <v>2690</v>
      </c>
      <c r="N790" s="285" t="s">
        <v>37</v>
      </c>
      <c r="O790" s="107"/>
      <c r="P790" s="329">
        <f>'Punten per wedstrijd'!D821</f>
        <v>73.5</v>
      </c>
      <c r="Q790" s="453" t="s">
        <v>2690</v>
      </c>
      <c r="R790" s="107" t="s">
        <v>2709</v>
      </c>
      <c r="S790" s="453"/>
      <c r="T790" s="329">
        <f>'Punten per wedstrijd'!D978</f>
        <v>0</v>
      </c>
      <c r="U790" s="453" t="s">
        <v>2690</v>
      </c>
      <c r="V790" s="107" t="s">
        <v>2198</v>
      </c>
      <c r="W790" s="107"/>
      <c r="X790" s="329">
        <f>'Punten per wedstrijd'!D88</f>
        <v>2802.25</v>
      </c>
      <c r="Y790" s="453" t="s">
        <v>2690</v>
      </c>
      <c r="Z790" s="107" t="s">
        <v>2217</v>
      </c>
      <c r="AA790" s="107"/>
      <c r="AB790" s="329">
        <f>'Punten per wedstrijd'!D412</f>
        <v>405.5</v>
      </c>
      <c r="AC790" s="453" t="s">
        <v>2690</v>
      </c>
      <c r="AD790" s="107" t="s">
        <v>2217</v>
      </c>
      <c r="AE790" s="107"/>
      <c r="AF790" s="329">
        <f>'Punten per wedstrijd'!D692</f>
        <v>67.5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3" t="s">
        <v>2691</v>
      </c>
      <c r="B791" s="284" t="s">
        <v>3641</v>
      </c>
      <c r="C791" s="107"/>
      <c r="D791" s="329">
        <f>'Punten per wedstrijd'!D1074</f>
        <v>831.6</v>
      </c>
      <c r="E791" s="453" t="s">
        <v>2691</v>
      </c>
      <c r="F791" s="284" t="s">
        <v>3640</v>
      </c>
      <c r="G791" s="107"/>
      <c r="H791" s="329">
        <f>'Punten per wedstrijd'!D233</f>
        <v>1630.3</v>
      </c>
      <c r="I791" s="453" t="s">
        <v>2691</v>
      </c>
      <c r="J791" s="107" t="s">
        <v>2197</v>
      </c>
      <c r="K791" s="107"/>
      <c r="L791" s="329">
        <f>'Punten per wedstrijd'!D451</f>
        <v>251.4</v>
      </c>
      <c r="M791" s="453" t="s">
        <v>2691</v>
      </c>
      <c r="N791" s="284" t="s">
        <v>3636</v>
      </c>
      <c r="O791" s="107"/>
      <c r="P791" s="329">
        <f>'Punten per wedstrijd'!D774</f>
        <v>51.2</v>
      </c>
      <c r="Q791" s="453" t="s">
        <v>2691</v>
      </c>
      <c r="R791" s="285" t="s">
        <v>1655</v>
      </c>
      <c r="S791" s="453"/>
      <c r="T791" s="329">
        <f>'Punten per wedstrijd'!D980</f>
        <v>0</v>
      </c>
      <c r="U791" s="453" t="s">
        <v>2691</v>
      </c>
      <c r="V791" s="107" t="s">
        <v>2193</v>
      </c>
      <c r="W791" s="107"/>
      <c r="X791" s="329">
        <f>'Punten per wedstrijd'!D67</f>
        <v>1976.9</v>
      </c>
      <c r="Y791" s="453" t="s">
        <v>2691</v>
      </c>
      <c r="Z791" s="107" t="s">
        <v>2832</v>
      </c>
      <c r="AA791" s="107"/>
      <c r="AB791" s="329">
        <f>'Punten per wedstrijd'!D391</f>
        <v>374.9</v>
      </c>
      <c r="AC791" s="453" t="s">
        <v>2691</v>
      </c>
      <c r="AD791" s="284" t="s">
        <v>3623</v>
      </c>
      <c r="AE791" s="107"/>
      <c r="AF791" s="329">
        <f>'Punten per wedstrijd'!D580</f>
        <v>58.800000000000004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3866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3610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3611</v>
      </c>
      <c r="VW794" s="50" t="s">
        <v>645</v>
      </c>
      <c r="WF794" s="50" t="s">
        <v>2233</v>
      </c>
      <c r="WO794" s="50" t="s">
        <v>1674</v>
      </c>
      <c r="WX794" s="247" t="s">
        <v>3610</v>
      </c>
      <c r="XG794" s="50" t="s">
        <v>1674</v>
      </c>
      <c r="XP794" s="50" t="s">
        <v>2247</v>
      </c>
      <c r="XY794" s="50" t="s">
        <v>3612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3613</v>
      </c>
      <c r="AAA794" s="50" t="s">
        <v>645</v>
      </c>
      <c r="AAJ794" s="50" t="s">
        <v>647</v>
      </c>
      <c r="AAS794" s="50" t="s">
        <v>2855</v>
      </c>
      <c r="ABB794" s="50" t="s">
        <v>3609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3614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3609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3615</v>
      </c>
      <c r="ANW794" s="50" t="s">
        <v>3616</v>
      </c>
      <c r="AOF794" s="50" t="s">
        <v>2893</v>
      </c>
      <c r="AOO794" s="50" t="s">
        <v>3617</v>
      </c>
      <c r="AOX794" s="50" t="s">
        <v>3618</v>
      </c>
      <c r="APG794" s="50" t="s">
        <v>2885</v>
      </c>
      <c r="APP794" s="50" t="s">
        <v>3609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3619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3649</v>
      </c>
      <c r="AWW794" s="50" t="s">
        <v>1686</v>
      </c>
      <c r="AXF794" s="50" t="s">
        <v>3650</v>
      </c>
      <c r="AXO794" s="50" t="s">
        <v>645</v>
      </c>
      <c r="AXX794" s="50" t="s">
        <v>3651</v>
      </c>
      <c r="AYG794" s="50" t="s">
        <v>3652</v>
      </c>
      <c r="AYP794" s="50" t="s">
        <v>3653</v>
      </c>
      <c r="AYY794" s="50" t="s">
        <v>3654</v>
      </c>
      <c r="AZH794" s="50" t="s">
        <v>3656</v>
      </c>
      <c r="AZQ794" s="50" t="s">
        <v>3657</v>
      </c>
      <c r="AZZ794" s="50" t="s">
        <v>646</v>
      </c>
      <c r="BAI794" s="50" t="s">
        <v>2868</v>
      </c>
      <c r="BAR794" s="50" t="s">
        <v>3659</v>
      </c>
      <c r="BBA794" s="50" t="s">
        <v>3661</v>
      </c>
      <c r="BBJ794" s="50" t="s">
        <v>3609</v>
      </c>
      <c r="BBS794" s="50" t="s">
        <v>3609</v>
      </c>
      <c r="BCB794" s="50" t="s">
        <v>3665</v>
      </c>
      <c r="BCK794" s="50" t="s">
        <v>3668</v>
      </c>
      <c r="BCT794" s="50" t="s">
        <v>3671</v>
      </c>
      <c r="BDC794" s="50" t="s">
        <v>3672</v>
      </c>
      <c r="BDL794" s="50" t="s">
        <v>3674</v>
      </c>
      <c r="BDU794" s="50" t="s">
        <v>1358</v>
      </c>
      <c r="BED794" s="50" t="s">
        <v>3677</v>
      </c>
      <c r="BEM794" s="50" t="s">
        <v>679</v>
      </c>
      <c r="BEV794" s="50" t="s">
        <v>3609</v>
      </c>
      <c r="BFE794" s="50" t="s">
        <v>3681</v>
      </c>
      <c r="BFN794" s="50" t="s">
        <v>3652</v>
      </c>
      <c r="BFW794" s="50" t="s">
        <v>1353</v>
      </c>
      <c r="BGF794" s="50" t="s">
        <v>3686</v>
      </c>
      <c r="BGO794" s="50" t="s">
        <v>684</v>
      </c>
      <c r="BGX794" s="50" t="s">
        <v>3689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3620</v>
      </c>
      <c r="AWV795" s="41"/>
      <c r="AWW795" s="10" t="s">
        <v>2886</v>
      </c>
      <c r="AWX795" s="177" t="s">
        <v>3621</v>
      </c>
      <c r="AXE795" s="41"/>
      <c r="AXF795" s="10" t="s">
        <v>2888</v>
      </c>
      <c r="AXG795" s="177" t="s">
        <v>3622</v>
      </c>
      <c r="AXN795" s="41"/>
      <c r="AXO795" s="10" t="s">
        <v>2890</v>
      </c>
      <c r="AXP795" s="177" t="s">
        <v>3623</v>
      </c>
      <c r="AXW795" s="41"/>
      <c r="AXX795" s="10" t="s">
        <v>2891</v>
      </c>
      <c r="AXY795" s="177" t="s">
        <v>3624</v>
      </c>
      <c r="AYF795" s="41"/>
      <c r="AYG795" s="10" t="s">
        <v>2892</v>
      </c>
      <c r="AYH795" s="177" t="s">
        <v>3625</v>
      </c>
      <c r="AYO795" s="41"/>
      <c r="AYP795" s="10" t="s">
        <v>2894</v>
      </c>
      <c r="AYQ795" s="177" t="s">
        <v>3626</v>
      </c>
      <c r="AYX795" s="41"/>
      <c r="AYY795" s="10" t="s">
        <v>2895</v>
      </c>
      <c r="AYZ795" s="177" t="s">
        <v>3655</v>
      </c>
      <c r="AZG795" s="41"/>
      <c r="AZH795" s="10" t="s">
        <v>2896</v>
      </c>
      <c r="AZI795" s="177" t="s">
        <v>3627</v>
      </c>
      <c r="AZP795" s="41"/>
      <c r="AZQ795" s="10" t="s">
        <v>2898</v>
      </c>
      <c r="AZR795" s="177" t="s">
        <v>3628</v>
      </c>
      <c r="AZY795" s="41"/>
      <c r="AZZ795" s="10" t="s">
        <v>2899</v>
      </c>
      <c r="BAA795" s="177" t="s">
        <v>3629</v>
      </c>
      <c r="BAH795" s="41"/>
      <c r="BAI795" s="10" t="s">
        <v>3658</v>
      </c>
      <c r="BAJ795" s="177" t="s">
        <v>3630</v>
      </c>
      <c r="BAQ795" s="41"/>
      <c r="BAR795" s="10" t="s">
        <v>3660</v>
      </c>
      <c r="BAS795" s="177" t="s">
        <v>3631</v>
      </c>
      <c r="BAZ795" s="41"/>
      <c r="BBA795" s="10" t="s">
        <v>3662</v>
      </c>
      <c r="BBB795" s="177" t="s">
        <v>3632</v>
      </c>
      <c r="BBI795" s="41"/>
      <c r="BBJ795" s="10" t="s">
        <v>3663</v>
      </c>
      <c r="BBK795" s="177" t="s">
        <v>3633</v>
      </c>
      <c r="BBR795" s="41"/>
      <c r="BBS795" s="10" t="s">
        <v>3664</v>
      </c>
      <c r="BBT795" s="177" t="s">
        <v>3634</v>
      </c>
      <c r="BCA795" s="41"/>
      <c r="BCB795" s="10" t="s">
        <v>3666</v>
      </c>
      <c r="BCC795" s="177" t="s">
        <v>3667</v>
      </c>
      <c r="BCJ795" s="41"/>
      <c r="BCK795" s="10" t="s">
        <v>3669</v>
      </c>
      <c r="BCL795" s="177" t="s">
        <v>3636</v>
      </c>
      <c r="BCS795" s="41"/>
      <c r="BCT795" s="10" t="s">
        <v>3670</v>
      </c>
      <c r="BCU795" s="177" t="s">
        <v>3637</v>
      </c>
      <c r="BDB795" s="41"/>
      <c r="BDC795" s="10" t="s">
        <v>3673</v>
      </c>
      <c r="BDD795" s="177" t="s">
        <v>3638</v>
      </c>
      <c r="BDK795" s="41"/>
      <c r="BDL795" s="10" t="s">
        <v>3675</v>
      </c>
      <c r="BDM795" s="177" t="s">
        <v>3639</v>
      </c>
      <c r="BDT795" s="41"/>
      <c r="BDU795" s="10" t="s">
        <v>3676</v>
      </c>
      <c r="BDV795" s="177" t="s">
        <v>3640</v>
      </c>
      <c r="BEC795" s="41"/>
      <c r="BED795" s="10" t="s">
        <v>3678</v>
      </c>
      <c r="BEE795" s="177" t="s">
        <v>3641</v>
      </c>
      <c r="BEL795" s="41"/>
      <c r="BEM795" s="10" t="s">
        <v>3679</v>
      </c>
      <c r="BEN795" s="177" t="s">
        <v>3642</v>
      </c>
      <c r="BEU795" s="41"/>
      <c r="BEV795" s="10" t="s">
        <v>3680</v>
      </c>
      <c r="BEW795" s="177" t="s">
        <v>3643</v>
      </c>
      <c r="BFD795" s="41"/>
      <c r="BFE795" s="10" t="s">
        <v>3682</v>
      </c>
      <c r="BFF795" s="177" t="s">
        <v>3644</v>
      </c>
      <c r="BFM795" s="41"/>
      <c r="BFN795" s="10" t="s">
        <v>3683</v>
      </c>
      <c r="BFO795" s="177" t="s">
        <v>3645</v>
      </c>
      <c r="BFV795" s="41"/>
      <c r="BFW795" s="10" t="s">
        <v>3684</v>
      </c>
      <c r="BFX795" s="177" t="s">
        <v>3685</v>
      </c>
      <c r="BGE795" s="41"/>
      <c r="BGF795" s="10" t="s">
        <v>3687</v>
      </c>
      <c r="BGG795" s="177" t="s">
        <v>3646</v>
      </c>
      <c r="BGN795" s="41"/>
      <c r="BGO795" s="10" t="s">
        <v>3688</v>
      </c>
      <c r="BGP795" s="177" t="s">
        <v>3647</v>
      </c>
      <c r="BGW795" s="41"/>
      <c r="BGX795" s="10" t="s">
        <v>2899</v>
      </c>
      <c r="BGY795" s="177" t="s">
        <v>3648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VLOOKUP(B797,$A$879:$F$2566,6,FALSE)</f>
        <v>932</v>
      </c>
      <c r="F797" s="179" t="s">
        <v>61</v>
      </c>
      <c r="G797" s="10">
        <f>E797*1.5*D797</f>
        <v>1398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VLOOKUP(K797,$A$879:$F$2566,6,FALSE)</f>
        <v>932</v>
      </c>
      <c r="O797" s="179" t="s">
        <v>61</v>
      </c>
      <c r="P797" s="10">
        <f>N797*1.5*M797</f>
        <v>1398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VLOOKUP(T797,$A$879:$F$2566,6,FALSE)</f>
        <v>932</v>
      </c>
      <c r="X797" s="179" t="s">
        <v>61</v>
      </c>
      <c r="Y797" s="10">
        <f>W797*1.5*V797</f>
        <v>1398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VLOOKUP(AC797,$A$879:$F$2566,6,FALSE)</f>
        <v>932</v>
      </c>
      <c r="AG797" s="179" t="s">
        <v>61</v>
      </c>
      <c r="AH797" s="10">
        <f>AF797*1.5*AE797</f>
        <v>1398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VLOOKUP(AL797,$A$879:$F$2566,6,FALSE)</f>
        <v>932</v>
      </c>
      <c r="AP797" s="179" t="s">
        <v>61</v>
      </c>
      <c r="AQ797" s="10">
        <f>AO797*1.5*AN797</f>
        <v>1398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VLOOKUP(AU797,$A$879:$F$2566,6,FALSE)</f>
        <v>932</v>
      </c>
      <c r="AY797" s="179" t="s">
        <v>61</v>
      </c>
      <c r="AZ797" s="10">
        <f>AX797*1.5*AW797</f>
        <v>1398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VLOOKUP(BD797,$A$879:$F$2566,6,FALSE)</f>
        <v>932</v>
      </c>
      <c r="BH797" s="179" t="s">
        <v>61</v>
      </c>
      <c r="BI797" s="10">
        <f>BG797*1.5*BF797</f>
        <v>1398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VLOOKUP(BM797,$A$879:$F$2566,6,FALSE)</f>
        <v>932</v>
      </c>
      <c r="BQ797" s="179" t="s">
        <v>61</v>
      </c>
      <c r="BR797" s="10">
        <f>BP797*1.5*BO797</f>
        <v>1398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VLOOKUP(BV797,$A$879:$F$2566,6,FALSE)</f>
        <v>932</v>
      </c>
      <c r="BZ797" s="179" t="s">
        <v>61</v>
      </c>
      <c r="CA797" s="10">
        <f>BY797*1.5*BX797</f>
        <v>1398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VLOOKUP(CE797,$A$879:$F$2566,6,FALSE)</f>
        <v>932</v>
      </c>
      <c r="CI797" s="179" t="s">
        <v>61</v>
      </c>
      <c r="CJ797" s="10">
        <f>CH797*1.5*CG797</f>
        <v>1398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VLOOKUP(CN797,$A$879:$F$2566,6,FALSE)</f>
        <v>932</v>
      </c>
      <c r="CR797" s="179" t="s">
        <v>61</v>
      </c>
      <c r="CS797" s="10">
        <f>CQ797*1.5*CP797</f>
        <v>1398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VLOOKUP(CW797,$A$879:$F$2566,6,FALSE)</f>
        <v>932</v>
      </c>
      <c r="DA797" s="179" t="s">
        <v>61</v>
      </c>
      <c r="DB797" s="10">
        <f>CZ797*1.5*CY797</f>
        <v>1398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VLOOKUP(DF797,$A$879:$F$2566,6,FALSE)</f>
        <v>932</v>
      </c>
      <c r="DJ797" s="179" t="s">
        <v>61</v>
      </c>
      <c r="DK797" s="10">
        <f>DI797*1.5*DH797</f>
        <v>1398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VLOOKUP(DO797,$A$879:$F$2566,6,FALSE)</f>
        <v>932</v>
      </c>
      <c r="DS797" s="179" t="s">
        <v>61</v>
      </c>
      <c r="DT797" s="10">
        <f>DR797*1.5*DQ797</f>
        <v>1398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VLOOKUP(DX797,$A$879:$F$2566,6,FALSE)</f>
        <v>932</v>
      </c>
      <c r="EB797" s="179" t="s">
        <v>61</v>
      </c>
      <c r="EC797" s="10">
        <f>EA797*1.5*DZ797</f>
        <v>1537.8000000000002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VLOOKUP(EG797,$A$879:$F$2566,6,FALSE)</f>
        <v>932</v>
      </c>
      <c r="EK797" s="179" t="s">
        <v>61</v>
      </c>
      <c r="EL797" s="10">
        <f>EJ797*1.5*EI797</f>
        <v>1398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VLOOKUP(EP797,$A$879:$F$2566,6,FALSE)</f>
        <v>932</v>
      </c>
      <c r="ET797" s="179" t="s">
        <v>61</v>
      </c>
      <c r="EU797" s="10">
        <f>ES797*1.5*ER797</f>
        <v>1398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VLOOKUP(EY797,$A$879:$F$2566,6,FALSE)</f>
        <v>932</v>
      </c>
      <c r="FC797" s="179" t="s">
        <v>61</v>
      </c>
      <c r="FD797" s="10">
        <f>FB797*1.5*FA797</f>
        <v>1398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VLOOKUP(FH797,$A$879:$F$2566,6,FALSE)</f>
        <v>932</v>
      </c>
      <c r="FL797" s="179" t="s">
        <v>61</v>
      </c>
      <c r="FM797" s="10">
        <f>FK797*1.5*FJ797</f>
        <v>1398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VLOOKUP(FQ797,$A$879:$F$2566,6,FALSE)</f>
        <v>932</v>
      </c>
      <c r="FU797" s="179" t="s">
        <v>61</v>
      </c>
      <c r="FV797" s="10">
        <f>FT797*1.5*FS797</f>
        <v>1537.8000000000002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VLOOKUP(FZ797,$A$879:$F$2566,6,FALSE)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VLOOKUP(GI797,$A$879:$F$2566,6,FALSE)</f>
        <v>932</v>
      </c>
      <c r="GM797" s="179" t="s">
        <v>61</v>
      </c>
      <c r="GN797" s="10">
        <f>GL797*1.5*GK797</f>
        <v>1398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VLOOKUP(GR797,$A$879:$F$2566,6,FALSE)</f>
        <v>932</v>
      </c>
      <c r="GV797" s="179" t="s">
        <v>61</v>
      </c>
      <c r="GW797" s="10">
        <f>GU797*1.5*GT797</f>
        <v>1398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VLOOKUP(HA797,$A$879:$F$2566,6,FALSE)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VLOOKUP(HJ797,$A$879:$F$2566,6,FALSE)</f>
        <v>932</v>
      </c>
      <c r="HN797" s="179" t="s">
        <v>61</v>
      </c>
      <c r="HO797" s="10">
        <f>HM797*1.5*HL797</f>
        <v>1398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VLOOKUP(HS797,$A$879:$F$2566,6,FALSE)</f>
        <v>932</v>
      </c>
      <c r="HW797" s="179" t="s">
        <v>61</v>
      </c>
      <c r="HX797" s="10">
        <f>HV797*1.5*HU797</f>
        <v>1398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VLOOKUP(IB797,$A$879:$F$2566,6,FALSE)</f>
        <v>932</v>
      </c>
      <c r="IF797" s="179" t="s">
        <v>61</v>
      </c>
      <c r="IG797" s="10">
        <f>IE797*1.5*ID797</f>
        <v>1398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VLOOKUP(IK797,$A$879:$F$2566,6,FALSE)</f>
        <v>932</v>
      </c>
      <c r="IO797" s="179" t="s">
        <v>61</v>
      </c>
      <c r="IP797" s="10">
        <f>IN797*1.5*IM797</f>
        <v>1398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VLOOKUP(IT797,$A$879:$F$2566,6,FALSE)</f>
        <v>932</v>
      </c>
      <c r="IX797" s="179" t="s">
        <v>61</v>
      </c>
      <c r="IY797" s="10">
        <f>IW797*1.5*IV797</f>
        <v>1398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VLOOKUP(JC797,$A$879:$F$2566,6,FALSE)</f>
        <v>932</v>
      </c>
      <c r="JG797" s="179" t="s">
        <v>61</v>
      </c>
      <c r="JH797" s="10">
        <f>JF797*1.5*JE797</f>
        <v>1398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VLOOKUP(JL797,$A$879:$F$2566,6,FALSE)</f>
        <v>932</v>
      </c>
      <c r="JP797" s="179" t="s">
        <v>61</v>
      </c>
      <c r="JQ797" s="10">
        <f>JO797*1.5*JN797</f>
        <v>1537.8000000000002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VLOOKUP(JU797,$A$879:$F$2566,6,FALSE)</f>
        <v>932</v>
      </c>
      <c r="JY797" s="179" t="s">
        <v>61</v>
      </c>
      <c r="JZ797" s="10">
        <f>JX797*1.5*JW797</f>
        <v>1398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VLOOKUP(KD797,$A$879:$F$2566,6,FALSE)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VLOOKUP(KM797,$A$879:$F$2566,6,FALSE)</f>
        <v>932</v>
      </c>
      <c r="KQ797" s="179" t="s">
        <v>61</v>
      </c>
      <c r="KR797" s="10">
        <f>KP797*1.5*KO797</f>
        <v>1398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VLOOKUP(KV797,$A$879:$F$2566,6,FALSE)</f>
        <v>932</v>
      </c>
      <c r="KZ797" s="179" t="s">
        <v>61</v>
      </c>
      <c r="LA797" s="10">
        <f>KY797*1.5*KX797</f>
        <v>1398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VLOOKUP(LE797,$A$879:$F$2566,6,FALSE)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VLOOKUP(LN797,$A$879:$F$2566,6,FALSE)</f>
        <v>932</v>
      </c>
      <c r="LR797" s="179" t="s">
        <v>61</v>
      </c>
      <c r="LS797" s="10">
        <f>LQ797*1.5*LP797</f>
        <v>1398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VLOOKUP(LW797,$A$879:$F$2566,6,FALSE)</f>
        <v>932</v>
      </c>
      <c r="MA797" s="179" t="s">
        <v>61</v>
      </c>
      <c r="MB797" s="10">
        <f>LZ797*1.5*LY797</f>
        <v>1398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VLOOKUP(MF797,$A$879:$F$2566,6,FALSE)</f>
        <v>932</v>
      </c>
      <c r="MJ797" s="179" t="s">
        <v>61</v>
      </c>
      <c r="MK797" s="10">
        <f>MI797*1.5*MH797</f>
        <v>1537.8000000000002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VLOOKUP(MO797,$A$879:$F$2566,6,FALSE)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VLOOKUP(MX797,$A$879:$F$2566,6,FALSE)</f>
        <v>932</v>
      </c>
      <c r="NB797" s="179" t="s">
        <v>61</v>
      </c>
      <c r="NC797" s="10">
        <f>NA797*1.5*MZ797</f>
        <v>1398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VLOOKUP(NG797,$A$879:$F$2566,6,FALSE)</f>
        <v>932</v>
      </c>
      <c r="NK797" s="179" t="s">
        <v>61</v>
      </c>
      <c r="NL797" s="10">
        <f>NJ797*1.5*NI797</f>
        <v>1398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VLOOKUP(NP797,$A$879:$F$2566,6,FALSE)</f>
        <v>932</v>
      </c>
      <c r="NT797" s="179" t="s">
        <v>61</v>
      </c>
      <c r="NU797" s="10">
        <f>NS797*1.5*NR797</f>
        <v>1398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VLOOKUP(NY797,$A$879:$F$2566,6,FALSE)</f>
        <v>932</v>
      </c>
      <c r="OC797" s="179" t="s">
        <v>61</v>
      </c>
      <c r="OD797" s="10">
        <f>OB797*1.5*OA797</f>
        <v>1398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VLOOKUP(OH797,$A$879:$F$2566,6,FALSE)</f>
        <v>932</v>
      </c>
      <c r="OL797" s="179" t="s">
        <v>61</v>
      </c>
      <c r="OM797" s="10">
        <f>OK797*1.5*OJ797</f>
        <v>1398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VLOOKUP(OQ797,$A$879:$F$2566,6,FALSE)</f>
        <v>932</v>
      </c>
      <c r="OU797" s="179" t="s">
        <v>61</v>
      </c>
      <c r="OV797" s="10">
        <f>OT797*1.5*OS797</f>
        <v>1398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VLOOKUP(OZ797,$A$879:$F$2566,6,FALSE)</f>
        <v>932</v>
      </c>
      <c r="PD797" s="179" t="s">
        <v>61</v>
      </c>
      <c r="PE797" s="10">
        <f>PC797*1.5*PB797</f>
        <v>1398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VLOOKUP(PI797,$A$879:$F$2566,6,FALSE)</f>
        <v>932</v>
      </c>
      <c r="PM797" s="179" t="s">
        <v>61</v>
      </c>
      <c r="PN797" s="10">
        <f>PL797*1.5*PK797</f>
        <v>1537.8000000000002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VLOOKUP(PR797,$A$879:$F$2566,6,FALSE)</f>
        <v>932</v>
      </c>
      <c r="PV797" s="179" t="s">
        <v>61</v>
      </c>
      <c r="PW797" s="10">
        <f>PU797*1.5*PT797</f>
        <v>1537.8000000000002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VLOOKUP(QA797,$A$879:$F$2566,6,FALSE)</f>
        <v>932</v>
      </c>
      <c r="QE797" s="179" t="s">
        <v>61</v>
      </c>
      <c r="QF797" s="10">
        <f>QD797*1.5*QC797</f>
        <v>1398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VLOOKUP(QJ797,$A$879:$F$2566,6,FALSE)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VLOOKUP(QS797,$A$879:$F$2566,6,FALSE)</f>
        <v>254</v>
      </c>
      <c r="QW797" s="179" t="s">
        <v>61</v>
      </c>
      <c r="QX797" s="10">
        <f>QV797*1.5*QU797</f>
        <v>419.1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VLOOKUP(RB797,$A$879:$F$2566,6,FALSE)</f>
        <v>932</v>
      </c>
      <c r="RF797" s="179" t="s">
        <v>61</v>
      </c>
      <c r="RG797" s="10">
        <f>RE797*1.5*RD797</f>
        <v>1398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VLOOKUP(RK797,$A$879:$F$2566,6,FALSE)</f>
        <v>932</v>
      </c>
      <c r="RO797" s="179" t="s">
        <v>61</v>
      </c>
      <c r="RP797" s="10">
        <f>RN797*1.5*RM797</f>
        <v>1537.8000000000002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VLOOKUP(RT797,$A$879:$F$2566,6,FALSE)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VLOOKUP(SC797,$A$879:$F$2566,6,FALSE)</f>
        <v>204</v>
      </c>
      <c r="SG797" s="179" t="s">
        <v>61</v>
      </c>
      <c r="SH797" s="10">
        <f>SF797*1.5*SE797</f>
        <v>336.6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VLOOKUP(SL797,$A$879:$F$2566,6,FALSE)</f>
        <v>932</v>
      </c>
      <c r="SP797" s="179" t="s">
        <v>61</v>
      </c>
      <c r="SQ797" s="10">
        <f>SO797*1.5*SN797</f>
        <v>1398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VLOOKUP(SU797,$A$879:$F$2566,6,FALSE)</f>
        <v>932</v>
      </c>
      <c r="SY797" s="179" t="s">
        <v>61</v>
      </c>
      <c r="SZ797" s="10">
        <f>SX797*1.5*SW797</f>
        <v>1398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VLOOKUP(TD797,$A$879:$F$2566,6,FALSE)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VLOOKUP(TM797,$A$879:$F$2566,6,FALSE)</f>
        <v>932</v>
      </c>
      <c r="TQ797" s="179" t="s">
        <v>61</v>
      </c>
      <c r="TR797" s="10">
        <f>TP797*1.5*TO797</f>
        <v>1398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VLOOKUP(TV797,$A$879:$F$2566,6,FALSE)</f>
        <v>932</v>
      </c>
      <c r="TZ797" s="179" t="s">
        <v>61</v>
      </c>
      <c r="UA797" s="10">
        <f>TY797*1.5*TX797</f>
        <v>1398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VLOOKUP(UE797,$A$879:$F$2566,6,FALSE)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VLOOKUP(UN797,$A$879:$F$2566,6,FALSE)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VLOOKUP(UW797,$A$879:$F$2566,6,FALSE)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VLOOKUP(VF797,$A$879:$F$2566,6,FALSE)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VLOOKUP(VO797,$A$879:$F$2566,6,FALSE)</f>
        <v>204</v>
      </c>
      <c r="VS797" s="179" t="s">
        <v>61</v>
      </c>
      <c r="VT797" s="10">
        <f>VR797*1.5*VQ797</f>
        <v>306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VLOOKUP(VX797,$A$879:$F$2566,6,FALSE)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VLOOKUP(WG797,$A$879:$F$2566,6,FALSE)</f>
        <v>932</v>
      </c>
      <c r="WK797" s="179" t="s">
        <v>61</v>
      </c>
      <c r="WL797" s="10">
        <f>WJ797*1.5*WI797</f>
        <v>1398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VLOOKUP(WP797,$A$879:$F$2566,6,FALSE)</f>
        <v>932</v>
      </c>
      <c r="WT797" s="179" t="s">
        <v>61</v>
      </c>
      <c r="WU797" s="10">
        <f>WS797*1.5*WR797</f>
        <v>1398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VLOOKUP(WY797,$A$879:$F$2566,6,FALSE)</f>
        <v>932</v>
      </c>
      <c r="XC797" s="179" t="s">
        <v>61</v>
      </c>
      <c r="XD797" s="10">
        <f>XB797*1.5*XA797</f>
        <v>1398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VLOOKUP(XH797,$A$879:$F$2566,6,FALSE)</f>
        <v>932</v>
      </c>
      <c r="XL797" s="179" t="s">
        <v>61</v>
      </c>
      <c r="XM797" s="10">
        <f>XK797*1.5*XJ797</f>
        <v>1398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VLOOKUP(XQ797,$A$879:$F$2566,6,FALSE)</f>
        <v>932</v>
      </c>
      <c r="XU797" s="179" t="s">
        <v>61</v>
      </c>
      <c r="XV797" s="10">
        <f>XT797*1.5*XS797</f>
        <v>1398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VLOOKUP(XZ797,$A$879:$F$2566,6,FALSE)</f>
        <v>932</v>
      </c>
      <c r="YD797" s="179" t="s">
        <v>61</v>
      </c>
      <c r="YE797" s="10">
        <f>YC797*1.5*YB797</f>
        <v>1398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VLOOKUP(YI797,$A$879:$F$2566,6,FALSE)</f>
        <v>932</v>
      </c>
      <c r="YM797" s="179" t="s">
        <v>61</v>
      </c>
      <c r="YN797" s="10">
        <f>YL797*1.5*YK797</f>
        <v>1398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VLOOKUP(YR797,$A$879:$F$2566,6,FALSE)</f>
        <v>932</v>
      </c>
      <c r="YV797" s="179" t="s">
        <v>61</v>
      </c>
      <c r="YW797" s="10">
        <f>YU797*1.5*YT797</f>
        <v>1537.8000000000002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VLOOKUP(ZA797,$A$879:$F$2566,6,FALSE)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VLOOKUP(ZJ797,$A$879:$F$2566,6,FALSE)</f>
        <v>932</v>
      </c>
      <c r="ZN797" s="179" t="s">
        <v>61</v>
      </c>
      <c r="ZO797" s="10">
        <f>ZM797*1.5*ZL797</f>
        <v>1537.8000000000002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VLOOKUP(ZS797,$A$879:$F$2566,6,FALSE)</f>
        <v>932</v>
      </c>
      <c r="ZW797" s="179" t="s">
        <v>61</v>
      </c>
      <c r="ZX797" s="10">
        <f>ZV797*1.5*ZU797</f>
        <v>1537.8000000000002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VLOOKUP(AAB797,$A$879:$F$2566,6,FALSE)</f>
        <v>932</v>
      </c>
      <c r="AAF797" s="179" t="s">
        <v>61</v>
      </c>
      <c r="AAG797" s="10">
        <f>AAE797*1.5*AAD797</f>
        <v>1537.8000000000002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VLOOKUP(AAK797,$A$879:$F$2566,6,FALSE)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VLOOKUP(AAT797,$A$879:$F$2566,6,FALSE)</f>
        <v>932</v>
      </c>
      <c r="AAX797" s="179" t="s">
        <v>61</v>
      </c>
      <c r="AAY797" s="10">
        <f>AAW797*1.5*AAV797</f>
        <v>1398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VLOOKUP(ABC797,$A$879:$F$2566,6,FALSE)</f>
        <v>932</v>
      </c>
      <c r="ABG797" s="179" t="s">
        <v>61</v>
      </c>
      <c r="ABH797" s="10">
        <f>ABF797*1.5*ABE797</f>
        <v>1398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VLOOKUP(ABL797,$A$879:$F$2566,6,FALSE)</f>
        <v>932</v>
      </c>
      <c r="ABP797" s="179" t="s">
        <v>61</v>
      </c>
      <c r="ABQ797" s="10">
        <f>ABO797*1.5*ABN797</f>
        <v>1537.8000000000002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VLOOKUP(ABU797,$A$879:$F$2566,6,FALSE)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VLOOKUP(ACD797,$A$879:$F$2566,6,FALSE)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VLOOKUP(ACM797,$A$879:$F$2566,6,FALSE)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VLOOKUP(ACV797,$A$879:$F$2566,6,FALSE)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VLOOKUP(ADE797,$A$879:$F$2566,6,FALSE)</f>
        <v>932</v>
      </c>
      <c r="ADI797" s="179" t="s">
        <v>61</v>
      </c>
      <c r="ADJ797" s="10">
        <f>ADH797*1.5*ADG797</f>
        <v>1537.8000000000002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VLOOKUP(ADN797,$A$879:$F$2566,6,FALSE)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VLOOKUP(ADW797,$A$879:$F$2566,6,FALSE)</f>
        <v>276</v>
      </c>
      <c r="AEA797" s="179" t="s">
        <v>61</v>
      </c>
      <c r="AEB797" s="10">
        <f>ADZ797*1.5*ADY797</f>
        <v>414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VLOOKUP(AEF797,$A$879:$F$2566,6,FALSE)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VLOOKUP(AEO797,$A$879:$F$2566,6,FALSE)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VLOOKUP(AEX797,$A$879:$F$2566,6,FALSE)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VLOOKUP(AFG797,$A$879:$F$2566,6,FALSE)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VLOOKUP(AFP797,$A$879:$F$2566,6,FALSE)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VLOOKUP(AFY797,$A$879:$F$2566,6,FALSE)</f>
        <v>932</v>
      </c>
      <c r="AGC797" s="179" t="s">
        <v>61</v>
      </c>
      <c r="AGD797" s="10">
        <f>AGB797*1.5*AGA797</f>
        <v>1398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VLOOKUP(AGH797,$A$879:$F$2566,6,FALSE)</f>
        <v>932</v>
      </c>
      <c r="AGL797" s="179" t="s">
        <v>61</v>
      </c>
      <c r="AGM797" s="10">
        <f>AGK797*1.5*AGJ797</f>
        <v>1398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VLOOKUP(AGQ797,$A$879:$F$2566,6,FALSE)</f>
        <v>932</v>
      </c>
      <c r="AGU797" s="179" t="s">
        <v>61</v>
      </c>
      <c r="AGV797" s="10">
        <f>AGT797*1.5*AGS797</f>
        <v>1398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VLOOKUP(AGZ797,$A$879:$F$2566,6,FALSE)</f>
        <v>932</v>
      </c>
      <c r="AHD797" s="179" t="s">
        <v>61</v>
      </c>
      <c r="AHE797" s="10">
        <f>AHC797*1.5*AHB797</f>
        <v>1537.8000000000002</v>
      </c>
      <c r="AHF797" s="10"/>
      <c r="AHG797" s="239"/>
      <c r="AHH797" s="179" t="s">
        <v>60</v>
      </c>
      <c r="AHI797" s="440" t="s">
        <v>532</v>
      </c>
      <c r="AHK797" s="248">
        <f>IF(AHJ797="Kopman",1.1,1)</f>
        <v>1</v>
      </c>
      <c r="AHL797" s="180">
        <f>VLOOKUP(AHI797,$A$879:$F$2566,6,FALSE)</f>
        <v>932</v>
      </c>
      <c r="AHM797" s="179" t="s">
        <v>61</v>
      </c>
      <c r="AHN797" s="10">
        <f>AHL797*1.5*AHK797</f>
        <v>1398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VLOOKUP(AHR797,$A$879:$F$2566,6,FALSE)</f>
        <v>932</v>
      </c>
      <c r="AHV797" s="179" t="s">
        <v>61</v>
      </c>
      <c r="AHW797" s="10">
        <f>AHU797*1.5*AHT797</f>
        <v>1537.8000000000002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VLOOKUP(AIA797,$A$879:$F$2566,6,FALSE)</f>
        <v>932</v>
      </c>
      <c r="AIE797" s="179" t="s">
        <v>61</v>
      </c>
      <c r="AIF797" s="10">
        <f>AID797*1.5*AIC797</f>
        <v>1398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VLOOKUP(AIJ797,$A$879:$F$2566,6,FALSE)</f>
        <v>932</v>
      </c>
      <c r="AIN797" s="179" t="s">
        <v>61</v>
      </c>
      <c r="AIO797" s="10">
        <f>AIM797*1.5*AIL797</f>
        <v>1537.8000000000002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VLOOKUP(AIS797,$A$879:$F$2566,6,FALSE)</f>
        <v>932</v>
      </c>
      <c r="AIW797" s="179" t="s">
        <v>61</v>
      </c>
      <c r="AIX797" s="10">
        <f>AIV797*1.5*AIU797</f>
        <v>1398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VLOOKUP(AJB797,$A$879:$F$2566,6,FALSE)</f>
        <v>932</v>
      </c>
      <c r="AJF797" s="179" t="s">
        <v>61</v>
      </c>
      <c r="AJG797" s="10">
        <f>AJE797*1.5*AJD797</f>
        <v>1398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VLOOKUP(AJK797,$A$879:$F$2566,6,FALSE)</f>
        <v>932</v>
      </c>
      <c r="AJO797" s="179" t="s">
        <v>61</v>
      </c>
      <c r="AJP797" s="10">
        <f>AJN797*1.5*AJM797</f>
        <v>1398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VLOOKUP(AJT797,$A$879:$F$2566,6,FALSE)</f>
        <v>932</v>
      </c>
      <c r="AJX797" s="179" t="s">
        <v>61</v>
      </c>
      <c r="AJY797" s="10">
        <f>AJW797*1.5*AJV797</f>
        <v>1537.8000000000002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VLOOKUP(AKC797,$A$879:$F$2566,6,FALSE)</f>
        <v>932</v>
      </c>
      <c r="AKG797" s="179" t="s">
        <v>61</v>
      </c>
      <c r="AKH797" s="10">
        <f>AKF797*1.5*AKE797</f>
        <v>1537.8000000000002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VLOOKUP(AKL797,$A$879:$F$2566,6,FALSE)</f>
        <v>932</v>
      </c>
      <c r="AKP797" s="179" t="s">
        <v>61</v>
      </c>
      <c r="AKQ797" s="10">
        <f>AKO797*1.5*AKN797</f>
        <v>1398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VLOOKUP(AKU797,$A$879:$F$2566,6,FALSE)</f>
        <v>932</v>
      </c>
      <c r="AKY797" s="179" t="s">
        <v>61</v>
      </c>
      <c r="AKZ797" s="10">
        <f>AKX797*1.5*AKW797</f>
        <v>1398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VLOOKUP(ALD797,$A$879:$F$2566,6,FALSE)</f>
        <v>932</v>
      </c>
      <c r="ALH797" s="179" t="s">
        <v>61</v>
      </c>
      <c r="ALI797" s="10">
        <f>ALG797*1.5*ALF797</f>
        <v>1398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VLOOKUP(ALM797,$A$879:$F$2566,6,FALSE)</f>
        <v>932</v>
      </c>
      <c r="ALQ797" s="179" t="s">
        <v>61</v>
      </c>
      <c r="ALR797" s="10">
        <f>ALP797*1.5*ALO797</f>
        <v>1398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VLOOKUP(ALV797,$A$879:$F$2566,6,FALSE)</f>
        <v>932</v>
      </c>
      <c r="ALZ797" s="179" t="s">
        <v>61</v>
      </c>
      <c r="AMA797" s="10">
        <f>ALY797*1.5*ALX797</f>
        <v>1398</v>
      </c>
      <c r="AMB797" s="10"/>
      <c r="AMC797" s="239"/>
      <c r="AMD797" s="179" t="s">
        <v>60</v>
      </c>
      <c r="AME797" s="445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VLOOKUP(AME797,$A$879:$F$2566,6,FALSE)</f>
        <v>932</v>
      </c>
      <c r="AMI797" s="179" t="s">
        <v>61</v>
      </c>
      <c r="AMJ797" s="10">
        <f>AMH797*1.5*AMG797</f>
        <v>1537.8000000000002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VLOOKUP(AMN797,$A$879:$F$2566,6,FALSE)</f>
        <v>932</v>
      </c>
      <c r="AMR797" s="179" t="s">
        <v>61</v>
      </c>
      <c r="AMS797" s="10">
        <f>AMQ797*1.5*AMP797</f>
        <v>1537.8000000000002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VLOOKUP(AMW797,$A$879:$F$2566,6,FALSE)</f>
        <v>932</v>
      </c>
      <c r="ANA797" s="179" t="s">
        <v>61</v>
      </c>
      <c r="ANB797" s="10">
        <f>AMZ797*1.5*AMY797</f>
        <v>1398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VLOOKUP(ANF797,$A$879:$F$2566,6,FALSE)</f>
        <v>932</v>
      </c>
      <c r="ANJ797" s="179" t="s">
        <v>61</v>
      </c>
      <c r="ANK797" s="10">
        <f>ANI797*1.5*ANH797</f>
        <v>1537.8000000000002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VLOOKUP(ANO797,$A$879:$F$2566,6,FALSE)</f>
        <v>932</v>
      </c>
      <c r="ANS797" s="179" t="s">
        <v>61</v>
      </c>
      <c r="ANT797" s="10">
        <f>ANR797*1.5*ANQ797</f>
        <v>1398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VLOOKUP(ANX797,$A$879:$F$2566,6,FALSE)</f>
        <v>932</v>
      </c>
      <c r="AOB797" s="179" t="s">
        <v>61</v>
      </c>
      <c r="AOC797" s="10">
        <f>AOA797*1.5*ANZ797</f>
        <v>1537.8000000000002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VLOOKUP(AOG797,$A$879:$F$2566,6,FALSE)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VLOOKUP(AOP797,$A$879:$F$2566,6,FALSE)</f>
        <v>932</v>
      </c>
      <c r="AOT797" s="179" t="s">
        <v>61</v>
      </c>
      <c r="AOU797" s="10">
        <f>AOS797*1.5*AOR797</f>
        <v>1398</v>
      </c>
      <c r="AOV797" s="10"/>
      <c r="AOW797" s="239"/>
      <c r="AOX797" s="179" t="s">
        <v>60</v>
      </c>
      <c r="AOY797" s="446" t="s">
        <v>532</v>
      </c>
      <c r="APA797" s="248">
        <f>IF(AOZ797="Kopman",1.1,1)</f>
        <v>1</v>
      </c>
      <c r="APB797" s="180">
        <f>VLOOKUP(AOY797,$A$879:$F$2566,6,FALSE)</f>
        <v>932</v>
      </c>
      <c r="APC797" s="179" t="s">
        <v>61</v>
      </c>
      <c r="APD797" s="10">
        <f>APB797*1.5*APA797</f>
        <v>1398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VLOOKUP(APH797,$A$879:$F$2566,6,FALSE)</f>
        <v>932</v>
      </c>
      <c r="APL797" s="179" t="s">
        <v>61</v>
      </c>
      <c r="APM797" s="10">
        <f>APK797*1.5*APJ797</f>
        <v>1398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VLOOKUP(APQ797,$A$879:$F$2566,6,FALSE)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VLOOKUP(APZ797,$A$879:$F$2566,6,FALSE)</f>
        <v>932</v>
      </c>
      <c r="AQD797" s="179" t="s">
        <v>61</v>
      </c>
      <c r="AQE797" s="10">
        <f>AQC797*1.5*AQB797</f>
        <v>1398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VLOOKUP(AQI797,$A$879:$F$2566,6,FALSE)</f>
        <v>254</v>
      </c>
      <c r="AQM797" s="179" t="s">
        <v>61</v>
      </c>
      <c r="AQN797" s="10">
        <f>AQL797*1.5*AQK797</f>
        <v>381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VLOOKUP(AQR797,$A$879:$F$2566,6,FALSE)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VLOOKUP(ARA797,$A$879:$F$2566,6,FALSE)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VLOOKUP(ARJ797,$A$879:$F$2566,6,FALSE)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VLOOKUP(ARS797,$A$879:$F$2566,6,FALSE)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VLOOKUP(ASB797,$A$879:$F$2566,6,FALSE)</f>
        <v>276</v>
      </c>
      <c r="ASF797" s="179" t="s">
        <v>61</v>
      </c>
      <c r="ASG797" s="10">
        <f>ASE797*1.5*ASD797</f>
        <v>455.40000000000003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VLOOKUP(ASK797,$A$879:$F$2566,6,FALSE)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VLOOKUP(AST797,$A$879:$F$2566,6,FALSE)</f>
        <v>254</v>
      </c>
      <c r="ASX797" s="179" t="s">
        <v>61</v>
      </c>
      <c r="ASY797" s="10">
        <f>ASW797*1.5*ASV797</f>
        <v>381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VLOOKUP(ATC797,$A$879:$F$2566,6,FALSE)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VLOOKUP(ATL797,$A$879:$F$2566,6,FALSE)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VLOOKUP(ATU797,$A$879:$F$2566,6,FALSE)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VLOOKUP(AUD797,$A$879:$F$2566,6,FALSE)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VLOOKUP(AUM797,$A$879:$F$2566,6,FALSE)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VLOOKUP(AUV797,$A$879:$F$2566,6,FALSE)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VLOOKUP(AVE797,$A$879:$F$2566,6,FALSE)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VLOOKUP(AVN797,$A$879:$F$2566,6,FALSE)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VLOOKUP(AVW797,$A$879:$F$2566,6,FALSE)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VLOOKUP(AWF797,$A$879:$F$2566,6,FALSE)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VLOOKUP(AWO797,$A$879:$F$2566,6,FALSE)</f>
        <v>932</v>
      </c>
      <c r="AWS797" s="179" t="s">
        <v>61</v>
      </c>
      <c r="AWT797" s="10">
        <f>AWR797*1.5*AWQ797</f>
        <v>1537.8000000000002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VLOOKUP(AWX797,$A$879:$F$2566,6,FALSE)</f>
        <v>932</v>
      </c>
      <c r="AXB797" s="179" t="s">
        <v>61</v>
      </c>
      <c r="AXC797" s="10">
        <f>AXA797*1.5*AWZ797</f>
        <v>1398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VLOOKUP(AXG797,$A$879:$F$2566,6,FALSE)</f>
        <v>932</v>
      </c>
      <c r="AXK797" s="179" t="s">
        <v>61</v>
      </c>
      <c r="AXL797" s="10">
        <f>AXJ797*1.5*AXI797</f>
        <v>1398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VLOOKUP(AXP797,$A$879:$F$2566,6,FALSE)</f>
        <v>932</v>
      </c>
      <c r="AXT797" s="179" t="s">
        <v>61</v>
      </c>
      <c r="AXU797" s="10">
        <f>AXS797*1.5*AXR797</f>
        <v>1398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VLOOKUP(AXY797,$A$879:$F$2566,6,FALSE)</f>
        <v>932</v>
      </c>
      <c r="AYC797" s="179" t="s">
        <v>61</v>
      </c>
      <c r="AYD797" s="10">
        <f>AYB797*1.5*AYA797</f>
        <v>1537.8000000000002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VLOOKUP(AYH797,$A$879:$F$2566,6,FALSE)</f>
        <v>932</v>
      </c>
      <c r="AYL797" s="179" t="s">
        <v>61</v>
      </c>
      <c r="AYM797" s="10">
        <f>AYK797*1.5*AYJ797</f>
        <v>1537.8000000000002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VLOOKUP(AYQ797,$A$879:$F$2566,6,FALSE)</f>
        <v>932</v>
      </c>
      <c r="AYU797" s="179" t="s">
        <v>61</v>
      </c>
      <c r="AYV797" s="10">
        <f>AYT797*1.5*AYS797</f>
        <v>1398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VLOOKUP(AYZ797,$A$879:$F$2566,6,FALSE)</f>
        <v>932</v>
      </c>
      <c r="AZD797" s="179" t="s">
        <v>61</v>
      </c>
      <c r="AZE797" s="10">
        <f>AZC797*1.5*AZB797</f>
        <v>1398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VLOOKUP(AZI797,$A$879:$F$2566,6,FALSE)</f>
        <v>932</v>
      </c>
      <c r="AZM797" s="179" t="s">
        <v>61</v>
      </c>
      <c r="AZN797" s="10">
        <f>AZL797*1.5*AZK797</f>
        <v>1398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VLOOKUP(AZR797,$A$879:$F$2566,6,FALSE)</f>
        <v>276</v>
      </c>
      <c r="AZV797" s="179" t="s">
        <v>61</v>
      </c>
      <c r="AZW797" s="10">
        <f>AZU797*1.5*AZT797</f>
        <v>455.40000000000003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VLOOKUP(BAA797,$A$879:$F$2566,6,FALSE)</f>
        <v>932</v>
      </c>
      <c r="BAE797" s="179" t="s">
        <v>61</v>
      </c>
      <c r="BAF797" s="10">
        <f>BAD797*1.5*BAC797</f>
        <v>1398</v>
      </c>
      <c r="BAG797" s="10"/>
      <c r="BAH797" s="239"/>
      <c r="BAI797" s="179" t="s">
        <v>60</v>
      </c>
      <c r="BAJ797" s="440" t="s">
        <v>532</v>
      </c>
      <c r="BAL797" s="248">
        <f>IF(BAK797="Kopman",1.1,1)</f>
        <v>1</v>
      </c>
      <c r="BAM797" s="180">
        <f>VLOOKUP(BAJ797,$A$879:$F$2566,6,FALSE)</f>
        <v>932</v>
      </c>
      <c r="BAN797" s="179" t="s">
        <v>61</v>
      </c>
      <c r="BAO797" s="10">
        <f>BAM797*1.5*BAL797</f>
        <v>1398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VLOOKUP(BAS797,$A$879:$F$2566,6,FALSE)</f>
        <v>932</v>
      </c>
      <c r="BAW797" s="179" t="s">
        <v>61</v>
      </c>
      <c r="BAX797" s="10">
        <f>BAV797*1.5*BAU797</f>
        <v>1537.8000000000002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VLOOKUP(BBB797,$A$879:$F$2566,6,FALSE)</f>
        <v>932</v>
      </c>
      <c r="BBF797" s="179" t="s">
        <v>61</v>
      </c>
      <c r="BBG797" s="10">
        <f>BBE797*1.5*BBD797</f>
        <v>1537.8000000000002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VLOOKUP(BBK797,$A$879:$F$2566,6,FALSE)</f>
        <v>932</v>
      </c>
      <c r="BBO797" s="179" t="s">
        <v>61</v>
      </c>
      <c r="BBP797" s="10">
        <f>BBN797*1.5*BBM797</f>
        <v>1398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VLOOKUP(BBT797,$A$879:$F$2566,6,FALSE)</f>
        <v>932</v>
      </c>
      <c r="BBX797" s="179" t="s">
        <v>61</v>
      </c>
      <c r="BBY797" s="10">
        <f>BBW797*1.5*BBV797</f>
        <v>1398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VLOOKUP(BCC797,$A$879:$F$2566,6,FALSE)</f>
        <v>932</v>
      </c>
      <c r="BCG797" s="179" t="s">
        <v>61</v>
      </c>
      <c r="BCH797" s="10">
        <f>BCF797*1.5*BCE797</f>
        <v>1537.8000000000002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VLOOKUP(BCL797,$A$879:$F$2566,6,FALSE)</f>
        <v>932</v>
      </c>
      <c r="BCP797" s="179" t="s">
        <v>61</v>
      </c>
      <c r="BCQ797" s="10">
        <f>BCO797*1.5*BCN797</f>
        <v>1537.8000000000002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VLOOKUP(BCU797,$A$879:$F$2566,6,FALSE)</f>
        <v>932</v>
      </c>
      <c r="BCY797" s="179" t="s">
        <v>61</v>
      </c>
      <c r="BCZ797" s="10">
        <f>BCX797*1.5*BCW797</f>
        <v>1398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VLOOKUP(BDD797,$A$879:$F$2566,6,FALSE)</f>
        <v>932</v>
      </c>
      <c r="BDH797" s="179" t="s">
        <v>61</v>
      </c>
      <c r="BDI797" s="10">
        <f>BDG797*1.5*BDF797</f>
        <v>1537.8000000000002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VLOOKUP(BDM797,$A$879:$F$2566,6,FALSE)</f>
        <v>932</v>
      </c>
      <c r="BDQ797" s="179" t="s">
        <v>61</v>
      </c>
      <c r="BDR797" s="10">
        <f>BDP797*1.5*BDO797</f>
        <v>1537.8000000000002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VLOOKUP(BDV797,$A$879:$F$2566,6,FALSE)</f>
        <v>932</v>
      </c>
      <c r="BDZ797" s="179" t="s">
        <v>61</v>
      </c>
      <c r="BEA797" s="10">
        <f>BDY797*1.5*BDX797</f>
        <v>1398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VLOOKUP(BEE797,$A$879:$F$2566,6,FALSE)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VLOOKUP(BEN797,$A$879:$F$2566,6,FALSE)</f>
        <v>276</v>
      </c>
      <c r="BER797" s="179" t="s">
        <v>61</v>
      </c>
      <c r="BES797" s="10">
        <f>BEQ797*1.5*BEP797</f>
        <v>414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VLOOKUP(BEW797,$A$879:$F$2566,6,FALSE)</f>
        <v>932</v>
      </c>
      <c r="BFA797" s="179" t="s">
        <v>61</v>
      </c>
      <c r="BFB797" s="10">
        <f>BEZ797*1.5*BEY797</f>
        <v>1537.8000000000002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VLOOKUP(BFF797,$A$879:$F$2566,6,FALSE)</f>
        <v>932</v>
      </c>
      <c r="BFJ797" s="179" t="s">
        <v>61</v>
      </c>
      <c r="BFK797" s="10">
        <f>BFI797*1.5*BFH797</f>
        <v>1537.8000000000002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VLOOKUP(BFO797,$A$879:$F$2566,6,FALSE)</f>
        <v>932</v>
      </c>
      <c r="BFS797" s="179" t="s">
        <v>61</v>
      </c>
      <c r="BFT797" s="10">
        <f>BFR797*1.5*BFQ797</f>
        <v>1537.8000000000002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VLOOKUP(BFX797,$A$879:$F$2566,6,FALSE)</f>
        <v>932</v>
      </c>
      <c r="BGB797" s="179" t="s">
        <v>61</v>
      </c>
      <c r="BGC797" s="10">
        <f>BGA797*1.5*BFZ797</f>
        <v>1398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VLOOKUP(BGG797,$A$879:$F$2566,6,FALSE)</f>
        <v>276</v>
      </c>
      <c r="BGK797" s="179" t="s">
        <v>61</v>
      </c>
      <c r="BGL797" s="10">
        <f>BGJ797*1.5*BGI797</f>
        <v>414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VLOOKUP(BGP797,$A$879:$F$2566,6,FALSE)</f>
        <v>932</v>
      </c>
      <c r="BGT797" s="179" t="s">
        <v>61</v>
      </c>
      <c r="BGU797" s="10">
        <f>BGS797*1.5*BGR797</f>
        <v>1537.8000000000002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VLOOKUP(BGY797,$A$879:$F$2566,6,FALSE)</f>
        <v>932</v>
      </c>
      <c r="BHC797" s="179" t="s">
        <v>61</v>
      </c>
      <c r="BHD797" s="10">
        <f>BHB797*1.5*BHA797</f>
        <v>1398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VLOOKUP(B798,$A$879:$F$2566,6,FALSE)</f>
        <v>276</v>
      </c>
      <c r="F798" s="179" t="s">
        <v>63</v>
      </c>
      <c r="G798" s="10">
        <f>E798*1.4</f>
        <v>386.4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VLOOKUP(K798,$A$879:$F$2566,6,FALSE)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VLOOKUP(T798,$A$879:$F$2566,6,FALSE)</f>
        <v>276</v>
      </c>
      <c r="X798" s="179" t="s">
        <v>63</v>
      </c>
      <c r="Y798" s="10">
        <f>W798*1.4</f>
        <v>386.4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VLOOKUP(AC798,$A$879:$F$2566,6,FALSE)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VLOOKUP(AL798,$A$879:$F$2566,6,FALSE)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VLOOKUP(AU798,$A$879:$F$2566,6,FALSE)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VLOOKUP(BD798,$A$879:$F$2566,6,FALSE)</f>
        <v>204</v>
      </c>
      <c r="BH798" s="179" t="s">
        <v>63</v>
      </c>
      <c r="BI798" s="10">
        <f>BG798*1.4</f>
        <v>285.59999999999997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VLOOKUP(BM798,$A$879:$F$2566,6,FALSE)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VLOOKUP(BV798,$A$879:$F$2566,6,FALSE)</f>
        <v>204</v>
      </c>
      <c r="BZ798" s="179" t="s">
        <v>63</v>
      </c>
      <c r="CA798" s="10">
        <f>BY798*1.4</f>
        <v>285.59999999999997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VLOOKUP(CE798,$A$879:$F$2566,6,FALSE)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VLOOKUP(CN798,$A$879:$F$2566,6,FALSE)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VLOOKUP(CW798,$A$879:$F$2566,6,FALSE)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VLOOKUP(DF798,$A$879:$F$2566,6,FALSE)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VLOOKUP(DO798,$A$879:$F$2566,6,FALSE)</f>
        <v>276</v>
      </c>
      <c r="DS798" s="179" t="s">
        <v>63</v>
      </c>
      <c r="DT798" s="10">
        <f>DR798*1.4</f>
        <v>386.4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VLOOKUP(DX798,$A$879:$F$2566,6,FALSE)</f>
        <v>276</v>
      </c>
      <c r="EB798" s="179" t="s">
        <v>63</v>
      </c>
      <c r="EC798" s="10">
        <f>EA798*1.4</f>
        <v>386.4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VLOOKUP(EG798,$A$879:$F$2566,6,FALSE)</f>
        <v>276</v>
      </c>
      <c r="EK798" s="179" t="s">
        <v>63</v>
      </c>
      <c r="EL798" s="10">
        <f>EJ798*1.4</f>
        <v>386.4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VLOOKUP(EP798,$A$879:$F$2566,6,FALSE)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VLOOKUP(EY798,$A$879:$F$2566,6,FALSE)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VLOOKUP(FH798,$A$879:$F$2566,6,FALSE)</f>
        <v>276</v>
      </c>
      <c r="FL798" s="179" t="s">
        <v>63</v>
      </c>
      <c r="FM798" s="10">
        <f>FK798*1.4</f>
        <v>386.4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VLOOKUP(FQ798,$A$879:$F$2566,6,FALSE)</f>
        <v>276</v>
      </c>
      <c r="FU798" s="179" t="s">
        <v>63</v>
      </c>
      <c r="FV798" s="10">
        <f>FT798*1.4</f>
        <v>386.4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VLOOKUP(FZ798,$A$879:$F$2566,6,FALSE)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VLOOKUP(GI798,$A$879:$F$2566,6,FALSE)</f>
        <v>276</v>
      </c>
      <c r="GM798" s="179" t="s">
        <v>63</v>
      </c>
      <c r="GN798" s="10">
        <f>GL798*1.4</f>
        <v>386.4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VLOOKUP(GR798,$A$879:$F$2566,6,FALSE)</f>
        <v>204</v>
      </c>
      <c r="GV798" s="179" t="s">
        <v>63</v>
      </c>
      <c r="GW798" s="10">
        <f>GU798*1.4</f>
        <v>285.59999999999997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VLOOKUP(HA798,$A$879:$F$2566,6,FALSE)</f>
        <v>276</v>
      </c>
      <c r="HE798" s="179" t="s">
        <v>63</v>
      </c>
      <c r="HF798" s="10">
        <f>HD798*1.4</f>
        <v>386.4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VLOOKUP(HJ798,$A$879:$F$2566,6,FALSE)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VLOOKUP(HS798,$A$879:$F$2566,6,FALSE)</f>
        <v>254</v>
      </c>
      <c r="HW798" s="179" t="s">
        <v>63</v>
      </c>
      <c r="HX798" s="10">
        <f>HV798*1.4</f>
        <v>355.59999999999997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VLOOKUP(IB798,$A$879:$F$2566,6,FALSE)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VLOOKUP(IK798,$A$879:$F$2566,6,FALSE)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VLOOKUP(IT798,$A$879:$F$2566,6,FALSE)</f>
        <v>322</v>
      </c>
      <c r="IX798" s="179" t="s">
        <v>63</v>
      </c>
      <c r="IY798" s="10">
        <f>IW798*1.4</f>
        <v>450.79999999999995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VLOOKUP(JC798,$A$879:$F$2566,6,FALSE)</f>
        <v>276</v>
      </c>
      <c r="JG798" s="179" t="s">
        <v>63</v>
      </c>
      <c r="JH798" s="10">
        <f>JF798*1.4</f>
        <v>386.4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VLOOKUP(JL798,$A$879:$F$2566,6,FALSE)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VLOOKUP(JU798,$A$879:$F$2566,6,FALSE)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VLOOKUP(KD798,$A$879:$F$2566,6,FALSE)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VLOOKUP(KM798,$A$879:$F$2566,6,FALSE)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VLOOKUP(KV798,$A$879:$F$2566,6,FALSE)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VLOOKUP(LE798,$A$879:$F$2566,6,FALSE)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VLOOKUP(LN798,$A$879:$F$2566,6,FALSE)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VLOOKUP(LW798,$A$879:$F$2566,6,FALSE)</f>
        <v>204</v>
      </c>
      <c r="MA798" s="179" t="s">
        <v>63</v>
      </c>
      <c r="MB798" s="10">
        <f>LZ798*1.4</f>
        <v>285.59999999999997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VLOOKUP(MF798,$A$879:$F$2566,6,FALSE)</f>
        <v>276</v>
      </c>
      <c r="MJ798" s="179" t="s">
        <v>63</v>
      </c>
      <c r="MK798" s="10">
        <f>MI798*1.4</f>
        <v>386.4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VLOOKUP(MO798,$A$879:$F$2566,6,FALSE)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VLOOKUP(MX798,$A$879:$F$2566,6,FALSE)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VLOOKUP(NG798,$A$879:$F$2566,6,FALSE)</f>
        <v>204</v>
      </c>
      <c r="NK798" s="179" t="s">
        <v>63</v>
      </c>
      <c r="NL798" s="10">
        <f>NJ798*1.4</f>
        <v>285.59999999999997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VLOOKUP(NP798,$A$879:$F$2566,6,FALSE)</f>
        <v>204</v>
      </c>
      <c r="NT798" s="179" t="s">
        <v>63</v>
      </c>
      <c r="NU798" s="10">
        <f>NS798*1.4</f>
        <v>285.59999999999997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VLOOKUP(NY798,$A$879:$F$2566,6,FALSE)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VLOOKUP(OH798,$A$879:$F$2566,6,FALSE)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VLOOKUP(OQ798,$A$879:$F$2566,6,FALSE)</f>
        <v>276</v>
      </c>
      <c r="OU798" s="179" t="s">
        <v>63</v>
      </c>
      <c r="OV798" s="10">
        <f>OT798*1.4</f>
        <v>386.4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VLOOKUP(OZ798,$A$879:$F$2566,6,FALSE)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VLOOKUP(PI798,$A$879:$F$2566,6,FALSE)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VLOOKUP(PR798,$A$879:$F$2566,6,FALSE)</f>
        <v>204</v>
      </c>
      <c r="PV798" s="179" t="s">
        <v>63</v>
      </c>
      <c r="PW798" s="10">
        <f>PU798*1.4</f>
        <v>285.59999999999997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VLOOKUP(QA798,$A$879:$F$2566,6,FALSE)</f>
        <v>276</v>
      </c>
      <c r="QE798" s="179" t="s">
        <v>63</v>
      </c>
      <c r="QF798" s="10">
        <f>QD798*1.4</f>
        <v>386.4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VLOOKUP(QJ798,$A$879:$F$2566,6,FALSE)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VLOOKUP(QS798,$A$879:$F$2566,6,FALSE)</f>
        <v>932</v>
      </c>
      <c r="QW798" s="179" t="s">
        <v>63</v>
      </c>
      <c r="QX798" s="10">
        <f>QV798*1.4</f>
        <v>1304.8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VLOOKUP(RB798,$A$879:$F$2566,6,FALSE)</f>
        <v>204</v>
      </c>
      <c r="RF798" s="179" t="s">
        <v>63</v>
      </c>
      <c r="RG798" s="10">
        <f>RE798*1.4</f>
        <v>285.59999999999997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VLOOKUP(RK798,$A$879:$F$2566,6,FALSE)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VLOOKUP(RT798,$A$879:$F$2566,6,FALSE)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VLOOKUP(SC798,$A$879:$F$2566,6,FALSE)</f>
        <v>932</v>
      </c>
      <c r="SG798" s="179" t="s">
        <v>63</v>
      </c>
      <c r="SH798" s="10">
        <f>SF798*1.4</f>
        <v>1304.8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VLOOKUP(SL798,$A$879:$F$2566,6,FALSE)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VLOOKUP(SU798,$A$879:$F$2566,6,FALSE)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VLOOKUP(TD798,$A$879:$F$2566,6,FALSE)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VLOOKUP(TM798,$A$879:$F$2566,6,FALSE)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VLOOKUP(TV798,$A$879:$F$2566,6,FALSE)</f>
        <v>204</v>
      </c>
      <c r="TZ798" s="179" t="s">
        <v>63</v>
      </c>
      <c r="UA798" s="10">
        <f>TY798*1.4</f>
        <v>285.59999999999997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VLOOKUP(UE798,$A$879:$F$2566,6,FALSE)</f>
        <v>932</v>
      </c>
      <c r="UI798" s="179" t="s">
        <v>63</v>
      </c>
      <c r="UJ798" s="10">
        <f>UH798*1.4</f>
        <v>1304.8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VLOOKUP(UN798,$A$879:$F$2566,6,FALSE)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VLOOKUP(UW798,$A$879:$F$2566,6,FALSE)</f>
        <v>204</v>
      </c>
      <c r="VA798" s="179" t="s">
        <v>63</v>
      </c>
      <c r="VB798" s="10">
        <f>UZ798*1.4</f>
        <v>285.59999999999997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VLOOKUP(VF798,$A$879:$F$2566,6,FALSE)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VLOOKUP(VO798,$A$879:$F$2566,6,FALSE)</f>
        <v>932</v>
      </c>
      <c r="VS798" s="179" t="s">
        <v>63</v>
      </c>
      <c r="VT798" s="10">
        <f>VR798*1.4</f>
        <v>1304.8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VLOOKUP(VX798,$A$879:$F$2566,6,FALSE)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VLOOKUP(WG798,$A$879:$F$2566,6,FALSE)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VLOOKUP(WP798,$A$879:$F$2566,6,FALSE)</f>
        <v>276</v>
      </c>
      <c r="WT798" s="179" t="s">
        <v>63</v>
      </c>
      <c r="WU798" s="10">
        <f>WS798*1.4</f>
        <v>386.4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VLOOKUP(WY798,$A$879:$F$2566,6,FALSE)</f>
        <v>204</v>
      </c>
      <c r="XC798" s="179" t="s">
        <v>63</v>
      </c>
      <c r="XD798" s="10">
        <f>XB798*1.4</f>
        <v>285.59999999999997</v>
      </c>
      <c r="XF798" s="239"/>
      <c r="XG798" s="179" t="s">
        <v>62</v>
      </c>
      <c r="XH798" s="371" t="s">
        <v>731</v>
      </c>
      <c r="XJ798" s="180"/>
      <c r="XK798" s="180">
        <f>VLOOKUP(XH798,$A$879:$F$2566,6,FALSE)</f>
        <v>276</v>
      </c>
      <c r="XL798" s="179" t="s">
        <v>63</v>
      </c>
      <c r="XM798" s="10">
        <f>XK798*1.4</f>
        <v>386.4</v>
      </c>
      <c r="XO798" s="239"/>
      <c r="XP798" s="179" t="s">
        <v>62</v>
      </c>
      <c r="XQ798" s="361" t="s">
        <v>731</v>
      </c>
      <c r="XS798" s="180"/>
      <c r="XT798" s="180">
        <f>VLOOKUP(XQ798,$A$879:$F$2566,6,FALSE)</f>
        <v>276</v>
      </c>
      <c r="XU798" s="179" t="s">
        <v>63</v>
      </c>
      <c r="XV798" s="10">
        <f>XT798*1.4</f>
        <v>386.4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VLOOKUP(XZ798,$A$879:$F$2566,6,FALSE)</f>
        <v>204</v>
      </c>
      <c r="YD798" s="179" t="s">
        <v>63</v>
      </c>
      <c r="YE798" s="10">
        <f>YC798*1.4</f>
        <v>285.59999999999997</v>
      </c>
      <c r="YG798" s="239"/>
      <c r="YH798" s="179" t="s">
        <v>62</v>
      </c>
      <c r="YI798" s="361" t="s">
        <v>835</v>
      </c>
      <c r="YK798" s="180"/>
      <c r="YL798" s="180">
        <f>VLOOKUP(YI798,$A$879:$F$2566,6,FALSE)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VLOOKUP(YR798,$A$879:$F$2566,6,FALSE)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1" t="s">
        <v>529</v>
      </c>
      <c r="ZC798" s="180"/>
      <c r="ZD798" s="180">
        <f>VLOOKUP(ZA798,$A$879:$F$2566,6,FALSE)</f>
        <v>204</v>
      </c>
      <c r="ZE798" s="179" t="s">
        <v>63</v>
      </c>
      <c r="ZF798" s="10">
        <f>ZD798*1.4</f>
        <v>285.59999999999997</v>
      </c>
      <c r="ZH798" s="239"/>
      <c r="ZI798" s="179" t="s">
        <v>62</v>
      </c>
      <c r="ZJ798" s="361" t="s">
        <v>835</v>
      </c>
      <c r="ZL798" s="180"/>
      <c r="ZM798" s="180">
        <f>VLOOKUP(ZJ798,$A$879:$F$2566,6,FALSE)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VLOOKUP(ZS798,$A$879:$F$2566,6,FALSE)</f>
        <v>204</v>
      </c>
      <c r="ZW798" s="179" t="s">
        <v>63</v>
      </c>
      <c r="ZX798" s="10">
        <f>ZV798*1.4</f>
        <v>285.59999999999997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VLOOKUP(AAB798,$A$879:$F$2566,6,FALSE)</f>
        <v>204</v>
      </c>
      <c r="AAF798" s="179" t="s">
        <v>63</v>
      </c>
      <c r="AAG798" s="10">
        <f>AAE798*1.4</f>
        <v>285.59999999999997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VLOOKUP(AAK798,$A$879:$F$2566,6,FALSE)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VLOOKUP(AAT798,$A$879:$F$2566,6,FALSE)</f>
        <v>204</v>
      </c>
      <c r="AAX798" s="179" t="s">
        <v>63</v>
      </c>
      <c r="AAY798" s="10">
        <f>AAW798*1.4</f>
        <v>285.59999999999997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VLOOKUP(ABC798,$A$879:$F$2566,6,FALSE)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VLOOKUP(ABL798,$A$879:$F$2566,6,FALSE)</f>
        <v>276</v>
      </c>
      <c r="ABP798" s="179" t="s">
        <v>63</v>
      </c>
      <c r="ABQ798" s="10">
        <f>ABO798*1.4</f>
        <v>386.4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VLOOKUP(ABU798,$A$879:$F$2566,6,FALSE)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VLOOKUP(ACD798,$A$879:$F$2566,6,FALSE)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VLOOKUP(ACM798,$A$879:$F$2566,6,FALSE)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VLOOKUP(ACV798,$A$879:$F$2566,6,FALSE)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VLOOKUP(ADE798,$A$879:$F$2566,6,FALSE)</f>
        <v>204</v>
      </c>
      <c r="ADI798" s="179" t="s">
        <v>63</v>
      </c>
      <c r="ADJ798" s="10">
        <f>ADH798*1.4</f>
        <v>285.59999999999997</v>
      </c>
      <c r="ADL798" s="239"/>
      <c r="ADM798" s="179" t="s">
        <v>62</v>
      </c>
      <c r="ADN798" s="75" t="s">
        <v>183</v>
      </c>
      <c r="ADP798" s="180"/>
      <c r="ADQ798" s="180" t="e">
        <f>VLOOKUP(ADN798,$A$879:$F$2566,6,FALSE)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VLOOKUP(ADW798,$A$879:$F$2566,6,FALSE)</f>
        <v>204</v>
      </c>
      <c r="AEA798" s="179" t="s">
        <v>63</v>
      </c>
      <c r="AEB798" s="10">
        <f>ADZ798*1.4</f>
        <v>285.59999999999997</v>
      </c>
      <c r="AED798" s="239"/>
      <c r="AEE798" s="179" t="s">
        <v>62</v>
      </c>
      <c r="AEF798" s="75" t="s">
        <v>183</v>
      </c>
      <c r="AEH798" s="180"/>
      <c r="AEI798" s="180" t="e">
        <f>VLOOKUP(AEF798,$A$879:$F$2566,6,FALSE)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VLOOKUP(AEO798,$A$879:$F$2566,6,FALSE)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VLOOKUP(AEX798,$A$879:$F$2566,6,FALSE)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VLOOKUP(AFG798,$A$879:$F$2566,6,FALSE)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VLOOKUP(AFP798,$A$879:$F$2566,6,FALSE)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VLOOKUP(AFY798,$A$879:$F$2566,6,FALSE)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VLOOKUP(AGH798,$A$879:$F$2566,6,FALSE)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VLOOKUP(AGQ798,$A$879:$F$2566,6,FALSE)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VLOOKUP(AGZ798,$A$879:$F$2566,6,FALSE)</f>
        <v>276</v>
      </c>
      <c r="AHD798" s="179" t="s">
        <v>63</v>
      </c>
      <c r="AHE798" s="10">
        <f>AHC798*1.4</f>
        <v>386.4</v>
      </c>
      <c r="AHF798" s="10"/>
      <c r="AHG798" s="239"/>
      <c r="AHH798" s="179" t="s">
        <v>62</v>
      </c>
      <c r="AHI798" s="440" t="s">
        <v>529</v>
      </c>
      <c r="AHK798" s="180"/>
      <c r="AHL798" s="180">
        <f>VLOOKUP(AHI798,$A$879:$F$2566,6,FALSE)</f>
        <v>204</v>
      </c>
      <c r="AHM798" s="179" t="s">
        <v>63</v>
      </c>
      <c r="AHN798" s="10">
        <f>AHL798*1.4</f>
        <v>285.59999999999997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VLOOKUP(AHR798,$A$879:$F$2566,6,FALSE)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VLOOKUP(AIA798,$A$879:$F$2566,6,FALSE)</f>
        <v>204</v>
      </c>
      <c r="AIE798" s="179" t="s">
        <v>63</v>
      </c>
      <c r="AIF798" s="10">
        <f>AID798*1.4</f>
        <v>285.59999999999997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VLOOKUP(AIJ798,$A$879:$F$2566,6,FALSE)</f>
        <v>276</v>
      </c>
      <c r="AIN798" s="179" t="s">
        <v>63</v>
      </c>
      <c r="AIO798" s="10">
        <f>AIM798*1.4</f>
        <v>386.4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VLOOKUP(AIS798,$A$879:$F$2566,6,FALSE)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VLOOKUP(AJB798,$A$879:$F$2566,6,FALSE)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VLOOKUP(AJK798,$A$879:$F$2566,6,FALSE)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VLOOKUP(AJT798,$A$879:$F$2566,6,FALSE)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VLOOKUP(AKC798,$A$879:$F$2566,6,FALSE)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VLOOKUP(AKL798,$A$879:$F$2566,6,FALSE)</f>
        <v>276</v>
      </c>
      <c r="AKP798" s="179" t="s">
        <v>63</v>
      </c>
      <c r="AKQ798" s="10">
        <f>AKO798*1.4</f>
        <v>386.4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VLOOKUP(AKU798,$A$879:$F$2566,6,FALSE)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VLOOKUP(ALD798,$A$879:$F$2566,6,FALSE)</f>
        <v>276</v>
      </c>
      <c r="ALH798" s="179" t="s">
        <v>63</v>
      </c>
      <c r="ALI798" s="10">
        <f>ALG798*1.4</f>
        <v>386.4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VLOOKUP(ALM798,$A$879:$F$2566,6,FALSE)</f>
        <v>204</v>
      </c>
      <c r="ALQ798" s="179" t="s">
        <v>63</v>
      </c>
      <c r="ALR798" s="10">
        <f>ALP798*1.4</f>
        <v>285.59999999999997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VLOOKUP(ALV798,$A$879:$F$2566,6,FALSE)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3" t="s">
        <v>731</v>
      </c>
      <c r="AMG798" s="180"/>
      <c r="AMH798" s="180">
        <f>VLOOKUP(AME798,$A$879:$F$2566,6,FALSE)</f>
        <v>276</v>
      </c>
      <c r="AMI798" s="179" t="s">
        <v>63</v>
      </c>
      <c r="AMJ798" s="10">
        <f>AMH798*1.4</f>
        <v>386.4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VLOOKUP(AMN798,$A$879:$F$2566,6,FALSE)</f>
        <v>254</v>
      </c>
      <c r="AMR798" s="179" t="s">
        <v>63</v>
      </c>
      <c r="AMS798" s="10">
        <f>AMQ798*1.4</f>
        <v>355.59999999999997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VLOOKUP(AMW798,$A$879:$F$2566,6,FALSE)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VLOOKUP(ANF798,$A$879:$F$2566,6,FALSE)</f>
        <v>276</v>
      </c>
      <c r="ANJ798" s="179" t="s">
        <v>63</v>
      </c>
      <c r="ANK798" s="10">
        <f>ANI798*1.4</f>
        <v>386.4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VLOOKUP(ANO798,$A$879:$F$2566,6,FALSE)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VLOOKUP(ANX798,$A$879:$F$2566,6,FALSE)</f>
        <v>204</v>
      </c>
      <c r="AOB798" s="179" t="s">
        <v>63</v>
      </c>
      <c r="AOC798" s="10">
        <f>AOA798*1.4</f>
        <v>285.59999999999997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VLOOKUP(AOG798,$A$879:$F$2566,6,FALSE)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VLOOKUP(AOP798,$A$879:$F$2566,6,FALSE)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6" t="s">
        <v>1006</v>
      </c>
      <c r="APA798" s="180"/>
      <c r="APB798" s="180">
        <f>VLOOKUP(AOY798,$A$879:$F$2566,6,FALSE)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VLOOKUP(APH798,$A$879:$F$2566,6,FALSE)</f>
        <v>276</v>
      </c>
      <c r="APL798" s="179" t="s">
        <v>63</v>
      </c>
      <c r="APM798" s="10">
        <f>APK798*1.4</f>
        <v>386.4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VLOOKUP(APQ798,$A$879:$F$2566,6,FALSE)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VLOOKUP(APZ798,$A$879:$F$2566,6,FALSE)</f>
        <v>276</v>
      </c>
      <c r="AQD798" s="179" t="s">
        <v>63</v>
      </c>
      <c r="AQE798" s="10">
        <f>AQC798*1.4</f>
        <v>386.4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VLOOKUP(AQI798,$A$879:$F$2566,6,FALSE)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VLOOKUP(AQR798,$A$879:$F$2566,6,FALSE)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VLOOKUP(ARA798,$A$879:$F$2566,6,FALSE)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VLOOKUP(ARJ798,$A$879:$F$2566,6,FALSE)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VLOOKUP(ARS798,$A$879:$F$2566,6,FALSE)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VLOOKUP(ASB798,$A$879:$F$2566,6,FALSE)</f>
        <v>932</v>
      </c>
      <c r="ASF798" s="179" t="s">
        <v>63</v>
      </c>
      <c r="ASG798" s="10">
        <f>ASE798*1.4</f>
        <v>1304.8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VLOOKUP(ASK798,$A$879:$F$2566,6,FALSE)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VLOOKUP(AST798,$A$879:$F$2566,6,FALSE)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VLOOKUP(ATC798,$A$879:$F$2566,6,FALSE)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VLOOKUP(ATL798,$A$879:$F$2566,6,FALSE)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VLOOKUP(ATU798,$A$879:$F$2566,6,FALSE)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VLOOKUP(AUD798,$A$879:$F$2566,6,FALSE)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VLOOKUP(AUM798,$A$879:$F$2566,6,FALSE)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VLOOKUP(AUV798,$A$879:$F$2566,6,FALSE)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VLOOKUP(AVE798,$A$879:$F$2566,6,FALSE)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VLOOKUP(AVN798,$A$879:$F$2566,6,FALSE)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VLOOKUP(AVW798,$A$879:$F$2566,6,FALSE)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VLOOKUP(AWF798,$A$879:$F$2566,6,FALSE)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VLOOKUP(AWO798,$A$879:$F$2566,6,FALSE)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VLOOKUP(AWX798,$A$879:$F$2566,6,FALSE)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VLOOKUP(AXG798,$A$879:$F$2566,6,FALSE)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VLOOKUP(AXP798,$A$879:$F$2566,6,FALSE)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VLOOKUP(AXY798,$A$879:$F$2566,6,FALSE)</f>
        <v>204</v>
      </c>
      <c r="AYC798" s="179" t="s">
        <v>63</v>
      </c>
      <c r="AYD798" s="10">
        <f>AYB798*1.4</f>
        <v>285.59999999999997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VLOOKUP(AYH798,$A$879:$F$2566,6,FALSE)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VLOOKUP(AYQ798,$A$879:$F$2566,6,FALSE)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VLOOKUP(AYZ798,$A$879:$F$2566,6,FALSE)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VLOOKUP(AZI798,$A$879:$F$2566,6,FALSE)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VLOOKUP(AZR798,$A$879:$F$2566,6,FALSE)</f>
        <v>932</v>
      </c>
      <c r="AZV798" s="179" t="s">
        <v>63</v>
      </c>
      <c r="AZW798" s="10">
        <f>AZU798*1.4</f>
        <v>1304.8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VLOOKUP(BAA798,$A$879:$F$2566,6,FALSE)</f>
        <v>204</v>
      </c>
      <c r="BAE798" s="179" t="s">
        <v>63</v>
      </c>
      <c r="BAF798" s="10">
        <f>BAD798*1.4</f>
        <v>285.59999999999997</v>
      </c>
      <c r="BAG798" s="10"/>
      <c r="BAH798" s="239"/>
      <c r="BAI798" s="179" t="s">
        <v>62</v>
      </c>
      <c r="BAJ798" s="440" t="s">
        <v>529</v>
      </c>
      <c r="BAL798" s="180"/>
      <c r="BAM798" s="180">
        <f>VLOOKUP(BAJ798,$A$879:$F$2566,6,FALSE)</f>
        <v>204</v>
      </c>
      <c r="BAN798" s="179" t="s">
        <v>63</v>
      </c>
      <c r="BAO798" s="10">
        <f>BAM798*1.4</f>
        <v>285.59999999999997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VLOOKUP(BAS798,$A$879:$F$2566,6,FALSE)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VLOOKUP(BBB798,$A$879:$F$2566,6,FALSE)</f>
        <v>276</v>
      </c>
      <c r="BBF798" s="179" t="s">
        <v>63</v>
      </c>
      <c r="BBG798" s="10">
        <f>BBE798*1.4</f>
        <v>386.4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VLOOKUP(BBK798,$A$879:$F$2566,6,FALSE)</f>
        <v>322</v>
      </c>
      <c r="BBO798" s="179" t="s">
        <v>63</v>
      </c>
      <c r="BBP798" s="10">
        <f>BBN798*1.4</f>
        <v>450.79999999999995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VLOOKUP(BBT798,$A$879:$F$2566,6,FALSE)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VLOOKUP(BCC798,$A$879:$F$2566,6,FALSE)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VLOOKUP(BCL798,$A$879:$F$2566,6,FALSE)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VLOOKUP(BCU798,$A$879:$F$2566,6,FALSE)</f>
        <v>276</v>
      </c>
      <c r="BCY798" s="179" t="s">
        <v>63</v>
      </c>
      <c r="BCZ798" s="10">
        <f>BCX798*1.4</f>
        <v>386.4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VLOOKUP(BDD798,$A$879:$F$2566,6,FALSE)</f>
        <v>276</v>
      </c>
      <c r="BDH798" s="179" t="s">
        <v>63</v>
      </c>
      <c r="BDI798" s="10">
        <f>BDG798*1.4</f>
        <v>386.4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VLOOKUP(BDM798,$A$879:$F$2566,6,FALSE)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VLOOKUP(BDV798,$A$879:$F$2566,6,FALSE)</f>
        <v>276</v>
      </c>
      <c r="BDZ798" s="179" t="s">
        <v>63</v>
      </c>
      <c r="BEA798" s="10">
        <f>BDY798*1.4</f>
        <v>386.4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VLOOKUP(BEE798,$A$879:$F$2566,6,FALSE)</f>
        <v>204</v>
      </c>
      <c r="BEI798" s="179" t="s">
        <v>63</v>
      </c>
      <c r="BEJ798" s="10">
        <f>BEH798*1.4</f>
        <v>285.59999999999997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VLOOKUP(BEN798,$A$879:$F$2566,6,FALSE)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VLOOKUP(BEW798,$A$879:$F$2566,6,FALSE)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VLOOKUP(BFF798,$A$879:$F$2566,6,FALSE)</f>
        <v>276</v>
      </c>
      <c r="BFJ798" s="179" t="s">
        <v>63</v>
      </c>
      <c r="BFK798" s="10">
        <f>BFI798*1.4</f>
        <v>386.4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VLOOKUP(BFO798,$A$879:$F$2566,6,FALSE)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VLOOKUP(BFX798,$A$879:$F$2566,6,FALSE)</f>
        <v>204</v>
      </c>
      <c r="BGB798" s="179" t="s">
        <v>63</v>
      </c>
      <c r="BGC798" s="10">
        <f>BGA798*1.4</f>
        <v>285.59999999999997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VLOOKUP(BGG798,$A$879:$F$2566,6,FALSE)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VLOOKUP(BGP798,$A$879:$F$2566,6,FALSE)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VLOOKUP(BGY798,$A$879:$F$2566,6,FALSE)</f>
        <v>276</v>
      </c>
      <c r="BHC798" s="179" t="s">
        <v>63</v>
      </c>
      <c r="BHD798" s="10">
        <f>BHB798*1.4</f>
        <v>386.4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VLOOKUP(B799,$A$879:$F$2566,6,FALSE)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VLOOKUP(K799,$A$879:$F$2566,6,FALSE)</f>
        <v>204</v>
      </c>
      <c r="O799" s="179" t="s">
        <v>65</v>
      </c>
      <c r="P799" s="10">
        <f>N799*1.3</f>
        <v>265.2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VLOOKUP(T799,$A$879:$F$2566,6,FALSE)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VLOOKUP(AC799,$A$879:$F$2566,6,FALSE)</f>
        <v>276</v>
      </c>
      <c r="AG799" s="179" t="s">
        <v>65</v>
      </c>
      <c r="AH799" s="10">
        <f>AF799*1.3</f>
        <v>358.8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VLOOKUP(AL799,$A$879:$F$2566,6,FALSE)</f>
        <v>102</v>
      </c>
      <c r="AP799" s="179" t="s">
        <v>65</v>
      </c>
      <c r="AQ799" s="10">
        <f>AO799*1.3</f>
        <v>132.6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VLOOKUP(AU799,$A$879:$F$2566,6,FALSE)</f>
        <v>204</v>
      </c>
      <c r="AY799" s="179" t="s">
        <v>65</v>
      </c>
      <c r="AZ799" s="10">
        <f>AX799*1.3</f>
        <v>265.2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VLOOKUP(BD799,$A$879:$F$2566,6,FALSE)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VLOOKUP(BM799,$A$879:$F$2566,6,FALSE)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VLOOKUP(BV799,$A$879:$F$2566,6,FALSE)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VLOOKUP(CE799,$A$879:$F$2566,6,FALSE)</f>
        <v>322</v>
      </c>
      <c r="CI799" s="179" t="s">
        <v>65</v>
      </c>
      <c r="CJ799" s="10">
        <f>CH799*1.3</f>
        <v>418.6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VLOOKUP(CN799,$A$879:$F$2566,6,FALSE)</f>
        <v>204</v>
      </c>
      <c r="CR799" s="179" t="s">
        <v>65</v>
      </c>
      <c r="CS799" s="10">
        <f>CQ799*1.3</f>
        <v>265.2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VLOOKUP(CW799,$A$879:$F$2566,6,FALSE)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VLOOKUP(DF799,$A$879:$F$2566,6,FALSE)</f>
        <v>276</v>
      </c>
      <c r="DJ799" s="179" t="s">
        <v>65</v>
      </c>
      <c r="DK799" s="10">
        <f>DI799*1.3</f>
        <v>358.8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VLOOKUP(DO799,$A$879:$F$2566,6,FALSE)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VLOOKUP(DX799,$A$879:$F$2566,6,FALSE)</f>
        <v>322</v>
      </c>
      <c r="EB799" s="179" t="s">
        <v>65</v>
      </c>
      <c r="EC799" s="10">
        <f>EA799*1.3</f>
        <v>418.6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VLOOKUP(EG799,$A$879:$F$2566,6,FALSE)</f>
        <v>204</v>
      </c>
      <c r="EK799" s="179" t="s">
        <v>65</v>
      </c>
      <c r="EL799" s="10">
        <f>EJ799*1.3</f>
        <v>265.2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VLOOKUP(EP799,$A$879:$F$2566,6,FALSE)</f>
        <v>276</v>
      </c>
      <c r="ET799" s="179" t="s">
        <v>65</v>
      </c>
      <c r="EU799" s="10">
        <f>ES799*1.3</f>
        <v>358.8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VLOOKUP(EY799,$A$879:$F$2566,6,FALSE)</f>
        <v>204</v>
      </c>
      <c r="FC799" s="179" t="s">
        <v>65</v>
      </c>
      <c r="FD799" s="10">
        <f>FB799*1.3</f>
        <v>265.2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VLOOKUP(FH799,$A$879:$F$2566,6,FALSE)</f>
        <v>322</v>
      </c>
      <c r="FL799" s="179" t="s">
        <v>65</v>
      </c>
      <c r="FM799" s="10">
        <f>FK799*1.3</f>
        <v>418.6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VLOOKUP(FQ799,$A$879:$F$2566,6,FALSE)</f>
        <v>322</v>
      </c>
      <c r="FU799" s="179" t="s">
        <v>65</v>
      </c>
      <c r="FV799" s="10">
        <f>FT799*1.3</f>
        <v>418.6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VLOOKUP(FZ799,$A$879:$F$2566,6,FALSE)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VLOOKUP(GI799,$A$879:$F$2566,6,FALSE)</f>
        <v>322</v>
      </c>
      <c r="GM799" s="179" t="s">
        <v>65</v>
      </c>
      <c r="GN799" s="10">
        <f>GL799*1.3</f>
        <v>418.6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VLOOKUP(GR799,$A$879:$F$2566,6,FALSE)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VLOOKUP(HA799,$A$879:$F$2566,6,FALSE)</f>
        <v>932</v>
      </c>
      <c r="HE799" s="179" t="s">
        <v>65</v>
      </c>
      <c r="HF799" s="10">
        <f>HD799*1.3</f>
        <v>1211.6000000000001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VLOOKUP(HJ799,$A$879:$F$2566,6,FALSE)</f>
        <v>322</v>
      </c>
      <c r="HN799" s="179" t="s">
        <v>65</v>
      </c>
      <c r="HO799" s="10">
        <f>HM799*1.3</f>
        <v>418.6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VLOOKUP(HS799,$A$879:$F$2566,6,FALSE)</f>
        <v>276</v>
      </c>
      <c r="HW799" s="179" t="s">
        <v>65</v>
      </c>
      <c r="HX799" s="10">
        <f>HV799*1.3</f>
        <v>358.8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VLOOKUP(IB799,$A$879:$F$2566,6,FALSE)</f>
        <v>204</v>
      </c>
      <c r="IF799" s="179" t="s">
        <v>65</v>
      </c>
      <c r="IG799" s="10">
        <f>IE799*1.3</f>
        <v>265.2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VLOOKUP(IK799,$A$879:$F$2566,6,FALSE)</f>
        <v>204</v>
      </c>
      <c r="IO799" s="179" t="s">
        <v>65</v>
      </c>
      <c r="IP799" s="10">
        <f>IN799*1.3</f>
        <v>265.2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VLOOKUP(IT799,$A$879:$F$2566,6,FALSE)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VLOOKUP(JC799,$A$879:$F$2566,6,FALSE)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VLOOKUP(JL799,$A$879:$F$2566,6,FALSE)</f>
        <v>276</v>
      </c>
      <c r="JP799" s="179" t="s">
        <v>65</v>
      </c>
      <c r="JQ799" s="10">
        <f>JO799*1.3</f>
        <v>358.8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VLOOKUP(JU799,$A$879:$F$2566,6,FALSE)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VLOOKUP(KD799,$A$879:$F$2566,6,FALSE)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VLOOKUP(KM799,$A$879:$F$2566,6,FALSE)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VLOOKUP(KV799,$A$879:$F$2566,6,FALSE)</f>
        <v>322</v>
      </c>
      <c r="KZ799" s="179" t="s">
        <v>65</v>
      </c>
      <c r="LA799" s="10">
        <f>KY799*1.3</f>
        <v>418.6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VLOOKUP(LE799,$A$879:$F$2566,6,FALSE)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VLOOKUP(LN799,$A$879:$F$2566,6,FALSE)</f>
        <v>276</v>
      </c>
      <c r="LR799" s="179" t="s">
        <v>65</v>
      </c>
      <c r="LS799" s="10">
        <f>LQ799*1.3</f>
        <v>358.8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VLOOKUP(LW799,$A$879:$F$2566,6,FALSE)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VLOOKUP(MF799,$A$879:$F$2566,6,FALSE)</f>
        <v>254</v>
      </c>
      <c r="MJ799" s="179" t="s">
        <v>65</v>
      </c>
      <c r="MK799" s="10">
        <f>MI799*1.3</f>
        <v>330.2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VLOOKUP(MO799,$A$879:$F$2566,6,FALSE)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VLOOKUP(MX799,$A$879:$F$2566,6,FALSE)</f>
        <v>276</v>
      </c>
      <c r="NB799" s="179" t="s">
        <v>65</v>
      </c>
      <c r="NC799" s="10">
        <f>NA799*1.3</f>
        <v>358.8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VLOOKUP(NG799,$A$879:$F$2566,6,FALSE)</f>
        <v>322</v>
      </c>
      <c r="NK799" s="179" t="s">
        <v>65</v>
      </c>
      <c r="NL799" s="10">
        <f>NJ799*1.3</f>
        <v>418.6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VLOOKUP(NP799,$A$879:$F$2566,6,FALSE)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VLOOKUP(NY799,$A$879:$F$2566,6,FALSE)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VLOOKUP(OH799,$A$879:$F$2566,6,FALSE)</f>
        <v>204</v>
      </c>
      <c r="OL799" s="179" t="s">
        <v>65</v>
      </c>
      <c r="OM799" s="10">
        <f>OK799*1.3</f>
        <v>265.2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VLOOKUP(OQ799,$A$879:$F$2566,6,FALSE)</f>
        <v>204</v>
      </c>
      <c r="OU799" s="179" t="s">
        <v>65</v>
      </c>
      <c r="OV799" s="10">
        <f>OT799*1.3</f>
        <v>265.2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VLOOKUP(OZ799,$A$879:$F$2566,6,FALSE)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VLOOKUP(PI799,$A$879:$F$2566,6,FALSE)</f>
        <v>276</v>
      </c>
      <c r="PM799" s="179" t="s">
        <v>65</v>
      </c>
      <c r="PN799" s="10">
        <f>PL799*1.3</f>
        <v>358.8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VLOOKUP(PR799,$A$879:$F$2566,6,FALSE)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VLOOKUP(QA799,$A$879:$F$2566,6,FALSE)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VLOOKUP(QJ799,$A$879:$F$2566,6,FALSE)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VLOOKUP(QS799,$A$879:$F$2566,6,FALSE)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VLOOKUP(RB799,$A$879:$F$2566,6,FALSE)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VLOOKUP(RK799,$A$879:$F$2566,6,FALSE)</f>
        <v>102</v>
      </c>
      <c r="RO799" s="179" t="s">
        <v>65</v>
      </c>
      <c r="RP799" s="10">
        <f>RN799*1.3</f>
        <v>132.6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VLOOKUP(RT799,$A$879:$F$2566,6,FALSE)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VLOOKUP(SC799,$A$879:$F$2566,6,FALSE)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VLOOKUP(SL799,$A$879:$F$2566,6,FALSE)</f>
        <v>276</v>
      </c>
      <c r="SP799" s="179" t="s">
        <v>65</v>
      </c>
      <c r="SQ799" s="10">
        <f>SO799*1.3</f>
        <v>358.8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VLOOKUP(SU799,$A$879:$F$2566,6,FALSE)</f>
        <v>322</v>
      </c>
      <c r="SY799" s="179" t="s">
        <v>65</v>
      </c>
      <c r="SZ799" s="10">
        <f>SX799*1.3</f>
        <v>418.6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VLOOKUP(TD799,$A$879:$F$2566,6,FALSE)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VLOOKUP(TM799,$A$879:$F$2566,6,FALSE)</f>
        <v>322</v>
      </c>
      <c r="TQ799" s="179" t="s">
        <v>65</v>
      </c>
      <c r="TR799" s="10">
        <f>TP799*1.3</f>
        <v>418.6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VLOOKUP(TV799,$A$879:$F$2566,6,FALSE)</f>
        <v>254</v>
      </c>
      <c r="TZ799" s="179" t="s">
        <v>65</v>
      </c>
      <c r="UA799" s="10">
        <f>TY799*1.3</f>
        <v>330.2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VLOOKUP(UE799,$A$879:$F$2566,6,FALSE)</f>
        <v>102</v>
      </c>
      <c r="UI799" s="179" t="s">
        <v>65</v>
      </c>
      <c r="UJ799" s="10">
        <f>UH799*1.3</f>
        <v>132.6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VLOOKUP(UN799,$A$879:$F$2566,6,FALSE)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VLOOKUP(UW799,$A$879:$F$2566,6,FALSE)</f>
        <v>322</v>
      </c>
      <c r="VA799" s="179" t="s">
        <v>65</v>
      </c>
      <c r="VB799" s="10">
        <f>UZ799*1.3</f>
        <v>418.6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VLOOKUP(VF799,$A$879:$F$2566,6,FALSE)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VLOOKUP(VO799,$A$879:$F$2566,6,FALSE)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VLOOKUP(VX799,$A$879:$F$2566,6,FALSE)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VLOOKUP(WG799,$A$879:$F$2566,6,FALSE)</f>
        <v>276</v>
      </c>
      <c r="WK799" s="179" t="s">
        <v>65</v>
      </c>
      <c r="WL799" s="10">
        <f>WJ799*1.3</f>
        <v>358.8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VLOOKUP(WP799,$A$879:$F$2566,6,FALSE)</f>
        <v>322</v>
      </c>
      <c r="WT799" s="179" t="s">
        <v>65</v>
      </c>
      <c r="WU799" s="10">
        <f>WS799*1.3</f>
        <v>418.6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VLOOKUP(WY799,$A$879:$F$2566,6,FALSE)</f>
        <v>322</v>
      </c>
      <c r="XC799" s="179" t="s">
        <v>65</v>
      </c>
      <c r="XD799" s="10">
        <f>XB799*1.3</f>
        <v>418.6</v>
      </c>
      <c r="XF799" s="239"/>
      <c r="XG799" s="179" t="s">
        <v>64</v>
      </c>
      <c r="XH799" s="371" t="s">
        <v>835</v>
      </c>
      <c r="XJ799" s="180"/>
      <c r="XK799" s="180">
        <f>VLOOKUP(XH799,$A$879:$F$2566,6,FALSE)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VLOOKUP(XQ799,$A$879:$F$2566,6,FALSE)</f>
        <v>204</v>
      </c>
      <c r="XU799" s="179" t="s">
        <v>65</v>
      </c>
      <c r="XV799" s="10">
        <f>XT799*1.3</f>
        <v>265.2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VLOOKUP(XZ799,$A$879:$F$2566,6,FALSE)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VLOOKUP(YI799,$A$879:$F$2566,6,FALSE)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VLOOKUP(YR799,$A$879:$F$2566,6,FALSE)</f>
        <v>102</v>
      </c>
      <c r="YV799" s="179" t="s">
        <v>65</v>
      </c>
      <c r="YW799" s="10">
        <f>YU799*1.3</f>
        <v>132.6</v>
      </c>
      <c r="YY799" s="239"/>
      <c r="YZ799" s="179" t="s">
        <v>64</v>
      </c>
      <c r="ZA799" s="361" t="s">
        <v>532</v>
      </c>
      <c r="ZC799" s="180"/>
      <c r="ZD799" s="180">
        <f>VLOOKUP(ZA799,$A$879:$F$2566,6,FALSE)</f>
        <v>932</v>
      </c>
      <c r="ZE799" s="179" t="s">
        <v>65</v>
      </c>
      <c r="ZF799" s="10">
        <f>ZD799*1.3</f>
        <v>1211.6000000000001</v>
      </c>
      <c r="ZH799" s="239"/>
      <c r="ZI799" s="179" t="s">
        <v>64</v>
      </c>
      <c r="ZJ799" s="361" t="s">
        <v>731</v>
      </c>
      <c r="ZL799" s="180"/>
      <c r="ZM799" s="180">
        <f>VLOOKUP(ZJ799,$A$879:$F$2566,6,FALSE)</f>
        <v>276</v>
      </c>
      <c r="ZN799" s="179" t="s">
        <v>65</v>
      </c>
      <c r="ZO799" s="10">
        <f>ZM799*1.3</f>
        <v>358.8</v>
      </c>
      <c r="ZQ799" s="239"/>
      <c r="ZR799" s="179" t="s">
        <v>64</v>
      </c>
      <c r="ZS799" s="361" t="s">
        <v>731</v>
      </c>
      <c r="ZU799" s="180"/>
      <c r="ZV799" s="180">
        <f>VLOOKUP(ZS799,$A$879:$F$2566,6,FALSE)</f>
        <v>276</v>
      </c>
      <c r="ZW799" s="179" t="s">
        <v>65</v>
      </c>
      <c r="ZX799" s="10">
        <f>ZV799*1.3</f>
        <v>358.8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VLOOKUP(AAB799,$A$879:$F$2566,6,FALSE)</f>
        <v>276</v>
      </c>
      <c r="AAF799" s="179" t="s">
        <v>65</v>
      </c>
      <c r="AAG799" s="10">
        <f>AAE799*1.3</f>
        <v>358.8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VLOOKUP(AAK799,$A$879:$F$2566,6,FALSE)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VLOOKUP(AAT799,$A$879:$F$2566,6,FALSE)</f>
        <v>276</v>
      </c>
      <c r="AAX799" s="179" t="s">
        <v>65</v>
      </c>
      <c r="AAY799" s="10">
        <f>AAW799*1.3</f>
        <v>358.8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VLOOKUP(ABC799,$A$879:$F$2566,6,FALSE)</f>
        <v>276</v>
      </c>
      <c r="ABG799" s="179" t="s">
        <v>65</v>
      </c>
      <c r="ABH799" s="10">
        <f>ABF799*1.3</f>
        <v>358.8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VLOOKUP(ABL799,$A$879:$F$2566,6,FALSE)</f>
        <v>322</v>
      </c>
      <c r="ABP799" s="179" t="s">
        <v>65</v>
      </c>
      <c r="ABQ799" s="10">
        <f>ABO799*1.3</f>
        <v>418.6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VLOOKUP(ABU799,$A$879:$F$2566,6,FALSE)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VLOOKUP(ACD799,$A$879:$F$2566,6,FALSE)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VLOOKUP(ACM799,$A$879:$F$2566,6,FALSE)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VLOOKUP(ACV799,$A$879:$F$2566,6,FALSE)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VLOOKUP(ADE799,$A$879:$F$2566,6,FALSE)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VLOOKUP(ADN799,$A$879:$F$2566,6,FALSE)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VLOOKUP(ADW799,$A$879:$F$2566,6,FALSE)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VLOOKUP(AEF799,$A$879:$F$2566,6,FALSE)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VLOOKUP(AEO799,$A$879:$F$2566,6,FALSE)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VLOOKUP(AEX799,$A$879:$F$2566,6,FALSE)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VLOOKUP(AFG799,$A$879:$F$2566,6,FALSE)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VLOOKUP(AFP799,$A$879:$F$2566,6,FALSE)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VLOOKUP(AFY799,$A$879:$F$2566,6,FALSE)</f>
        <v>276</v>
      </c>
      <c r="AGC799" s="179" t="s">
        <v>65</v>
      </c>
      <c r="AGD799" s="10">
        <f>AGB799*1.3</f>
        <v>358.8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VLOOKUP(AGH799,$A$879:$F$2566,6,FALSE)</f>
        <v>204</v>
      </c>
      <c r="AGL799" s="179" t="s">
        <v>65</v>
      </c>
      <c r="AGM799" s="10">
        <f>AGK799*1.3</f>
        <v>265.2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VLOOKUP(AGQ799,$A$879:$F$2566,6,FALSE)</f>
        <v>276</v>
      </c>
      <c r="AGU799" s="179" t="s">
        <v>65</v>
      </c>
      <c r="AGV799" s="10">
        <f>AGT799*1.3</f>
        <v>358.8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VLOOKUP(AGZ799,$A$879:$F$2566,6,FALSE)</f>
        <v>204</v>
      </c>
      <c r="AHD799" s="179" t="s">
        <v>65</v>
      </c>
      <c r="AHE799" s="10">
        <f>AHC799*1.3</f>
        <v>265.2</v>
      </c>
      <c r="AHF799" s="10"/>
      <c r="AHG799" s="239"/>
      <c r="AHH799" s="179" t="s">
        <v>64</v>
      </c>
      <c r="AHI799" s="440" t="s">
        <v>505</v>
      </c>
      <c r="AHK799" s="180"/>
      <c r="AHL799" s="180">
        <f>VLOOKUP(AHI799,$A$879:$F$2566,6,FALSE)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VLOOKUP(AHR799,$A$879:$F$2566,6,FALSE)</f>
        <v>204</v>
      </c>
      <c r="AHV799" s="179" t="s">
        <v>65</v>
      </c>
      <c r="AHW799" s="10">
        <f>AHU799*1.3</f>
        <v>265.2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VLOOKUP(AIA799,$A$879:$F$2566,6,FALSE)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VLOOKUP(AIJ799,$A$879:$F$2566,6,FALSE)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VLOOKUP(AIS799,$A$879:$F$2566,6,FALSE)</f>
        <v>276</v>
      </c>
      <c r="AIW799" s="179" t="s">
        <v>65</v>
      </c>
      <c r="AIX799" s="10">
        <f>AIV799*1.3</f>
        <v>358.8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VLOOKUP(AJB799,$A$879:$F$2566,6,FALSE)</f>
        <v>276</v>
      </c>
      <c r="AJF799" s="179" t="s">
        <v>65</v>
      </c>
      <c r="AJG799" s="10">
        <f>AJE799*1.3</f>
        <v>358.8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VLOOKUP(AJK799,$A$879:$F$2566,6,FALSE)</f>
        <v>276</v>
      </c>
      <c r="AJO799" s="179" t="s">
        <v>65</v>
      </c>
      <c r="AJP799" s="10">
        <f>AJN799*1.3</f>
        <v>358.8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VLOOKUP(AJT799,$A$879:$F$2566,6,FALSE)</f>
        <v>102</v>
      </c>
      <c r="AJX799" s="179" t="s">
        <v>65</v>
      </c>
      <c r="AJY799" s="10">
        <f>AJW799*1.3</f>
        <v>132.6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VLOOKUP(AKC799,$A$879:$F$2566,6,FALSE)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VLOOKUP(AKL799,$A$879:$F$2566,6,FALSE)</f>
        <v>204</v>
      </c>
      <c r="AKP799" s="179" t="s">
        <v>65</v>
      </c>
      <c r="AKQ799" s="10">
        <f>AKO799*1.3</f>
        <v>265.2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VLOOKUP(AKU799,$A$879:$F$2566,6,FALSE)</f>
        <v>276</v>
      </c>
      <c r="AKY799" s="179" t="s">
        <v>65</v>
      </c>
      <c r="AKZ799" s="10">
        <f>AKX799*1.3</f>
        <v>358.8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VLOOKUP(ALD799,$A$879:$F$2566,6,FALSE)</f>
        <v>322</v>
      </c>
      <c r="ALH799" s="179" t="s">
        <v>65</v>
      </c>
      <c r="ALI799" s="10">
        <f>ALG799*1.3</f>
        <v>418.6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VLOOKUP(ALM799,$A$879:$F$2566,6,FALSE)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VLOOKUP(ALV799,$A$879:$F$2566,6,FALSE)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3" t="s">
        <v>835</v>
      </c>
      <c r="AMG799" s="180"/>
      <c r="AMH799" s="180">
        <f>VLOOKUP(AME799,$A$879:$F$2566,6,FALSE)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VLOOKUP(AMN799,$A$879:$F$2566,6,FALSE)</f>
        <v>322</v>
      </c>
      <c r="AMR799" s="179" t="s">
        <v>65</v>
      </c>
      <c r="AMS799" s="10">
        <f>AMQ799*1.3</f>
        <v>418.6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VLOOKUP(AMW799,$A$879:$F$2566,6,FALSE)</f>
        <v>276</v>
      </c>
      <c r="ANA799" s="179" t="s">
        <v>65</v>
      </c>
      <c r="ANB799" s="10">
        <f>AMZ799*1.3</f>
        <v>358.8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VLOOKUP(ANF799,$A$879:$F$2566,6,FALSE)</f>
        <v>204</v>
      </c>
      <c r="ANJ799" s="179" t="s">
        <v>65</v>
      </c>
      <c r="ANK799" s="10">
        <f>ANI799*1.3</f>
        <v>265.2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VLOOKUP(ANO799,$A$879:$F$2566,6,FALSE)</f>
        <v>322</v>
      </c>
      <c r="ANS799" s="179" t="s">
        <v>65</v>
      </c>
      <c r="ANT799" s="10">
        <f>ANR799*1.3</f>
        <v>418.6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VLOOKUP(ANX799,$A$879:$F$2566,6,FALSE)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VLOOKUP(AOG799,$A$879:$F$2566,6,FALSE)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VLOOKUP(AOP799,$A$879:$F$2566,6,FALSE)</f>
        <v>204</v>
      </c>
      <c r="AOT799" s="179" t="s">
        <v>65</v>
      </c>
      <c r="AOU799" s="10">
        <f>AOS799*1.3</f>
        <v>265.2</v>
      </c>
      <c r="AOV799" s="10"/>
      <c r="AOW799" s="239"/>
      <c r="AOX799" s="179" t="s">
        <v>64</v>
      </c>
      <c r="AOY799" s="446" t="s">
        <v>835</v>
      </c>
      <c r="APA799" s="180"/>
      <c r="APB799" s="180">
        <f>VLOOKUP(AOY799,$A$879:$F$2566,6,FALSE)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VLOOKUP(APH799,$A$879:$F$2566,6,FALSE)</f>
        <v>322</v>
      </c>
      <c r="APL799" s="179" t="s">
        <v>65</v>
      </c>
      <c r="APM799" s="10">
        <f>APK799*1.3</f>
        <v>418.6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VLOOKUP(APQ799,$A$879:$F$2566,6,FALSE)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VLOOKUP(APZ799,$A$879:$F$2566,6,FALSE)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VLOOKUP(AQI799,$A$879:$F$2566,6,FALSE)</f>
        <v>932</v>
      </c>
      <c r="AQM799" s="179" t="s">
        <v>65</v>
      </c>
      <c r="AQN799" s="10">
        <f>AQL799*1.3</f>
        <v>1211.6000000000001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VLOOKUP(AQR799,$A$879:$F$2566,6,FALSE)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VLOOKUP(ARA799,$A$879:$F$2566,6,FALSE)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VLOOKUP(ARJ799,$A$879:$F$2566,6,FALSE)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VLOOKUP(ARS799,$A$879:$F$2566,6,FALSE)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VLOOKUP(ASB799,$A$879:$F$2566,6,FALSE)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VLOOKUP(ASK799,$A$879:$F$2566,6,FALSE)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VLOOKUP(AST799,$A$879:$F$2566,6,FALSE)</f>
        <v>204</v>
      </c>
      <c r="ASX799" s="179" t="s">
        <v>65</v>
      </c>
      <c r="ASY799" s="10">
        <f>ASW799*1.3</f>
        <v>265.2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VLOOKUP(ATC799,$A$879:$F$2566,6,FALSE)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VLOOKUP(ATL799,$A$879:$F$2566,6,FALSE)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VLOOKUP(ATU799,$A$879:$F$2566,6,FALSE)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VLOOKUP(AUD799,$A$879:$F$2566,6,FALSE)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VLOOKUP(AUM799,$A$879:$F$2566,6,FALSE)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VLOOKUP(AUV799,$A$879:$F$2566,6,FALSE)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VLOOKUP(AVE799,$A$879:$F$2566,6,FALSE)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VLOOKUP(AVN799,$A$879:$F$2566,6,FALSE)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VLOOKUP(AVW799,$A$879:$F$2566,6,FALSE)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VLOOKUP(AWF799,$A$879:$F$2566,6,FALSE)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VLOOKUP(AWO799,$A$879:$F$2566,6,FALSE)</f>
        <v>276</v>
      </c>
      <c r="AWS799" s="179" t="s">
        <v>65</v>
      </c>
      <c r="AWT799" s="10">
        <f>AWR799*1.3</f>
        <v>358.8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VLOOKUP(AWX799,$A$879:$F$2566,6,FALSE)</f>
        <v>276</v>
      </c>
      <c r="AXB799" s="179" t="s">
        <v>65</v>
      </c>
      <c r="AXC799" s="10">
        <f>AXA799*1.3</f>
        <v>358.8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VLOOKUP(AXG799,$A$879:$F$2566,6,FALSE)</f>
        <v>322</v>
      </c>
      <c r="AXK799" s="179" t="s">
        <v>65</v>
      </c>
      <c r="AXL799" s="10">
        <f>AXJ799*1.3</f>
        <v>418.6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VLOOKUP(AXP799,$A$879:$F$2566,6,FALSE)</f>
        <v>276</v>
      </c>
      <c r="AXT799" s="179" t="s">
        <v>65</v>
      </c>
      <c r="AXU799" s="10">
        <f>AXS799*1.3</f>
        <v>358.8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VLOOKUP(AXY799,$A$879:$F$2566,6,FALSE)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VLOOKUP(AYH799,$A$879:$F$2566,6,FALSE)</f>
        <v>204</v>
      </c>
      <c r="AYL799" s="179" t="s">
        <v>65</v>
      </c>
      <c r="AYM799" s="10">
        <f>AYK799*1.3</f>
        <v>265.2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VLOOKUP(AYQ799,$A$879:$F$2566,6,FALSE)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VLOOKUP(AYZ799,$A$879:$F$2566,6,FALSE)</f>
        <v>276</v>
      </c>
      <c r="AZD799" s="179" t="s">
        <v>65</v>
      </c>
      <c r="AZE799" s="10">
        <f>AZC799*1.3</f>
        <v>358.8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VLOOKUP(AZI799,$A$879:$F$2566,6,FALSE)</f>
        <v>276</v>
      </c>
      <c r="AZM799" s="179" t="s">
        <v>65</v>
      </c>
      <c r="AZN799" s="10">
        <f>AZL799*1.3</f>
        <v>358.8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VLOOKUP(AZR799,$A$879:$F$2566,6,FALSE)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VLOOKUP(BAA799,$A$879:$F$2566,6,FALSE)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0" t="s">
        <v>1006</v>
      </c>
      <c r="BAL799" s="180"/>
      <c r="BAM799" s="180">
        <f>VLOOKUP(BAJ799,$A$879:$F$2566,6,FALSE)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VLOOKUP(BAS799,$A$879:$F$2566,6,FALSE)</f>
        <v>204</v>
      </c>
      <c r="BAW799" s="179" t="s">
        <v>65</v>
      </c>
      <c r="BAX799" s="10">
        <f>BAV799*1.3</f>
        <v>265.2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VLOOKUP(BBB799,$A$879:$F$2566,6,FALSE)</f>
        <v>204</v>
      </c>
      <c r="BBF799" s="179" t="s">
        <v>65</v>
      </c>
      <c r="BBG799" s="10">
        <f>BBE799*1.3</f>
        <v>265.2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VLOOKUP(BBK799,$A$879:$F$2566,6,FALSE)</f>
        <v>204</v>
      </c>
      <c r="BBO799" s="179" t="s">
        <v>65</v>
      </c>
      <c r="BBP799" s="10">
        <f>BBN799*1.3</f>
        <v>265.2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VLOOKUP(BBT799,$A$879:$F$2566,6,FALSE)</f>
        <v>322</v>
      </c>
      <c r="BBX799" s="179" t="s">
        <v>65</v>
      </c>
      <c r="BBY799" s="10">
        <f>BBW799*1.3</f>
        <v>418.6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VLOOKUP(BCC799,$A$879:$F$2566,6,FALSE)</f>
        <v>276</v>
      </c>
      <c r="BCG799" s="179" t="s">
        <v>65</v>
      </c>
      <c r="BCH799" s="10">
        <f>BCF799*1.3</f>
        <v>358.8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VLOOKUP(BCL799,$A$879:$F$2566,6,FALSE)</f>
        <v>322</v>
      </c>
      <c r="BCP799" s="179" t="s">
        <v>65</v>
      </c>
      <c r="BCQ799" s="10">
        <f>BCO799*1.3</f>
        <v>418.6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VLOOKUP(BCU799,$A$879:$F$2566,6,FALSE)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VLOOKUP(BDD799,$A$879:$F$2566,6,FALSE)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VLOOKUP(BDM799,$A$879:$F$2566,6,FALSE)</f>
        <v>276</v>
      </c>
      <c r="BDQ799" s="179" t="s">
        <v>65</v>
      </c>
      <c r="BDR799" s="10">
        <f>BDP799*1.3</f>
        <v>358.8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VLOOKUP(BDV799,$A$879:$F$2566,6,FALSE)</f>
        <v>204</v>
      </c>
      <c r="BDZ799" s="179" t="s">
        <v>65</v>
      </c>
      <c r="BEA799" s="10">
        <f>BDY799*1.3</f>
        <v>265.2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VLOOKUP(BEE799,$A$879:$F$2566,6,FALSE)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VLOOKUP(BEN799,$A$879:$F$2566,6,FALSE)</f>
        <v>932</v>
      </c>
      <c r="BER799" s="179" t="s">
        <v>65</v>
      </c>
      <c r="BES799" s="10">
        <f>BEQ799*1.3</f>
        <v>1211.6000000000001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VLOOKUP(BEW799,$A$879:$F$2566,6,FALSE)</f>
        <v>322</v>
      </c>
      <c r="BFA799" s="179" t="s">
        <v>65</v>
      </c>
      <c r="BFB799" s="10">
        <f>BEZ799*1.3</f>
        <v>418.6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VLOOKUP(BFF799,$A$879:$F$2566,6,FALSE)</f>
        <v>322</v>
      </c>
      <c r="BFJ799" s="179" t="s">
        <v>65</v>
      </c>
      <c r="BFK799" s="10">
        <f>BFI799*1.3</f>
        <v>418.6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VLOOKUP(BFO799,$A$879:$F$2566,6,FALSE)</f>
        <v>322</v>
      </c>
      <c r="BFS799" s="179" t="s">
        <v>65</v>
      </c>
      <c r="BFT799" s="10">
        <f>BFR799*1.3</f>
        <v>418.6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VLOOKUP(BFX799,$A$879:$F$2566,6,FALSE)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VLOOKUP(BGG799,$A$879:$F$2566,6,FALSE)</f>
        <v>932</v>
      </c>
      <c r="BGK799" s="179" t="s">
        <v>65</v>
      </c>
      <c r="BGL799" s="10">
        <f>BGJ799*1.3</f>
        <v>1211.6000000000001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VLOOKUP(BGP799,$A$879:$F$2566,6,FALSE)</f>
        <v>204</v>
      </c>
      <c r="BGT799" s="179" t="s">
        <v>65</v>
      </c>
      <c r="BGU799" s="10">
        <f>BGS799*1.3</f>
        <v>265.2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VLOOKUP(BGY799,$A$879:$F$2566,6,FALSE)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VLOOKUP(B800,$A$879:$F$2566,6,FALSE)</f>
        <v>254</v>
      </c>
      <c r="F800" s="179" t="s">
        <v>67</v>
      </c>
      <c r="G800" s="10">
        <f>E800*1.2</f>
        <v>304.8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VLOOKUP(K800,$A$879:$F$2566,6,FALSE)</f>
        <v>254</v>
      </c>
      <c r="O800" s="179" t="s">
        <v>67</v>
      </c>
      <c r="P800" s="10">
        <f>N800*1.2</f>
        <v>304.8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VLOOKUP(T800,$A$879:$F$2566,6,FALSE)</f>
        <v>322</v>
      </c>
      <c r="X800" s="179" t="s">
        <v>67</v>
      </c>
      <c r="Y800" s="10">
        <f>W800*1.2</f>
        <v>386.4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VLOOKUP(AC800,$A$879:$F$2566,6,FALSE)</f>
        <v>322</v>
      </c>
      <c r="AG800" s="179" t="s">
        <v>67</v>
      </c>
      <c r="AH800" s="10">
        <f>AF800*1.2</f>
        <v>386.4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VLOOKUP(AL800,$A$879:$F$2566,6,FALSE)</f>
        <v>322</v>
      </c>
      <c r="AP800" s="179" t="s">
        <v>67</v>
      </c>
      <c r="AQ800" s="10">
        <f>AO800*1.2</f>
        <v>386.4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VLOOKUP(AU800,$A$879:$F$2566,6,FALSE)</f>
        <v>254</v>
      </c>
      <c r="AY800" s="179" t="s">
        <v>67</v>
      </c>
      <c r="AZ800" s="10">
        <f>AX800*1.2</f>
        <v>304.8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VLOOKUP(BD800,$A$879:$F$2566,6,FALSE)</f>
        <v>102</v>
      </c>
      <c r="BH800" s="179" t="s">
        <v>67</v>
      </c>
      <c r="BI800" s="10">
        <f>BG800*1.2</f>
        <v>122.39999999999999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VLOOKUP(BM800,$A$879:$F$2566,6,FALSE)</f>
        <v>322</v>
      </c>
      <c r="BQ800" s="179" t="s">
        <v>67</v>
      </c>
      <c r="BR800" s="10">
        <f>BP800*1.2</f>
        <v>386.4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VLOOKUP(BV800,$A$879:$F$2566,6,FALSE)</f>
        <v>254</v>
      </c>
      <c r="BZ800" s="179" t="s">
        <v>67</v>
      </c>
      <c r="CA800" s="10">
        <f>BY800*1.2</f>
        <v>304.8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VLOOKUP(CE800,$A$879:$F$2566,6,FALSE)</f>
        <v>204</v>
      </c>
      <c r="CI800" s="179" t="s">
        <v>67</v>
      </c>
      <c r="CJ800" s="10">
        <f>CH800*1.2</f>
        <v>244.79999999999998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VLOOKUP(CN800,$A$879:$F$2566,6,FALSE)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VLOOKUP(CW800,$A$879:$F$2566,6,FALSE)</f>
        <v>204</v>
      </c>
      <c r="DA800" s="179" t="s">
        <v>67</v>
      </c>
      <c r="DB800" s="10">
        <f>CZ800*1.2</f>
        <v>244.79999999999998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VLOOKUP(DF800,$A$879:$F$2566,6,FALSE)</f>
        <v>204</v>
      </c>
      <c r="DJ800" s="179" t="s">
        <v>67</v>
      </c>
      <c r="DK800" s="10">
        <f>DI800*1.2</f>
        <v>244.79999999999998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VLOOKUP(DO800,$A$879:$F$2566,6,FALSE)</f>
        <v>204</v>
      </c>
      <c r="DS800" s="179" t="s">
        <v>67</v>
      </c>
      <c r="DT800" s="10">
        <f>DR800*1.2</f>
        <v>244.79999999999998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VLOOKUP(DX800,$A$879:$F$2566,6,FALSE)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VLOOKUP(EG800,$A$879:$F$2566,6,FALSE)</f>
        <v>322</v>
      </c>
      <c r="EK800" s="179" t="s">
        <v>67</v>
      </c>
      <c r="EL800" s="10">
        <f>EJ800*1.2</f>
        <v>386.4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VLOOKUP(EP800,$A$879:$F$2566,6,FALSE)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VLOOKUP(EY800,$A$879:$F$2566,6,FALSE)</f>
        <v>254</v>
      </c>
      <c r="FC800" s="179" t="s">
        <v>67</v>
      </c>
      <c r="FD800" s="10">
        <f>FB800*1.2</f>
        <v>304.8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VLOOKUP(FH800,$A$879:$F$2566,6,FALSE)</f>
        <v>102</v>
      </c>
      <c r="FL800" s="179" t="s">
        <v>67</v>
      </c>
      <c r="FM800" s="10">
        <f>FK800*1.2</f>
        <v>122.39999999999999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VLOOKUP(FQ800,$A$879:$F$2566,6,FALSE)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VLOOKUP(FZ800,$A$879:$F$2566,6,FALSE)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VLOOKUP(GI800,$A$879:$F$2566,6,FALSE)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VLOOKUP(GR800,$A$879:$F$2566,6,FALSE)</f>
        <v>102</v>
      </c>
      <c r="GV800" s="179" t="s">
        <v>67</v>
      </c>
      <c r="GW800" s="10">
        <f>GU800*1.2</f>
        <v>122.39999999999999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VLOOKUP(HA800,$A$879:$F$2566,6,FALSE)</f>
        <v>322</v>
      </c>
      <c r="HE800" s="179" t="s">
        <v>67</v>
      </c>
      <c r="HF800" s="10">
        <f>HD800*1.2</f>
        <v>386.4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VLOOKUP(HJ800,$A$879:$F$2566,6,FALSE)</f>
        <v>204</v>
      </c>
      <c r="HN800" s="179" t="s">
        <v>67</v>
      </c>
      <c r="HO800" s="10">
        <f>HM800*1.2</f>
        <v>244.79999999999998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VLOOKUP(HS800,$A$879:$F$2566,6,FALSE)</f>
        <v>322</v>
      </c>
      <c r="HW800" s="179" t="s">
        <v>67</v>
      </c>
      <c r="HX800" s="10">
        <f>HV800*1.2</f>
        <v>386.4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VLOOKUP(IB800,$A$879:$F$2566,6,FALSE)</f>
        <v>322</v>
      </c>
      <c r="IF800" s="179" t="s">
        <v>67</v>
      </c>
      <c r="IG800" s="10">
        <f>IE800*1.2</f>
        <v>386.4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VLOOKUP(IK800,$A$879:$F$2566,6,FALSE)</f>
        <v>102</v>
      </c>
      <c r="IO800" s="179" t="s">
        <v>67</v>
      </c>
      <c r="IP800" s="10">
        <f>IN800*1.2</f>
        <v>122.39999999999999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VLOOKUP(IT800,$A$879:$F$2566,6,FALSE)</f>
        <v>204</v>
      </c>
      <c r="IX800" s="179" t="s">
        <v>67</v>
      </c>
      <c r="IY800" s="10">
        <f>IW800*1.2</f>
        <v>244.79999999999998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VLOOKUP(JC800,$A$879:$F$2566,6,FALSE)</f>
        <v>204</v>
      </c>
      <c r="JG800" s="179" t="s">
        <v>67</v>
      </c>
      <c r="JH800" s="10">
        <f>JF800*1.2</f>
        <v>244.79999999999998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VLOOKUP(JL800,$A$879:$F$2566,6,FALSE)</f>
        <v>204</v>
      </c>
      <c r="JP800" s="179" t="s">
        <v>67</v>
      </c>
      <c r="JQ800" s="10">
        <f>JO800*1.2</f>
        <v>244.79999999999998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VLOOKUP(JU800,$A$879:$F$2566,6,FALSE)</f>
        <v>322</v>
      </c>
      <c r="JY800" s="179" t="s">
        <v>67</v>
      </c>
      <c r="JZ800" s="10">
        <f>JX800*1.2</f>
        <v>386.4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VLOOKUP(KD800,$A$879:$F$2566,6,FALSE)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VLOOKUP(KM800,$A$879:$F$2566,6,FALSE)</f>
        <v>204</v>
      </c>
      <c r="KQ800" s="179" t="s">
        <v>67</v>
      </c>
      <c r="KR800" s="10">
        <f>KP800*1.2</f>
        <v>244.79999999999998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VLOOKUP(KV800,$A$879:$F$2566,6,FALSE)</f>
        <v>204</v>
      </c>
      <c r="KZ800" s="179" t="s">
        <v>67</v>
      </c>
      <c r="LA800" s="10">
        <f>KY800*1.2</f>
        <v>244.79999999999998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VLOOKUP(LE800,$A$879:$F$2566,6,FALSE)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VLOOKUP(LN800,$A$879:$F$2566,6,FALSE)</f>
        <v>322</v>
      </c>
      <c r="LR800" s="179" t="s">
        <v>67</v>
      </c>
      <c r="LS800" s="10">
        <f>LQ800*1.2</f>
        <v>386.4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VLOOKUP(LW800,$A$879:$F$2566,6,FALSE)</f>
        <v>276</v>
      </c>
      <c r="MA800" s="179" t="s">
        <v>67</v>
      </c>
      <c r="MB800" s="10">
        <f>LZ800*1.2</f>
        <v>331.2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VLOOKUP(MF800,$A$879:$F$2566,6,FALSE)</f>
        <v>204</v>
      </c>
      <c r="MJ800" s="179" t="s">
        <v>67</v>
      </c>
      <c r="MK800" s="10">
        <f>MI800*1.2</f>
        <v>244.79999999999998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VLOOKUP(MO800,$A$879:$F$2566,6,FALSE)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VLOOKUP(MX800,$A$879:$F$2566,6,FALSE)</f>
        <v>204</v>
      </c>
      <c r="NB800" s="179" t="s">
        <v>67</v>
      </c>
      <c r="NC800" s="10">
        <f>NA800*1.2</f>
        <v>244.79999999999998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VLOOKUP(NG800,$A$879:$F$2566,6,FALSE)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VLOOKUP(NP800,$A$879:$F$2566,6,FALSE)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VLOOKUP(NY800,$A$879:$F$2566,6,FALSE)</f>
        <v>204</v>
      </c>
      <c r="OC800" s="179" t="s">
        <v>67</v>
      </c>
      <c r="OD800" s="10">
        <f>OB800*1.2</f>
        <v>244.79999999999998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VLOOKUP(OH800,$A$879:$F$2566,6,FALSE)</f>
        <v>276</v>
      </c>
      <c r="OL800" s="179" t="s">
        <v>67</v>
      </c>
      <c r="OM800" s="10">
        <f>OK800*1.2</f>
        <v>331.2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VLOOKUP(OQ800,$A$879:$F$2566,6,FALSE)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VLOOKUP(OZ800,$A$879:$F$2566,6,FALSE)</f>
        <v>204</v>
      </c>
      <c r="PD800" s="179" t="s">
        <v>67</v>
      </c>
      <c r="PE800" s="10">
        <f>PC800*1.2</f>
        <v>244.79999999999998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VLOOKUP(PI800,$A$879:$F$2566,6,FALSE)</f>
        <v>204</v>
      </c>
      <c r="PM800" s="179" t="s">
        <v>67</v>
      </c>
      <c r="PN800" s="10">
        <f>PL800*1.2</f>
        <v>244.79999999999998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VLOOKUP(PR800,$A$879:$F$2566,6,FALSE)</f>
        <v>322</v>
      </c>
      <c r="PV800" s="179" t="s">
        <v>67</v>
      </c>
      <c r="PW800" s="10">
        <f>PU800*1.2</f>
        <v>386.4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VLOOKUP(QA800,$A$879:$F$2566,6,FALSE)</f>
        <v>322</v>
      </c>
      <c r="QE800" s="179" t="s">
        <v>67</v>
      </c>
      <c r="QF800" s="10">
        <f>QD800*1.2</f>
        <v>386.4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VLOOKUP(QJ800,$A$879:$F$2566,6,FALSE)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VLOOKUP(QS800,$A$879:$F$2566,6,FALSE)</f>
        <v>322</v>
      </c>
      <c r="QW800" s="179" t="s">
        <v>67</v>
      </c>
      <c r="QX800" s="10">
        <f>QV800*1.2</f>
        <v>386.4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VLOOKUP(RB800,$A$879:$F$2566,6,FALSE)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VLOOKUP(RK800,$A$879:$F$2566,6,FALSE)</f>
        <v>204</v>
      </c>
      <c r="RO800" s="179" t="s">
        <v>67</v>
      </c>
      <c r="RP800" s="10">
        <f>RN800*1.2</f>
        <v>244.79999999999998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VLOOKUP(RT800,$A$879:$F$2566,6,FALSE)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VLOOKUP(SC800,$A$879:$F$2566,6,FALSE)</f>
        <v>276</v>
      </c>
      <c r="SG800" s="179" t="s">
        <v>67</v>
      </c>
      <c r="SH800" s="10">
        <f>SF800*1.2</f>
        <v>331.2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VLOOKUP(SL800,$A$879:$F$2566,6,FALSE)</f>
        <v>322</v>
      </c>
      <c r="SP800" s="179" t="s">
        <v>67</v>
      </c>
      <c r="SQ800" s="10">
        <f>SO800*1.2</f>
        <v>386.4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VLOOKUP(SU800,$A$879:$F$2566,6,FALSE)</f>
        <v>204</v>
      </c>
      <c r="SY800" s="179" t="s">
        <v>67</v>
      </c>
      <c r="SZ800" s="10">
        <f>SX800*1.2</f>
        <v>244.79999999999998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VLOOKUP(TD800,$A$879:$F$2566,6,FALSE)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VLOOKUP(TM800,$A$879:$F$2566,6,FALSE)</f>
        <v>254</v>
      </c>
      <c r="TQ800" s="179" t="s">
        <v>67</v>
      </c>
      <c r="TR800" s="10">
        <f>TP800*1.2</f>
        <v>304.8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VLOOKUP(TV800,$A$879:$F$2566,6,FALSE)</f>
        <v>102</v>
      </c>
      <c r="TZ800" s="179" t="s">
        <v>67</v>
      </c>
      <c r="UA800" s="10">
        <f>TY800*1.2</f>
        <v>122.39999999999999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VLOOKUP(UE800,$A$879:$F$2566,6,FALSE)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VLOOKUP(UN800,$A$879:$F$2566,6,FALSE)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VLOOKUP(UW800,$A$879:$F$2566,6,FALSE)</f>
        <v>254</v>
      </c>
      <c r="VA800" s="179" t="s">
        <v>67</v>
      </c>
      <c r="VB800" s="10">
        <f>UZ800*1.2</f>
        <v>304.8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VLOOKUP(VF800,$A$879:$F$2566,6,FALSE)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VLOOKUP(VO800,$A$879:$F$2566,6,FALSE)</f>
        <v>322</v>
      </c>
      <c r="VS800" s="179" t="s">
        <v>67</v>
      </c>
      <c r="VT800" s="10">
        <f>VR800*1.2</f>
        <v>386.4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VLOOKUP(VX800,$A$879:$F$2566,6,FALSE)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VLOOKUP(WG800,$A$879:$F$2566,6,FALSE)</f>
        <v>322</v>
      </c>
      <c r="WK800" s="179" t="s">
        <v>67</v>
      </c>
      <c r="WL800" s="10">
        <f>WJ800*1.2</f>
        <v>386.4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VLOOKUP(WP800,$A$879:$F$2566,6,FALSE)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VLOOKUP(WY800,$A$879:$F$2566,6,FALSE)</f>
        <v>276</v>
      </c>
      <c r="XC800" s="179" t="s">
        <v>67</v>
      </c>
      <c r="XD800" s="10">
        <f>XB800*1.2</f>
        <v>331.2</v>
      </c>
      <c r="XF800" s="239"/>
      <c r="XG800" s="179" t="s">
        <v>66</v>
      </c>
      <c r="XH800" s="371" t="s">
        <v>420</v>
      </c>
      <c r="XJ800" s="180"/>
      <c r="XK800" s="180">
        <f>VLOOKUP(XH800,$A$879:$F$2566,6,FALSE)</f>
        <v>322</v>
      </c>
      <c r="XL800" s="179" t="s">
        <v>67</v>
      </c>
      <c r="XM800" s="10">
        <f>XK800*1.2</f>
        <v>386.4</v>
      </c>
      <c r="XO800" s="239"/>
      <c r="XP800" s="179" t="s">
        <v>66</v>
      </c>
      <c r="XQ800" s="361" t="s">
        <v>1694</v>
      </c>
      <c r="XS800" s="180"/>
      <c r="XT800" s="180">
        <f>VLOOKUP(XQ800,$A$879:$F$2566,6,FALSE)</f>
        <v>254</v>
      </c>
      <c r="XU800" s="179" t="s">
        <v>67</v>
      </c>
      <c r="XV800" s="10">
        <f>XT800*1.2</f>
        <v>304.8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VLOOKUP(XZ800,$A$879:$F$2566,6,FALSE)</f>
        <v>276</v>
      </c>
      <c r="YD800" s="179" t="s">
        <v>67</v>
      </c>
      <c r="YE800" s="10">
        <f>YC800*1.2</f>
        <v>331.2</v>
      </c>
      <c r="YG800" s="239"/>
      <c r="YH800" s="179" t="s">
        <v>66</v>
      </c>
      <c r="YI800" s="361" t="s">
        <v>1694</v>
      </c>
      <c r="YK800" s="180"/>
      <c r="YL800" s="180">
        <f>VLOOKUP(YI800,$A$879:$F$2566,6,FALSE)</f>
        <v>254</v>
      </c>
      <c r="YM800" s="179" t="s">
        <v>67</v>
      </c>
      <c r="YN800" s="10">
        <f>YL800*1.2</f>
        <v>304.8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VLOOKUP(YR800,$A$879:$F$2566,6,FALSE)</f>
        <v>322</v>
      </c>
      <c r="YV800" s="179" t="s">
        <v>67</v>
      </c>
      <c r="YW800" s="10">
        <f>YU800*1.2</f>
        <v>386.4</v>
      </c>
      <c r="YY800" s="239"/>
      <c r="YZ800" s="179" t="s">
        <v>66</v>
      </c>
      <c r="ZA800" s="361" t="s">
        <v>1332</v>
      </c>
      <c r="ZC800" s="180"/>
      <c r="ZD800" s="180">
        <f>VLOOKUP(ZA800,$A$879:$F$2566,6,FALSE)</f>
        <v>102</v>
      </c>
      <c r="ZE800" s="179" t="s">
        <v>67</v>
      </c>
      <c r="ZF800" s="10">
        <f>ZD800*1.2</f>
        <v>122.39999999999999</v>
      </c>
      <c r="ZH800" s="239"/>
      <c r="ZI800" s="179" t="s">
        <v>66</v>
      </c>
      <c r="ZJ800" s="361" t="s">
        <v>1006</v>
      </c>
      <c r="ZL800" s="180"/>
      <c r="ZM800" s="180">
        <f>VLOOKUP(ZJ800,$A$879:$F$2566,6,FALSE)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VLOOKUP(ZS800,$A$879:$F$2566,6,FALSE)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VLOOKUP(AAB800,$A$879:$F$2566,6,FALSE)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VLOOKUP(AAK800,$A$879:$F$2566,6,FALSE)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VLOOKUP(AAT800,$A$879:$F$2566,6,FALSE)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VLOOKUP(ABC800,$A$879:$F$2566,6,FALSE)</f>
        <v>204</v>
      </c>
      <c r="ABG800" s="179" t="s">
        <v>67</v>
      </c>
      <c r="ABH800" s="10">
        <f>ABF800*1.2</f>
        <v>244.79999999999998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VLOOKUP(ABL800,$A$879:$F$2566,6,FALSE)</f>
        <v>204</v>
      </c>
      <c r="ABP800" s="179" t="s">
        <v>67</v>
      </c>
      <c r="ABQ800" s="10">
        <f>ABO800*1.2</f>
        <v>244.79999999999998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VLOOKUP(ABU800,$A$879:$F$2566,6,FALSE)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VLOOKUP(ACD800,$A$879:$F$2566,6,FALSE)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VLOOKUP(ACM800,$A$879:$F$2566,6,FALSE)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VLOOKUP(ACV800,$A$879:$F$2566,6,FALSE)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VLOOKUP(ADE800,$A$879:$F$2566,6,FALSE)</f>
        <v>322</v>
      </c>
      <c r="ADI800" s="179" t="s">
        <v>67</v>
      </c>
      <c r="ADJ800" s="10">
        <f>ADH800*1.2</f>
        <v>386.4</v>
      </c>
      <c r="ADL800" s="239"/>
      <c r="ADM800" s="179" t="s">
        <v>66</v>
      </c>
      <c r="ADN800" s="75" t="s">
        <v>183</v>
      </c>
      <c r="ADP800" s="180"/>
      <c r="ADQ800" s="180" t="e">
        <f>VLOOKUP(ADN800,$A$879:$F$2566,6,FALSE)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VLOOKUP(ADW800,$A$879:$F$2566,6,FALSE)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VLOOKUP(AEF800,$A$879:$F$2566,6,FALSE)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VLOOKUP(AEO800,$A$879:$F$2566,6,FALSE)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VLOOKUP(AEX800,$A$879:$F$2566,6,FALSE)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VLOOKUP(AFG800,$A$879:$F$2566,6,FALSE)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VLOOKUP(AFP800,$A$879:$F$2566,6,FALSE)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VLOOKUP(AFY800,$A$879:$F$2566,6,FALSE)</f>
        <v>204</v>
      </c>
      <c r="AGC800" s="179" t="s">
        <v>67</v>
      </c>
      <c r="AGD800" s="10">
        <f>AGB800*1.2</f>
        <v>244.79999999999998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VLOOKUP(AGH800,$A$879:$F$2566,6,FALSE)</f>
        <v>322</v>
      </c>
      <c r="AGL800" s="179" t="s">
        <v>67</v>
      </c>
      <c r="AGM800" s="10">
        <f>AGK800*1.2</f>
        <v>386.4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VLOOKUP(AGQ800,$A$879:$F$2566,6,FALSE)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VLOOKUP(AGZ800,$A$879:$F$2566,6,FALSE)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0" t="s">
        <v>835</v>
      </c>
      <c r="AHK800" s="180"/>
      <c r="AHL800" s="180">
        <f>VLOOKUP(AHI800,$A$879:$F$2566,6,FALSE)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VLOOKUP(AHR800,$A$879:$F$2566,6,FALSE)</f>
        <v>102</v>
      </c>
      <c r="AHV800" s="179" t="s">
        <v>67</v>
      </c>
      <c r="AHW800" s="10">
        <f>AHU800*1.2</f>
        <v>122.39999999999999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VLOOKUP(AIA800,$A$879:$F$2566,6,FALSE)</f>
        <v>276</v>
      </c>
      <c r="AIE800" s="179" t="s">
        <v>67</v>
      </c>
      <c r="AIF800" s="10">
        <f>AID800*1.2</f>
        <v>331.2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VLOOKUP(AIJ800,$A$879:$F$2566,6,FALSE)</f>
        <v>322</v>
      </c>
      <c r="AIN800" s="179" t="s">
        <v>67</v>
      </c>
      <c r="AIO800" s="10">
        <f>AIM800*1.2</f>
        <v>386.4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VLOOKUP(AIS800,$A$879:$F$2566,6,FALSE)</f>
        <v>204</v>
      </c>
      <c r="AIW800" s="179" t="s">
        <v>67</v>
      </c>
      <c r="AIX800" s="10">
        <f>AIV800*1.2</f>
        <v>244.79999999999998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VLOOKUP(AJB800,$A$879:$F$2566,6,FALSE)</f>
        <v>204</v>
      </c>
      <c r="AJF800" s="179" t="s">
        <v>67</v>
      </c>
      <c r="AJG800" s="10">
        <f>AJE800*1.2</f>
        <v>244.79999999999998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VLOOKUP(AJK800,$A$879:$F$2566,6,FALSE)</f>
        <v>204</v>
      </c>
      <c r="AJO800" s="179" t="s">
        <v>67</v>
      </c>
      <c r="AJP800" s="10">
        <f>AJN800*1.2</f>
        <v>244.79999999999998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VLOOKUP(AJT800,$A$879:$F$2566,6,FALSE)</f>
        <v>322</v>
      </c>
      <c r="AJX800" s="179" t="s">
        <v>67</v>
      </c>
      <c r="AJY800" s="10">
        <f>AJW800*1.2</f>
        <v>386.4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VLOOKUP(AKC800,$A$879:$F$2566,6,FALSE)</f>
        <v>322</v>
      </c>
      <c r="AKG800" s="179" t="s">
        <v>67</v>
      </c>
      <c r="AKH800" s="10">
        <f>AKF800*1.2</f>
        <v>386.4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VLOOKUP(AKL800,$A$879:$F$2566,6,FALSE)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VLOOKUP(AKU800,$A$879:$F$2566,6,FALSE)</f>
        <v>204</v>
      </c>
      <c r="AKY800" s="179" t="s">
        <v>67</v>
      </c>
      <c r="AKZ800" s="10">
        <f>AKX800*1.2</f>
        <v>244.79999999999998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VLOOKUP(ALD800,$A$879:$F$2566,6,FALSE)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VLOOKUP(ALM800,$A$879:$F$2566,6,FALSE)</f>
        <v>322</v>
      </c>
      <c r="ALQ800" s="179" t="s">
        <v>67</v>
      </c>
      <c r="ALR800" s="10">
        <f>ALP800*1.2</f>
        <v>386.4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VLOOKUP(ALV800,$A$879:$F$2566,6,FALSE)</f>
        <v>322</v>
      </c>
      <c r="ALZ800" s="179" t="s">
        <v>67</v>
      </c>
      <c r="AMA800" s="10">
        <f>ALY800*1.2</f>
        <v>386.4</v>
      </c>
      <c r="AMB800" s="10"/>
      <c r="AMC800" s="239"/>
      <c r="AMD800" s="179" t="s">
        <v>66</v>
      </c>
      <c r="AME800" s="443" t="s">
        <v>529</v>
      </c>
      <c r="AMG800" s="180"/>
      <c r="AMH800" s="180">
        <f>VLOOKUP(AME800,$A$879:$F$2566,6,FALSE)</f>
        <v>204</v>
      </c>
      <c r="AMI800" s="179" t="s">
        <v>67</v>
      </c>
      <c r="AMJ800" s="10">
        <f>AMH800*1.2</f>
        <v>244.79999999999998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VLOOKUP(AMN800,$A$879:$F$2566,6,FALSE)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VLOOKUP(AMW800,$A$879:$F$2566,6,FALSE)</f>
        <v>204</v>
      </c>
      <c r="ANA800" s="179" t="s">
        <v>67</v>
      </c>
      <c r="ANB800" s="10">
        <f>AMZ800*1.2</f>
        <v>244.79999999999998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VLOOKUP(ANF800,$A$879:$F$2566,6,FALSE)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VLOOKUP(ANO800,$A$879:$F$2566,6,FALSE)</f>
        <v>276</v>
      </c>
      <c r="ANS800" s="179" t="s">
        <v>67</v>
      </c>
      <c r="ANT800" s="10">
        <f>ANR800*1.2</f>
        <v>331.2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VLOOKUP(ANX800,$A$879:$F$2566,6,FALSE)</f>
        <v>322</v>
      </c>
      <c r="AOB800" s="179" t="s">
        <v>67</v>
      </c>
      <c r="AOC800" s="10">
        <f>AOA800*1.2</f>
        <v>386.4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VLOOKUP(AOG800,$A$879:$F$2566,6,FALSE)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VLOOKUP(AOP800,$A$879:$F$2566,6,FALSE)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6" t="s">
        <v>529</v>
      </c>
      <c r="APA800" s="180"/>
      <c r="APB800" s="180">
        <f>VLOOKUP(AOY800,$A$879:$F$2566,6,FALSE)</f>
        <v>204</v>
      </c>
      <c r="APC800" s="179" t="s">
        <v>67</v>
      </c>
      <c r="APD800" s="10">
        <f>APB800*1.2</f>
        <v>244.79999999999998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VLOOKUP(APH800,$A$879:$F$2566,6,FALSE)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VLOOKUP(APQ800,$A$879:$F$2566,6,FALSE)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VLOOKUP(APZ800,$A$879:$F$2566,6,FALSE)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VLOOKUP(AQI800,$A$879:$F$2566,6,FALSE)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VLOOKUP(AQR800,$A$879:$F$2566,6,FALSE)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VLOOKUP(ARA800,$A$879:$F$2566,6,FALSE)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VLOOKUP(ARJ800,$A$879:$F$2566,6,FALSE)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VLOOKUP(ARS800,$A$879:$F$2566,6,FALSE)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VLOOKUP(ASB800,$A$879:$F$2566,6,FALSE)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VLOOKUP(ASK800,$A$879:$F$2566,6,FALSE)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VLOOKUP(AST800,$A$879:$F$2566,6,FALSE)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VLOOKUP(ATC800,$A$879:$F$2566,6,FALSE)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VLOOKUP(ATL800,$A$879:$F$2566,6,FALSE)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VLOOKUP(ATU800,$A$879:$F$2566,6,FALSE)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VLOOKUP(AUD800,$A$879:$F$2566,6,FALSE)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VLOOKUP(AUM800,$A$879:$F$2566,6,FALSE)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VLOOKUP(AUV800,$A$879:$F$2566,6,FALSE)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VLOOKUP(AVE800,$A$879:$F$2566,6,FALSE)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VLOOKUP(AVN800,$A$879:$F$2566,6,FALSE)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VLOOKUP(AVW800,$A$879:$F$2566,6,FALSE)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VLOOKUP(AWF800,$A$879:$F$2566,6,FALSE)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VLOOKUP(AWO800,$A$879:$F$2566,6,FALSE)</f>
        <v>204</v>
      </c>
      <c r="AWS800" s="179" t="s">
        <v>67</v>
      </c>
      <c r="AWT800" s="10">
        <f>AWR800*1.2</f>
        <v>244.79999999999998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VLOOKUP(AWX800,$A$879:$F$2566,6,FALSE)</f>
        <v>204</v>
      </c>
      <c r="AXB800" s="179" t="s">
        <v>67</v>
      </c>
      <c r="AXC800" s="10">
        <f>AXA800*1.2</f>
        <v>244.79999999999998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VLOOKUP(AXG800,$A$879:$F$2566,6,FALSE)</f>
        <v>204</v>
      </c>
      <c r="AXK800" s="179" t="s">
        <v>67</v>
      </c>
      <c r="AXL800" s="10">
        <f>AXJ800*1.2</f>
        <v>244.79999999999998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VLOOKUP(AXP800,$A$879:$F$2566,6,FALSE)</f>
        <v>204</v>
      </c>
      <c r="AXT800" s="179" t="s">
        <v>67</v>
      </c>
      <c r="AXU800" s="10">
        <f>AXS800*1.2</f>
        <v>244.79999999999998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VLOOKUP(AXY800,$A$879:$F$2566,6,FALSE)</f>
        <v>276</v>
      </c>
      <c r="AYC800" s="179" t="s">
        <v>67</v>
      </c>
      <c r="AYD800" s="10">
        <f>AYB800*1.2</f>
        <v>331.2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VLOOKUP(AYH800,$A$879:$F$2566,6,FALSE)</f>
        <v>276</v>
      </c>
      <c r="AYL800" s="179" t="s">
        <v>67</v>
      </c>
      <c r="AYM800" s="10">
        <f>AYK800*1.2</f>
        <v>331.2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VLOOKUP(AYQ800,$A$879:$F$2566,6,FALSE)</f>
        <v>276</v>
      </c>
      <c r="AYU800" s="179" t="s">
        <v>67</v>
      </c>
      <c r="AYV800" s="10">
        <f>AYT800*1.2</f>
        <v>331.2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VLOOKUP(AYZ800,$A$879:$F$2566,6,FALSE)</f>
        <v>204</v>
      </c>
      <c r="AZD800" s="179" t="s">
        <v>67</v>
      </c>
      <c r="AZE800" s="10">
        <f>AZC800*1.2</f>
        <v>244.79999999999998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VLOOKUP(AZI800,$A$879:$F$2566,6,FALSE)</f>
        <v>322</v>
      </c>
      <c r="AZM800" s="179" t="s">
        <v>67</v>
      </c>
      <c r="AZN800" s="10">
        <f>AZL800*1.2</f>
        <v>386.4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VLOOKUP(AZR800,$A$879:$F$2566,6,FALSE)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VLOOKUP(BAA800,$A$879:$F$2566,6,FALSE)</f>
        <v>322</v>
      </c>
      <c r="BAE800" s="179" t="s">
        <v>67</v>
      </c>
      <c r="BAF800" s="10">
        <f>BAD800*1.2</f>
        <v>386.4</v>
      </c>
      <c r="BAG800" s="10"/>
      <c r="BAH800" s="239"/>
      <c r="BAI800" s="179" t="s">
        <v>66</v>
      </c>
      <c r="BAJ800" s="440" t="s">
        <v>835</v>
      </c>
      <c r="BAL800" s="180"/>
      <c r="BAM800" s="180">
        <f>VLOOKUP(BAJ800,$A$879:$F$2566,6,FALSE)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VLOOKUP(BAS800,$A$879:$F$2566,6,FALSE)</f>
        <v>276</v>
      </c>
      <c r="BAW800" s="179" t="s">
        <v>67</v>
      </c>
      <c r="BAX800" s="10">
        <f>BAV800*1.2</f>
        <v>331.2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VLOOKUP(BBB800,$A$879:$F$2566,6,FALSE)</f>
        <v>322</v>
      </c>
      <c r="BBF800" s="179" t="s">
        <v>67</v>
      </c>
      <c r="BBG800" s="10">
        <f>BBE800*1.2</f>
        <v>386.4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VLOOKUP(BBK800,$A$879:$F$2566,6,FALSE)</f>
        <v>254</v>
      </c>
      <c r="BBO800" s="179" t="s">
        <v>67</v>
      </c>
      <c r="BBP800" s="10">
        <f>BBN800*1.2</f>
        <v>304.8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VLOOKUP(BBT800,$A$879:$F$2566,6,FALSE)</f>
        <v>276</v>
      </c>
      <c r="BBX800" s="179" t="s">
        <v>67</v>
      </c>
      <c r="BBY800" s="10">
        <f>BBW800*1.2</f>
        <v>331.2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VLOOKUP(BCC800,$A$879:$F$2566,6,FALSE)</f>
        <v>204</v>
      </c>
      <c r="BCG800" s="179" t="s">
        <v>67</v>
      </c>
      <c r="BCH800" s="10">
        <f>BCF800*1.2</f>
        <v>244.79999999999998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VLOOKUP(BCL800,$A$879:$F$2566,6,FALSE)</f>
        <v>204</v>
      </c>
      <c r="BCP800" s="179" t="s">
        <v>67</v>
      </c>
      <c r="BCQ800" s="10">
        <f>BCO800*1.2</f>
        <v>244.79999999999998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VLOOKUP(BCU800,$A$879:$F$2566,6,FALSE)</f>
        <v>204</v>
      </c>
      <c r="BCY800" s="179" t="s">
        <v>67</v>
      </c>
      <c r="BCZ800" s="10">
        <f>BCX800*1.2</f>
        <v>244.79999999999998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VLOOKUP(BDD800,$A$879:$F$2566,6,FALSE)</f>
        <v>204</v>
      </c>
      <c r="BDH800" s="179" t="s">
        <v>67</v>
      </c>
      <c r="BDI800" s="10">
        <f>BDG800*1.2</f>
        <v>244.79999999999998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VLOOKUP(BDM800,$A$879:$F$2566,6,FALSE)</f>
        <v>204</v>
      </c>
      <c r="BDQ800" s="179" t="s">
        <v>67</v>
      </c>
      <c r="BDR800" s="10">
        <f>BDP800*1.2</f>
        <v>244.79999999999998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VLOOKUP(BDV800,$A$879:$F$2566,6,FALSE)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VLOOKUP(BEE800,$A$879:$F$2566,6,FALSE)</f>
        <v>322</v>
      </c>
      <c r="BEI800" s="179" t="s">
        <v>67</v>
      </c>
      <c r="BEJ800" s="10">
        <f>BEH800*1.2</f>
        <v>386.4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VLOOKUP(BEN800,$A$879:$F$2566,6,FALSE)</f>
        <v>322</v>
      </c>
      <c r="BER800" s="179" t="s">
        <v>67</v>
      </c>
      <c r="BES800" s="10">
        <f>BEQ800*1.2</f>
        <v>386.4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VLOOKUP(BEW800,$A$879:$F$2566,6,FALSE)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VLOOKUP(BFF800,$A$879:$F$2566,6,FALSE)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VLOOKUP(BFO800,$A$879:$F$2566,6,FALSE)</f>
        <v>276</v>
      </c>
      <c r="BFS800" s="179" t="s">
        <v>67</v>
      </c>
      <c r="BFT800" s="10">
        <f>BFR800*1.2</f>
        <v>331.2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VLOOKUP(BFX800,$A$879:$F$2566,6,FALSE)</f>
        <v>276</v>
      </c>
      <c r="BGB800" s="179" t="s">
        <v>67</v>
      </c>
      <c r="BGC800" s="10">
        <f>BGA800*1.2</f>
        <v>331.2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VLOOKUP(BGG800,$A$879:$F$2566,6,FALSE)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VLOOKUP(BGP800,$A$879:$F$2566,6,FALSE)</f>
        <v>322</v>
      </c>
      <c r="BGT800" s="179" t="s">
        <v>67</v>
      </c>
      <c r="BGU800" s="10">
        <f>BGS800*1.2</f>
        <v>386.4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VLOOKUP(BGY800,$A$879:$F$2566,6,FALSE)</f>
        <v>204</v>
      </c>
      <c r="BHC800" s="179" t="s">
        <v>67</v>
      </c>
      <c r="BHD800" s="10">
        <f>BHB800*1.2</f>
        <v>244.79999999999998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VLOOKUP(B801,$A$879:$F$2566,6,FALSE)</f>
        <v>102</v>
      </c>
      <c r="F801" s="179" t="s">
        <v>69</v>
      </c>
      <c r="G801" s="10">
        <f>E801*1.1</f>
        <v>112.2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VLOOKUP(K801,$A$879:$F$2566,6,FALSE)</f>
        <v>322</v>
      </c>
      <c r="O801" s="179" t="s">
        <v>69</v>
      </c>
      <c r="P801" s="10">
        <f>N801*1.1</f>
        <v>354.20000000000005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VLOOKUP(T801,$A$879:$F$2566,6,FALSE)</f>
        <v>204</v>
      </c>
      <c r="X801" s="179" t="s">
        <v>69</v>
      </c>
      <c r="Y801" s="10">
        <f>W801*1.1</f>
        <v>224.4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VLOOKUP(AC801,$A$879:$F$2566,6,FALSE)</f>
        <v>204</v>
      </c>
      <c r="AG801" s="179" t="s">
        <v>69</v>
      </c>
      <c r="AH801" s="10">
        <f>AF801*1.1</f>
        <v>224.4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VLOOKUP(AL801,$A$879:$F$2566,6,FALSE)</f>
        <v>254</v>
      </c>
      <c r="AP801" s="179" t="s">
        <v>69</v>
      </c>
      <c r="AQ801" s="10">
        <f>AO801*1.1</f>
        <v>279.40000000000003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VLOOKUP(AU801,$A$879:$F$2566,6,FALSE)</f>
        <v>102</v>
      </c>
      <c r="AY801" s="179" t="s">
        <v>69</v>
      </c>
      <c r="AZ801" s="10">
        <f>AX801*1.1</f>
        <v>112.2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VLOOKUP(BD801,$A$879:$F$2566,6,FALSE)</f>
        <v>322</v>
      </c>
      <c r="BH801" s="179" t="s">
        <v>69</v>
      </c>
      <c r="BI801" s="10">
        <f>BG801*1.1</f>
        <v>354.20000000000005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VLOOKUP(BM801,$A$879:$F$2566,6,FALSE)</f>
        <v>204</v>
      </c>
      <c r="BQ801" s="179" t="s">
        <v>69</v>
      </c>
      <c r="BR801" s="10">
        <f>BP801*1.1</f>
        <v>224.4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VLOOKUP(BV801,$A$879:$F$2566,6,FALSE)</f>
        <v>102</v>
      </c>
      <c r="BZ801" s="179" t="s">
        <v>69</v>
      </c>
      <c r="CA801" s="10">
        <f>BY801*1.1</f>
        <v>112.2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VLOOKUP(CE801,$A$879:$F$2566,6,FALSE)</f>
        <v>102</v>
      </c>
      <c r="CI801" s="179" t="s">
        <v>69</v>
      </c>
      <c r="CJ801" s="10">
        <f>CH801*1.1</f>
        <v>112.2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VLOOKUP(CN801,$A$879:$F$2566,6,FALSE)</f>
        <v>254</v>
      </c>
      <c r="CR801" s="179" t="s">
        <v>69</v>
      </c>
      <c r="CS801" s="10">
        <f>CQ801*1.1</f>
        <v>279.40000000000003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VLOOKUP(CW801,$A$879:$F$2566,6,FALSE)</f>
        <v>322</v>
      </c>
      <c r="DA801" s="179" t="s">
        <v>69</v>
      </c>
      <c r="DB801" s="10">
        <f>CZ801*1.1</f>
        <v>354.20000000000005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VLOOKUP(DF801,$A$879:$F$2566,6,FALSE)</f>
        <v>322</v>
      </c>
      <c r="DJ801" s="179" t="s">
        <v>69</v>
      </c>
      <c r="DK801" s="10">
        <f>DI801*1.1</f>
        <v>354.20000000000005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VLOOKUP(DO801,$A$879:$F$2566,6,FALSE)</f>
        <v>322</v>
      </c>
      <c r="DS801" s="179" t="s">
        <v>69</v>
      </c>
      <c r="DT801" s="10">
        <f>DR801*1.1</f>
        <v>354.20000000000005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VLOOKUP(DX801,$A$879:$F$2566,6,FALSE)</f>
        <v>254</v>
      </c>
      <c r="EB801" s="179" t="s">
        <v>69</v>
      </c>
      <c r="EC801" s="10">
        <f>EA801*1.1</f>
        <v>279.40000000000003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VLOOKUP(EG801,$A$879:$F$2566,6,FALSE)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VLOOKUP(EP801,$A$879:$F$2566,6,FALSE)</f>
        <v>322</v>
      </c>
      <c r="ET801" s="179" t="s">
        <v>69</v>
      </c>
      <c r="EU801" s="10">
        <f>ES801*1.1</f>
        <v>354.20000000000005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VLOOKUP(EY801,$A$879:$F$2566,6,FALSE)</f>
        <v>322</v>
      </c>
      <c r="FC801" s="179" t="s">
        <v>69</v>
      </c>
      <c r="FD801" s="10">
        <f>FB801*1.1</f>
        <v>354.20000000000005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VLOOKUP(FH801,$A$879:$F$2566,6,FALSE)</f>
        <v>204</v>
      </c>
      <c r="FL801" s="179" t="s">
        <v>69</v>
      </c>
      <c r="FM801" s="10">
        <f>FK801*1.1</f>
        <v>224.4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VLOOKUP(FQ801,$A$879:$F$2566,6,FALSE)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VLOOKUP(FZ801,$A$879:$F$2566,6,FALSE)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VLOOKUP(GI801,$A$879:$F$2566,6,FALSE)</f>
        <v>102</v>
      </c>
      <c r="GM801" s="179" t="s">
        <v>69</v>
      </c>
      <c r="GN801" s="10">
        <f>GL801*1.1</f>
        <v>112.2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VLOOKUP(GR801,$A$879:$F$2566,6,FALSE)</f>
        <v>322</v>
      </c>
      <c r="GV801" s="179" t="s">
        <v>69</v>
      </c>
      <c r="GW801" s="10">
        <f>GU801*1.1</f>
        <v>354.20000000000005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VLOOKUP(HA801,$A$879:$F$2566,6,FALSE)</f>
        <v>204</v>
      </c>
      <c r="HE801" s="179" t="s">
        <v>69</v>
      </c>
      <c r="HF801" s="10">
        <f>HD801*1.1</f>
        <v>224.4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VLOOKUP(HJ801,$A$879:$F$2566,6,FALSE)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VLOOKUP(HS801,$A$879:$F$2566,6,FALSE)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VLOOKUP(IB801,$A$879:$F$2566,6,FALSE)</f>
        <v>276</v>
      </c>
      <c r="IF801" s="179" t="s">
        <v>69</v>
      </c>
      <c r="IG801" s="10">
        <f>IE801*1.1</f>
        <v>303.60000000000002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VLOOKUP(IK801,$A$879:$F$2566,6,FALSE)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VLOOKUP(IT801,$A$879:$F$2566,6,FALSE)</f>
        <v>276</v>
      </c>
      <c r="IX801" s="179" t="s">
        <v>69</v>
      </c>
      <c r="IY801" s="10">
        <f>IW801*1.1</f>
        <v>303.60000000000002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VLOOKUP(JC801,$A$879:$F$2566,6,FALSE)</f>
        <v>254</v>
      </c>
      <c r="JG801" s="179" t="s">
        <v>69</v>
      </c>
      <c r="JH801" s="10">
        <f>JF801*1.1</f>
        <v>279.40000000000003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VLOOKUP(JL801,$A$879:$F$2566,6,FALSE)</f>
        <v>322</v>
      </c>
      <c r="JP801" s="179" t="s">
        <v>69</v>
      </c>
      <c r="JQ801" s="10">
        <f>JO801*1.1</f>
        <v>354.20000000000005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VLOOKUP(JU801,$A$879:$F$2566,6,FALSE)</f>
        <v>204</v>
      </c>
      <c r="JY801" s="179" t="s">
        <v>69</v>
      </c>
      <c r="JZ801" s="10">
        <f>JX801*1.1</f>
        <v>224.4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VLOOKUP(KD801,$A$879:$F$2566,6,FALSE)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VLOOKUP(KM801,$A$879:$F$2566,6,FALSE)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VLOOKUP(KV801,$A$879:$F$2566,6,FALSE)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VLOOKUP(LE801,$A$879:$F$2566,6,FALSE)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VLOOKUP(LN801,$A$879:$F$2566,6,FALSE)</f>
        <v>204</v>
      </c>
      <c r="LR801" s="179" t="s">
        <v>69</v>
      </c>
      <c r="LS801" s="10">
        <f>LQ801*1.1</f>
        <v>224.4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VLOOKUP(LW801,$A$879:$F$2566,6,FALSE)</f>
        <v>322</v>
      </c>
      <c r="MA801" s="179" t="s">
        <v>69</v>
      </c>
      <c r="MB801" s="10">
        <f>LZ801*1.1</f>
        <v>354.20000000000005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VLOOKUP(MF801,$A$879:$F$2566,6,FALSE)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VLOOKUP(MO801,$A$879:$F$2566,6,FALSE)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VLOOKUP(MX801,$A$879:$F$2566,6,FALSE)</f>
        <v>322</v>
      </c>
      <c r="NB801" s="179" t="s">
        <v>69</v>
      </c>
      <c r="NC801" s="10">
        <f>NA801*1.1</f>
        <v>354.20000000000005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VLOOKUP(NG801,$A$879:$F$2566,6,FALSE)</f>
        <v>254</v>
      </c>
      <c r="NK801" s="179" t="s">
        <v>69</v>
      </c>
      <c r="NL801" s="10">
        <f>NJ801*1.1</f>
        <v>279.40000000000003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VLOOKUP(NP801,$A$879:$F$2566,6,FALSE)</f>
        <v>102</v>
      </c>
      <c r="NT801" s="179" t="s">
        <v>69</v>
      </c>
      <c r="NU801" s="10">
        <f>NS801*1.1</f>
        <v>112.2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VLOOKUP(NY801,$A$879:$F$2566,6,FALSE)</f>
        <v>102</v>
      </c>
      <c r="OC801" s="179" t="s">
        <v>69</v>
      </c>
      <c r="OD801" s="10">
        <f>OB801*1.1</f>
        <v>112.2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VLOOKUP(OH801,$A$879:$F$2566,6,FALSE)</f>
        <v>322</v>
      </c>
      <c r="OL801" s="179" t="s">
        <v>69</v>
      </c>
      <c r="OM801" s="10">
        <f>OK801*1.1</f>
        <v>354.20000000000005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VLOOKUP(OQ801,$A$879:$F$2566,6,FALSE)</f>
        <v>322</v>
      </c>
      <c r="OU801" s="179" t="s">
        <v>69</v>
      </c>
      <c r="OV801" s="10">
        <f>OT801*1.1</f>
        <v>354.20000000000005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VLOOKUP(OZ801,$A$879:$F$2566,6,FALSE)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VLOOKUP(PI801,$A$879:$F$2566,6,FALSE)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VLOOKUP(PR801,$A$879:$F$2566,6,FALSE)</f>
        <v>276</v>
      </c>
      <c r="PV801" s="179" t="s">
        <v>69</v>
      </c>
      <c r="PW801" s="10">
        <f>PU801*1.1</f>
        <v>303.60000000000002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VLOOKUP(QA801,$A$879:$F$2566,6,FALSE)</f>
        <v>204</v>
      </c>
      <c r="QE801" s="179" t="s">
        <v>69</v>
      </c>
      <c r="QF801" s="10">
        <f>QD801*1.1</f>
        <v>224.4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VLOOKUP(QJ801,$A$879:$F$2566,6,FALSE)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VLOOKUP(QS801,$A$879:$F$2566,6,FALSE)</f>
        <v>102</v>
      </c>
      <c r="QW801" s="179" t="s">
        <v>69</v>
      </c>
      <c r="QX801" s="10">
        <f>QV801*1.1</f>
        <v>112.2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VLOOKUP(RB801,$A$879:$F$2566,6,FALSE)</f>
        <v>276</v>
      </c>
      <c r="RF801" s="179" t="s">
        <v>69</v>
      </c>
      <c r="RG801" s="10">
        <f>RE801*1.1</f>
        <v>303.60000000000002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VLOOKUP(RK801,$A$879:$F$2566,6,FALSE)</f>
        <v>276</v>
      </c>
      <c r="RO801" s="179" t="s">
        <v>69</v>
      </c>
      <c r="RP801" s="10">
        <f>RN801*1.1</f>
        <v>303.60000000000002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VLOOKUP(RT801,$A$879:$F$2566,6,FALSE)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VLOOKUP(SC801,$A$879:$F$2566,6,FALSE)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VLOOKUP(SL801,$A$879:$F$2566,6,FALSE)</f>
        <v>204</v>
      </c>
      <c r="SP801" s="179" t="s">
        <v>69</v>
      </c>
      <c r="SQ801" s="10">
        <f>SO801*1.1</f>
        <v>224.4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VLOOKUP(SU801,$A$879:$F$2566,6,FALSE)</f>
        <v>276</v>
      </c>
      <c r="SY801" s="179" t="s">
        <v>69</v>
      </c>
      <c r="SZ801" s="10">
        <f>SX801*1.1</f>
        <v>303.60000000000002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VLOOKUP(TD801,$A$879:$F$2566,6,FALSE)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VLOOKUP(TM801,$A$879:$F$2566,6,FALSE)</f>
        <v>276</v>
      </c>
      <c r="TQ801" s="179" t="s">
        <v>69</v>
      </c>
      <c r="TR801" s="10">
        <f>TP801*1.1</f>
        <v>303.60000000000002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VLOOKUP(TV801,$A$879:$F$2566,6,FALSE)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VLOOKUP(UE801,$A$879:$F$2566,6,FALSE)</f>
        <v>276</v>
      </c>
      <c r="UI801" s="179" t="s">
        <v>69</v>
      </c>
      <c r="UJ801" s="10">
        <f>UH801*1.1</f>
        <v>303.60000000000002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VLOOKUP(UN801,$A$879:$F$2566,6,FALSE)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VLOOKUP(UW801,$A$879:$F$2566,6,FALSE)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VLOOKUP(VF801,$A$879:$F$2566,6,FALSE)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VLOOKUP(VO801,$A$879:$F$2566,6,FALSE)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VLOOKUP(VX801,$A$879:$F$2566,6,FALSE)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VLOOKUP(WG801,$A$879:$F$2566,6,FALSE)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VLOOKUP(WP801,$A$879:$F$2566,6,FALSE)</f>
        <v>204</v>
      </c>
      <c r="WT801" s="179" t="s">
        <v>69</v>
      </c>
      <c r="WU801" s="10">
        <f>WS801*1.1</f>
        <v>224.4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VLOOKUP(WY801,$A$879:$F$2566,6,FALSE)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VLOOKUP(XH801,$A$879:$F$2566,6,FALSE)</f>
        <v>204</v>
      </c>
      <c r="XL801" s="179" t="s">
        <v>69</v>
      </c>
      <c r="XM801" s="10">
        <f>XK801*1.1</f>
        <v>224.4</v>
      </c>
      <c r="XO801" s="239"/>
      <c r="XP801" s="179" t="s">
        <v>68</v>
      </c>
      <c r="XQ801" s="361" t="s">
        <v>1006</v>
      </c>
      <c r="XS801" s="180"/>
      <c r="XT801" s="180">
        <f>VLOOKUP(XQ801,$A$879:$F$2566,6,FALSE)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VLOOKUP(XZ801,$A$879:$F$2566,6,FALSE)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VLOOKUP(YI801,$A$879:$F$2566,6,FALSE)</f>
        <v>102</v>
      </c>
      <c r="YM801" s="179" t="s">
        <v>69</v>
      </c>
      <c r="YN801" s="10">
        <f>YL801*1.1</f>
        <v>112.2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VLOOKUP(YR801,$A$879:$F$2566,6,FALSE)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VLOOKUP(ZA801,$A$879:$F$2566,6,FALSE)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VLOOKUP(ZJ801,$A$879:$F$2566,6,FALSE)</f>
        <v>322</v>
      </c>
      <c r="ZN801" s="179" t="s">
        <v>69</v>
      </c>
      <c r="ZO801" s="10">
        <f>ZM801*1.1</f>
        <v>354.20000000000005</v>
      </c>
      <c r="ZQ801" s="239"/>
      <c r="ZR801" s="179" t="s">
        <v>68</v>
      </c>
      <c r="ZS801" s="361" t="s">
        <v>420</v>
      </c>
      <c r="ZU801" s="180"/>
      <c r="ZV801" s="180">
        <f>VLOOKUP(ZS801,$A$879:$F$2566,6,FALSE)</f>
        <v>322</v>
      </c>
      <c r="ZW801" s="179" t="s">
        <v>69</v>
      </c>
      <c r="ZX801" s="10">
        <f>ZV801*1.1</f>
        <v>354.20000000000005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VLOOKUP(AAB801,$A$879:$F$2566,6,FALSE)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VLOOKUP(AAK801,$A$879:$F$2566,6,FALSE)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VLOOKUP(AAT801,$A$879:$F$2566,6,FALSE)</f>
        <v>254</v>
      </c>
      <c r="AAX801" s="179" t="s">
        <v>69</v>
      </c>
      <c r="AAY801" s="10">
        <f>AAW801*1.1</f>
        <v>279.40000000000003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VLOOKUP(ABC801,$A$879:$F$2566,6,FALSE)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VLOOKUP(ABL801,$A$879:$F$2566,6,FALSE)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VLOOKUP(ABU801,$A$879:$F$2566,6,FALSE)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VLOOKUP(ACD801,$A$879:$F$2566,6,FALSE)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VLOOKUP(ACM801,$A$879:$F$2566,6,FALSE)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VLOOKUP(ACV801,$A$879:$F$2566,6,FALSE)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VLOOKUP(ADE801,$A$879:$F$2566,6,FALSE)</f>
        <v>276</v>
      </c>
      <c r="ADI801" s="179" t="s">
        <v>69</v>
      </c>
      <c r="ADJ801" s="10">
        <f>ADH801*1.1</f>
        <v>303.60000000000002</v>
      </c>
      <c r="ADL801" s="239"/>
      <c r="ADM801" s="179" t="s">
        <v>68</v>
      </c>
      <c r="ADN801" s="75" t="s">
        <v>183</v>
      </c>
      <c r="ADP801" s="180"/>
      <c r="ADQ801" s="180" t="e">
        <f>VLOOKUP(ADN801,$A$879:$F$2566,6,FALSE)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VLOOKUP(ADW801,$A$879:$F$2566,6,FALSE)</f>
        <v>322</v>
      </c>
      <c r="AEA801" s="179" t="s">
        <v>69</v>
      </c>
      <c r="AEB801" s="10">
        <f>ADZ801*1.1</f>
        <v>354.20000000000005</v>
      </c>
      <c r="AED801" s="239"/>
      <c r="AEE801" s="179" t="s">
        <v>68</v>
      </c>
      <c r="AEF801" s="75" t="s">
        <v>183</v>
      </c>
      <c r="AEH801" s="180"/>
      <c r="AEI801" s="180" t="e">
        <f>VLOOKUP(AEF801,$A$879:$F$2566,6,FALSE)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VLOOKUP(AEO801,$A$879:$F$2566,6,FALSE)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VLOOKUP(AEX801,$A$879:$F$2566,6,FALSE)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VLOOKUP(AFG801,$A$879:$F$2566,6,FALSE)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VLOOKUP(AFP801,$A$879:$F$2566,6,FALSE)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VLOOKUP(AFY801,$A$879:$F$2566,6,FALSE)</f>
        <v>322</v>
      </c>
      <c r="AGC801" s="179" t="s">
        <v>69</v>
      </c>
      <c r="AGD801" s="10">
        <f>AGB801*1.1</f>
        <v>354.20000000000005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VLOOKUP(AGH801,$A$879:$F$2566,6,FALSE)</f>
        <v>276</v>
      </c>
      <c r="AGL801" s="179" t="s">
        <v>69</v>
      </c>
      <c r="AGM801" s="10">
        <f>AGK801*1.1</f>
        <v>303.60000000000002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VLOOKUP(AGQ801,$A$879:$F$2566,6,FALSE)</f>
        <v>102</v>
      </c>
      <c r="AGU801" s="179" t="s">
        <v>69</v>
      </c>
      <c r="AGV801" s="10">
        <f>AGT801*1.1</f>
        <v>112.2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VLOOKUP(AGZ801,$A$879:$F$2566,6,FALSE)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0" t="s">
        <v>420</v>
      </c>
      <c r="AHK801" s="180"/>
      <c r="AHL801" s="180">
        <f>VLOOKUP(AHI801,$A$879:$F$2566,6,FALSE)</f>
        <v>322</v>
      </c>
      <c r="AHM801" s="179" t="s">
        <v>69</v>
      </c>
      <c r="AHN801" s="10">
        <f>AHL801*1.1</f>
        <v>354.20000000000005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VLOOKUP(AHR801,$A$879:$F$2566,6,FALSE)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VLOOKUP(AIA801,$A$879:$F$2566,6,FALSE)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VLOOKUP(AIJ801,$A$879:$F$2566,6,FALSE)</f>
        <v>204</v>
      </c>
      <c r="AIN801" s="179" t="s">
        <v>69</v>
      </c>
      <c r="AIO801" s="10">
        <f>AIM801*1.1</f>
        <v>224.4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VLOOKUP(AIS801,$A$879:$F$2566,6,FALSE)</f>
        <v>322</v>
      </c>
      <c r="AIW801" s="179" t="s">
        <v>69</v>
      </c>
      <c r="AIX801" s="10">
        <f>AIV801*1.1</f>
        <v>354.20000000000005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VLOOKUP(AJB801,$A$879:$F$2566,6,FALSE)</f>
        <v>322</v>
      </c>
      <c r="AJF801" s="179" t="s">
        <v>69</v>
      </c>
      <c r="AJG801" s="10">
        <f>AJE801*1.1</f>
        <v>354.20000000000005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VLOOKUP(AJK801,$A$879:$F$2566,6,FALSE)</f>
        <v>322</v>
      </c>
      <c r="AJO801" s="179" t="s">
        <v>69</v>
      </c>
      <c r="AJP801" s="10">
        <f>AJN801*1.1</f>
        <v>354.20000000000005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VLOOKUP(AJT801,$A$879:$F$2566,6,FALSE)</f>
        <v>204</v>
      </c>
      <c r="AJX801" s="179" t="s">
        <v>69</v>
      </c>
      <c r="AJY801" s="10">
        <f>AJW801*1.1</f>
        <v>224.4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VLOOKUP(AKC801,$A$879:$F$2566,6,FALSE)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VLOOKUP(AKL801,$A$879:$F$2566,6,FALSE)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VLOOKUP(AKU801,$A$879:$F$2566,6,FALSE)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VLOOKUP(ALD801,$A$879:$F$2566,6,FALSE)</f>
        <v>102</v>
      </c>
      <c r="ALH801" s="179" t="s">
        <v>69</v>
      </c>
      <c r="ALI801" s="10">
        <f>ALG801*1.1</f>
        <v>112.2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VLOOKUP(ALM801,$A$879:$F$2566,6,FALSE)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VLOOKUP(ALV801,$A$879:$F$2566,6,FALSE)</f>
        <v>204</v>
      </c>
      <c r="ALZ801" s="179" t="s">
        <v>69</v>
      </c>
      <c r="AMA801" s="10">
        <f>ALY801*1.1</f>
        <v>224.4</v>
      </c>
      <c r="AMB801" s="10"/>
      <c r="AMC801" s="239"/>
      <c r="AMD801" s="179" t="s">
        <v>68</v>
      </c>
      <c r="AME801" s="443" t="s">
        <v>420</v>
      </c>
      <c r="AMG801" s="180"/>
      <c r="AMH801" s="180">
        <f>VLOOKUP(AME801,$A$879:$F$2566,6,FALSE)</f>
        <v>322</v>
      </c>
      <c r="AMI801" s="179" t="s">
        <v>69</v>
      </c>
      <c r="AMJ801" s="10">
        <f>AMH801*1.1</f>
        <v>354.20000000000005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VLOOKUP(AMN801,$A$879:$F$2566,6,FALSE)</f>
        <v>102</v>
      </c>
      <c r="AMR801" s="179" t="s">
        <v>69</v>
      </c>
      <c r="AMS801" s="10">
        <f>AMQ801*1.1</f>
        <v>112.2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VLOOKUP(AMW801,$A$879:$F$2566,6,FALSE)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VLOOKUP(ANF801,$A$879:$F$2566,6,FALSE)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VLOOKUP(ANO801,$A$879:$F$2566,6,FALSE)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VLOOKUP(ANX801,$A$879:$F$2566,6,FALSE)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VLOOKUP(AOG801,$A$879:$F$2566,6,FALSE)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VLOOKUP(AOP801,$A$879:$F$2566,6,FALSE)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6" t="s">
        <v>731</v>
      </c>
      <c r="APA801" s="180"/>
      <c r="APB801" s="180">
        <f>VLOOKUP(AOY801,$A$879:$F$2566,6,FALSE)</f>
        <v>276</v>
      </c>
      <c r="APC801" s="179" t="s">
        <v>69</v>
      </c>
      <c r="APD801" s="10">
        <f>APB801*1.1</f>
        <v>303.60000000000002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VLOOKUP(APH801,$A$879:$F$2566,6,FALSE)</f>
        <v>204</v>
      </c>
      <c r="APL801" s="179" t="s">
        <v>69</v>
      </c>
      <c r="APM801" s="10">
        <f>APK801*1.1</f>
        <v>224.4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VLOOKUP(APQ801,$A$879:$F$2566,6,FALSE)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VLOOKUP(APZ801,$A$879:$F$2566,6,FALSE)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VLOOKUP(AQI801,$A$879:$F$2566,6,FALSE)</f>
        <v>276</v>
      </c>
      <c r="AQM801" s="179" t="s">
        <v>69</v>
      </c>
      <c r="AQN801" s="10">
        <f>AQL801*1.1</f>
        <v>303.60000000000002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VLOOKUP(AQR801,$A$879:$F$2566,6,FALSE)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VLOOKUP(ARA801,$A$879:$F$2566,6,FALSE)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VLOOKUP(ARJ801,$A$879:$F$2566,6,FALSE)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VLOOKUP(ARS801,$A$879:$F$2566,6,FALSE)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VLOOKUP(ASB801,$A$879:$F$2566,6,FALSE)</f>
        <v>102</v>
      </c>
      <c r="ASF801" s="179" t="s">
        <v>69</v>
      </c>
      <c r="ASG801" s="10">
        <f>ASE801*1.1</f>
        <v>112.2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VLOOKUP(ASK801,$A$879:$F$2566,6,FALSE)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VLOOKUP(AST801,$A$879:$F$2566,6,FALSE)</f>
        <v>322</v>
      </c>
      <c r="ASX801" s="179" t="s">
        <v>69</v>
      </c>
      <c r="ASY801" s="10">
        <f>ASW801*1.1</f>
        <v>354.20000000000005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VLOOKUP(ATC801,$A$879:$F$2566,6,FALSE)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VLOOKUP(ATL801,$A$879:$F$2566,6,FALSE)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VLOOKUP(ATU801,$A$879:$F$2566,6,FALSE)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VLOOKUP(AUD801,$A$879:$F$2566,6,FALSE)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VLOOKUP(AUM801,$A$879:$F$2566,6,FALSE)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VLOOKUP(AUV801,$A$879:$F$2566,6,FALSE)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VLOOKUP(AVE801,$A$879:$F$2566,6,FALSE)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VLOOKUP(AVN801,$A$879:$F$2566,6,FALSE)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VLOOKUP(AVW801,$A$879:$F$2566,6,FALSE)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VLOOKUP(AWF801,$A$879:$F$2566,6,FALSE)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VLOOKUP(AWO801,$A$879:$F$2566,6,FALSE)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VLOOKUP(AWX801,$A$879:$F$2566,6,FALSE)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VLOOKUP(AXG801,$A$879:$F$2566,6,FALSE)</f>
        <v>254</v>
      </c>
      <c r="AXK801" s="179" t="s">
        <v>69</v>
      </c>
      <c r="AXL801" s="10">
        <f>AXJ801*1.1</f>
        <v>279.40000000000003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VLOOKUP(AXP801,$A$879:$F$2566,6,FALSE)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VLOOKUP(AXY801,$A$879:$F$2566,6,FALSE)</f>
        <v>322</v>
      </c>
      <c r="AYC801" s="179" t="s">
        <v>69</v>
      </c>
      <c r="AYD801" s="10">
        <f>AYB801*1.1</f>
        <v>354.20000000000005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VLOOKUP(AYH801,$A$879:$F$2566,6,FALSE)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VLOOKUP(AYQ801,$A$879:$F$2566,6,FALSE)</f>
        <v>254</v>
      </c>
      <c r="AYU801" s="179" t="s">
        <v>69</v>
      </c>
      <c r="AYV801" s="10">
        <f>AYT801*1.1</f>
        <v>279.40000000000003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VLOOKUP(AYZ801,$A$879:$F$2566,6,FALSE)</f>
        <v>322</v>
      </c>
      <c r="AZD801" s="179" t="s">
        <v>69</v>
      </c>
      <c r="AZE801" s="10">
        <f>AZC801*1.1</f>
        <v>354.20000000000005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VLOOKUP(AZI801,$A$879:$F$2566,6,FALSE)</f>
        <v>204</v>
      </c>
      <c r="AZM801" s="179" t="s">
        <v>69</v>
      </c>
      <c r="AZN801" s="10">
        <f>AZL801*1.1</f>
        <v>224.4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VLOOKUP(AZR801,$A$879:$F$2566,6,FALSE)</f>
        <v>204</v>
      </c>
      <c r="AZV801" s="179" t="s">
        <v>69</v>
      </c>
      <c r="AZW801" s="10">
        <f>AZU801*1.1</f>
        <v>224.4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VLOOKUP(BAA801,$A$879:$F$2566,6,FALSE)</f>
        <v>254</v>
      </c>
      <c r="BAE801" s="179" t="s">
        <v>69</v>
      </c>
      <c r="BAF801" s="10">
        <f>BAD801*1.1</f>
        <v>279.40000000000003</v>
      </c>
      <c r="BAG801" s="10"/>
      <c r="BAH801" s="239"/>
      <c r="BAI801" s="179" t="s">
        <v>68</v>
      </c>
      <c r="BAJ801" s="440" t="s">
        <v>731</v>
      </c>
      <c r="BAL801" s="180"/>
      <c r="BAM801" s="180">
        <f>VLOOKUP(BAJ801,$A$879:$F$2566,6,FALSE)</f>
        <v>276</v>
      </c>
      <c r="BAN801" s="179" t="s">
        <v>69</v>
      </c>
      <c r="BAO801" s="10">
        <f>BAM801*1.1</f>
        <v>303.60000000000002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VLOOKUP(BAS801,$A$879:$F$2566,6,FALSE)</f>
        <v>322</v>
      </c>
      <c r="BAW801" s="179" t="s">
        <v>69</v>
      </c>
      <c r="BAX801" s="10">
        <f>BAV801*1.1</f>
        <v>354.20000000000005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VLOOKUP(BBB801,$A$879:$F$2566,6,FALSE)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VLOOKUP(BBK801,$A$879:$F$2566,6,FALSE)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VLOOKUP(BBT801,$A$879:$F$2566,6,FALSE)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VLOOKUP(BCC801,$A$879:$F$2566,6,FALSE)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VLOOKUP(BCL801,$A$879:$F$2566,6,FALSE)</f>
        <v>276</v>
      </c>
      <c r="BCP801" s="179" t="s">
        <v>69</v>
      </c>
      <c r="BCQ801" s="10">
        <f>BCO801*1.1</f>
        <v>303.60000000000002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VLOOKUP(BCU801,$A$879:$F$2566,6,FALSE)</f>
        <v>322</v>
      </c>
      <c r="BCY801" s="179" t="s">
        <v>69</v>
      </c>
      <c r="BCZ801" s="10">
        <f>BCX801*1.1</f>
        <v>354.20000000000005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VLOOKUP(BDD801,$A$879:$F$2566,6,FALSE)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VLOOKUP(BDM801,$A$879:$F$2566,6,FALSE)</f>
        <v>322</v>
      </c>
      <c r="BDQ801" s="179" t="s">
        <v>69</v>
      </c>
      <c r="BDR801" s="10">
        <f>BDP801*1.1</f>
        <v>354.20000000000005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VLOOKUP(BDV801,$A$879:$F$2566,6,FALSE)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VLOOKUP(BEE801,$A$879:$F$2566,6,FALSE)</f>
        <v>932</v>
      </c>
      <c r="BEI801" s="179" t="s">
        <v>69</v>
      </c>
      <c r="BEJ801" s="10">
        <f>BEH801*1.1</f>
        <v>1025.2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VLOOKUP(BEN801,$A$879:$F$2566,6,FALSE)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VLOOKUP(BEW801,$A$879:$F$2566,6,FALSE)</f>
        <v>204</v>
      </c>
      <c r="BFA801" s="179" t="s">
        <v>69</v>
      </c>
      <c r="BFB801" s="10">
        <f>BEZ801*1.1</f>
        <v>224.4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VLOOKUP(BFF801,$A$879:$F$2566,6,FALSE)</f>
        <v>204</v>
      </c>
      <c r="BFJ801" s="179" t="s">
        <v>69</v>
      </c>
      <c r="BFK801" s="10">
        <f>BFI801*1.1</f>
        <v>224.4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VLOOKUP(BFO801,$A$879:$F$2566,6,FALSE)</f>
        <v>204</v>
      </c>
      <c r="BFS801" s="179" t="s">
        <v>69</v>
      </c>
      <c r="BFT801" s="10">
        <f>BFR801*1.1</f>
        <v>224.4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VLOOKUP(BFX801,$A$879:$F$2566,6,FALSE)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VLOOKUP(BGG801,$A$879:$F$2566,6,FALSE)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VLOOKUP(BGP801,$A$879:$F$2566,6,FALSE)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VLOOKUP(BGY801,$A$879:$F$2566,6,FALSE)</f>
        <v>254</v>
      </c>
      <c r="BHC801" s="179" t="s">
        <v>69</v>
      </c>
      <c r="BHD801" s="10">
        <f>BHB801*1.1</f>
        <v>279.40000000000003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2278.1</v>
      </c>
      <c r="I802" s="233"/>
      <c r="J802" s="179"/>
      <c r="K802" s="437"/>
      <c r="M802" s="179"/>
      <c r="N802" s="179"/>
      <c r="O802" s="179"/>
      <c r="P802" s="10"/>
      <c r="Q802" s="10">
        <f>SUM(P797:P801)</f>
        <v>2404.8000000000002</v>
      </c>
      <c r="R802" s="233"/>
      <c r="S802" s="179"/>
      <c r="T802" s="437"/>
      <c r="V802" s="179"/>
      <c r="W802" s="179"/>
      <c r="X802" s="179"/>
      <c r="Y802" s="10"/>
      <c r="Z802" s="10">
        <f>SUM(Y797:Y801)</f>
        <v>2471.9</v>
      </c>
      <c r="AA802" s="233"/>
      <c r="AB802" s="179"/>
      <c r="AC802" s="437"/>
      <c r="AE802" s="179"/>
      <c r="AF802" s="179"/>
      <c r="AG802" s="179"/>
      <c r="AH802" s="10"/>
      <c r="AI802" s="10">
        <f>SUM(AH797:AH801)</f>
        <v>2450.1999999999998</v>
      </c>
      <c r="AJ802" s="233"/>
      <c r="AK802" s="179"/>
      <c r="AL802" s="437"/>
      <c r="AN802" s="179"/>
      <c r="AO802" s="179"/>
      <c r="AP802" s="179"/>
      <c r="AQ802" s="10"/>
      <c r="AR802" s="10">
        <f>SUM(AQ797:AQ801)</f>
        <v>2279</v>
      </c>
      <c r="AS802" s="233"/>
      <c r="AT802" s="179"/>
      <c r="AU802" s="437"/>
      <c r="AW802" s="179"/>
      <c r="AX802" s="179"/>
      <c r="AY802" s="179"/>
      <c r="AZ802" s="10"/>
      <c r="BA802" s="10">
        <f>SUM(AZ797:AZ801)</f>
        <v>2162.7999999999997</v>
      </c>
      <c r="BB802" s="233"/>
      <c r="BC802" s="179"/>
      <c r="BD802" s="437"/>
      <c r="BF802" s="179"/>
      <c r="BG802" s="179"/>
      <c r="BH802" s="179"/>
      <c r="BI802" s="10"/>
      <c r="BJ802" s="10">
        <f>SUM(BI797:BI801)</f>
        <v>2236.9</v>
      </c>
      <c r="BK802" s="233"/>
      <c r="BL802" s="179"/>
      <c r="BM802" s="437"/>
      <c r="BO802" s="179"/>
      <c r="BP802" s="179"/>
      <c r="BQ802" s="179"/>
      <c r="BR802" s="10"/>
      <c r="BS802" s="10">
        <f>SUM(BR797:BR801)</f>
        <v>2248.6999999999998</v>
      </c>
      <c r="BT802" s="233"/>
      <c r="BU802" s="179"/>
      <c r="BV802" s="437"/>
      <c r="BX802" s="179"/>
      <c r="BY802" s="179"/>
      <c r="BZ802" s="179"/>
      <c r="CA802" s="10"/>
      <c r="CB802" s="10">
        <f>SUM(CA797:CA801)</f>
        <v>2463.2999999999997</v>
      </c>
      <c r="CC802" s="233"/>
      <c r="CD802" s="179"/>
      <c r="CE802" s="437"/>
      <c r="CG802" s="179"/>
      <c r="CH802" s="179"/>
      <c r="CI802" s="179"/>
      <c r="CJ802" s="10"/>
      <c r="CK802" s="10">
        <f>SUM(CJ797:CJ801)</f>
        <v>2256.1999999999998</v>
      </c>
      <c r="CL802" s="233"/>
      <c r="CM802" s="179"/>
      <c r="CN802" s="437"/>
      <c r="CP802" s="179"/>
      <c r="CQ802" s="179"/>
      <c r="CR802" s="179"/>
      <c r="CS802" s="10"/>
      <c r="CT802" s="10">
        <f>SUM(CS797:CS801)</f>
        <v>2360</v>
      </c>
      <c r="CU802" s="233"/>
      <c r="CV802" s="179"/>
      <c r="CW802" s="437"/>
      <c r="CY802" s="179"/>
      <c r="CZ802" s="179"/>
      <c r="DA802" s="179"/>
      <c r="DB802" s="10"/>
      <c r="DC802" s="10">
        <f>SUM(DB797:DB801)</f>
        <v>2442.3000000000002</v>
      </c>
      <c r="DD802" s="233"/>
      <c r="DE802" s="179"/>
      <c r="DF802" s="437"/>
      <c r="DH802" s="179"/>
      <c r="DI802" s="179"/>
      <c r="DJ802" s="179"/>
      <c r="DK802" s="10"/>
      <c r="DL802" s="10">
        <f>SUM(DK797:DK801)</f>
        <v>2438.3999999999996</v>
      </c>
      <c r="DM802" s="233"/>
      <c r="DN802" s="179"/>
      <c r="DO802" s="437"/>
      <c r="DQ802" s="179"/>
      <c r="DR802" s="179"/>
      <c r="DS802" s="179"/>
      <c r="DT802" s="10"/>
      <c r="DU802" s="10">
        <f>SUM(DT797:DT801)</f>
        <v>2460.1000000000004</v>
      </c>
      <c r="DV802" s="233"/>
      <c r="DW802" s="179"/>
      <c r="DX802" s="437"/>
      <c r="DZ802" s="179"/>
      <c r="EA802" s="179"/>
      <c r="EB802" s="179"/>
      <c r="EC802" s="10"/>
      <c r="ED802" s="10">
        <f>SUM(EC797:EC801)</f>
        <v>2693.0000000000005</v>
      </c>
      <c r="EE802" s="233"/>
      <c r="EF802" s="179"/>
      <c r="EG802" s="437"/>
      <c r="EI802" s="179"/>
      <c r="EJ802" s="179"/>
      <c r="EK802" s="179"/>
      <c r="EL802" s="10"/>
      <c r="EM802" s="10">
        <f>SUM(EL797:EL801)</f>
        <v>2500.9</v>
      </c>
      <c r="EN802" s="233"/>
      <c r="EO802" s="179"/>
      <c r="EP802" s="437"/>
      <c r="ER802" s="179"/>
      <c r="ES802" s="179"/>
      <c r="ET802" s="179"/>
      <c r="EU802" s="10"/>
      <c r="EV802" s="10">
        <f>SUM(EU797:EU801)</f>
        <v>2528.3999999999996</v>
      </c>
      <c r="EW802" s="233"/>
      <c r="EX802" s="179"/>
      <c r="EY802" s="437"/>
      <c r="FA802" s="179"/>
      <c r="FB802" s="179"/>
      <c r="FC802" s="179"/>
      <c r="FD802" s="10"/>
      <c r="FE802" s="10">
        <f>SUM(FD797:FD801)</f>
        <v>2404.8000000000002</v>
      </c>
      <c r="FF802" s="233"/>
      <c r="FG802" s="179"/>
      <c r="FH802" s="437"/>
      <c r="FJ802" s="179"/>
      <c r="FK802" s="179"/>
      <c r="FL802" s="179"/>
      <c r="FM802" s="10"/>
      <c r="FN802" s="10">
        <f>SUM(FM797:FM801)</f>
        <v>2549.8000000000002</v>
      </c>
      <c r="FO802" s="233"/>
      <c r="FP802" s="179"/>
      <c r="FQ802" s="437"/>
      <c r="FS802" s="179"/>
      <c r="FT802" s="179"/>
      <c r="FU802" s="179"/>
      <c r="FV802" s="10"/>
      <c r="FW802" s="10">
        <f>SUM(FV797:FV801)</f>
        <v>2720.5000000000005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7"/>
      <c r="GK802" s="179"/>
      <c r="GL802" s="179"/>
      <c r="GM802" s="179"/>
      <c r="GN802" s="10"/>
      <c r="GO802" s="10">
        <f>SUM(GN797:GN801)</f>
        <v>2386</v>
      </c>
      <c r="GP802" s="233"/>
      <c r="GQ802" s="179"/>
      <c r="GR802" s="437"/>
      <c r="GT802" s="179"/>
      <c r="GU802" s="179"/>
      <c r="GV802" s="179"/>
      <c r="GW802" s="179"/>
      <c r="GX802" s="10">
        <f>SUM(GW797:GW801)</f>
        <v>2236.9</v>
      </c>
      <c r="GY802" s="233"/>
      <c r="GZ802" s="179"/>
      <c r="HA802" s="437"/>
      <c r="HC802" s="179"/>
      <c r="HD802" s="179"/>
      <c r="HE802" s="179"/>
      <c r="HF802" s="10"/>
      <c r="HG802" s="10">
        <f>SUM(HF797:HF801)</f>
        <v>2297.3000000000002</v>
      </c>
      <c r="HH802" s="233"/>
      <c r="HI802" s="179"/>
      <c r="HJ802" s="437"/>
      <c r="HL802" s="179"/>
      <c r="HM802" s="179"/>
      <c r="HN802" s="179"/>
      <c r="HO802" s="179"/>
      <c r="HP802" s="10">
        <f>SUM(HO797:HO801)</f>
        <v>2277.1</v>
      </c>
      <c r="HQ802" s="233"/>
      <c r="HR802" s="179"/>
      <c r="HS802" s="437"/>
      <c r="HU802" s="179"/>
      <c r="HV802" s="179"/>
      <c r="HW802" s="179"/>
      <c r="HX802" s="179"/>
      <c r="HY802" s="10">
        <f>SUM(HX797:HX801)</f>
        <v>2631.9</v>
      </c>
      <c r="HZ802" s="233"/>
      <c r="IA802" s="179"/>
      <c r="IB802" s="437"/>
      <c r="ID802" s="179"/>
      <c r="IE802" s="179"/>
      <c r="IF802" s="179"/>
      <c r="IG802" s="179"/>
      <c r="IH802" s="10">
        <f>SUM(IG797:IG801)</f>
        <v>2435.7999999999997</v>
      </c>
      <c r="II802" s="233"/>
      <c r="IJ802" s="179"/>
      <c r="IK802" s="437"/>
      <c r="IM802" s="179"/>
      <c r="IN802" s="179"/>
      <c r="IO802" s="179"/>
      <c r="IP802" s="10"/>
      <c r="IQ802" s="10">
        <f>SUM(IP797:IP801)</f>
        <v>2175.1</v>
      </c>
      <c r="IR802" s="233"/>
      <c r="IS802" s="179"/>
      <c r="IT802" s="437"/>
      <c r="IV802" s="179"/>
      <c r="IW802" s="179"/>
      <c r="IX802" s="179"/>
      <c r="IY802" s="10"/>
      <c r="IZ802" s="10">
        <f>SUM(IY797:IY801)</f>
        <v>2473.9</v>
      </c>
      <c r="JA802" s="233"/>
      <c r="JB802" s="179"/>
      <c r="JC802" s="437"/>
      <c r="JE802" s="179"/>
      <c r="JF802" s="179"/>
      <c r="JG802" s="179"/>
      <c r="JH802" s="10"/>
      <c r="JI802" s="10">
        <f>SUM(JH797:JH801)</f>
        <v>2385.3000000000002</v>
      </c>
      <c r="JJ802" s="233"/>
      <c r="JK802" s="179"/>
      <c r="JL802" s="437"/>
      <c r="JN802" s="179"/>
      <c r="JO802" s="179"/>
      <c r="JP802" s="179"/>
      <c r="JQ802" s="10"/>
      <c r="JR802" s="10">
        <f>SUM(JQ797:JQ801)</f>
        <v>2578.1999999999998</v>
      </c>
      <c r="JS802" s="233"/>
      <c r="JT802" s="179"/>
      <c r="JU802" s="437"/>
      <c r="JW802" s="179"/>
      <c r="JX802" s="179"/>
      <c r="JY802" s="179"/>
      <c r="JZ802" s="10"/>
      <c r="KA802" s="10">
        <f>SUM(JZ797:JZ801)</f>
        <v>2476.1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7"/>
      <c r="KO802" s="179"/>
      <c r="KP802" s="179"/>
      <c r="KQ802" s="179"/>
      <c r="KR802" s="179"/>
      <c r="KS802" s="10">
        <f>SUM(KR797:KR801)</f>
        <v>2150.7999999999997</v>
      </c>
      <c r="KT802" s="233"/>
      <c r="KU802" s="179"/>
      <c r="KV802" s="437"/>
      <c r="KX802" s="179"/>
      <c r="KY802" s="179"/>
      <c r="KZ802" s="179"/>
      <c r="LA802" s="10"/>
      <c r="LB802" s="10">
        <f>SUM(LA797:LA801)</f>
        <v>2450.9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7"/>
      <c r="LP802" s="179"/>
      <c r="LQ802" s="179"/>
      <c r="LR802" s="179"/>
      <c r="LS802" s="10"/>
      <c r="LT802" s="10">
        <f>SUM(LS797:LS801)</f>
        <v>2450.1999999999998</v>
      </c>
      <c r="LU802" s="233"/>
      <c r="LV802" s="179"/>
      <c r="LW802" s="437"/>
      <c r="LY802" s="179"/>
      <c r="LZ802" s="179"/>
      <c r="MA802" s="179"/>
      <c r="MB802" s="10"/>
      <c r="MC802" s="10">
        <f>SUM(MB797:MB801)</f>
        <v>2731.7</v>
      </c>
      <c r="MD802" s="233"/>
      <c r="ME802" s="179"/>
      <c r="MF802" s="437"/>
      <c r="MH802" s="179"/>
      <c r="MI802" s="179"/>
      <c r="MJ802" s="179"/>
      <c r="MK802" s="10"/>
      <c r="ML802" s="10">
        <f>SUM(MK797:MK801)</f>
        <v>2564.1000000000004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7"/>
      <c r="MZ802" s="179"/>
      <c r="NA802" s="179"/>
      <c r="NB802" s="179"/>
      <c r="NC802" s="10"/>
      <c r="ND802" s="10">
        <f>SUM(NC797:NC801)</f>
        <v>2438.3999999999996</v>
      </c>
      <c r="NE802" s="233"/>
      <c r="NF802" s="179"/>
      <c r="NG802" s="437"/>
      <c r="NI802" s="179"/>
      <c r="NJ802" s="179"/>
      <c r="NK802" s="179"/>
      <c r="NL802" s="10"/>
      <c r="NM802" s="10">
        <f>SUM(NL797:NL801)</f>
        <v>2452.4</v>
      </c>
      <c r="NN802" s="233"/>
      <c r="NO802" s="179"/>
      <c r="NP802" s="437"/>
      <c r="NR802" s="179"/>
      <c r="NS802" s="179"/>
      <c r="NT802" s="179"/>
      <c r="NU802" s="10"/>
      <c r="NV802" s="10">
        <f>SUM(NU797:NU801)</f>
        <v>2226.8999999999996</v>
      </c>
      <c r="NW802" s="233"/>
      <c r="NX802" s="179"/>
      <c r="NY802" s="437"/>
      <c r="OA802" s="179"/>
      <c r="OB802" s="179"/>
      <c r="OC802" s="179"/>
      <c r="OD802" s="179"/>
      <c r="OE802" s="10">
        <f>SUM(OD797:OD801)</f>
        <v>2200.2999999999997</v>
      </c>
      <c r="OF802" s="233"/>
      <c r="OG802" s="179"/>
      <c r="OH802" s="437"/>
      <c r="OJ802" s="179"/>
      <c r="OK802" s="179"/>
      <c r="OL802" s="179"/>
      <c r="OM802" s="10"/>
      <c r="ON802" s="10">
        <f>SUM(OM797:OM801)</f>
        <v>2431.1999999999998</v>
      </c>
      <c r="OO802" s="233"/>
      <c r="OP802" s="179"/>
      <c r="OQ802" s="437"/>
      <c r="OS802" s="179"/>
      <c r="OT802" s="179"/>
      <c r="OU802" s="179"/>
      <c r="OV802" s="10"/>
      <c r="OW802" s="10">
        <f>SUM(OV797:OV801)</f>
        <v>2472.1999999999998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2150.7999999999997</v>
      </c>
      <c r="PG802" s="233"/>
      <c r="PH802" s="179"/>
      <c r="PI802" s="437"/>
      <c r="PK802" s="179"/>
      <c r="PL802" s="179"/>
      <c r="PM802" s="179"/>
      <c r="PN802" s="10"/>
      <c r="PO802" s="10">
        <f>SUM(PN797:PN801)</f>
        <v>2530.9</v>
      </c>
      <c r="PP802" s="233"/>
      <c r="PQ802" s="179"/>
      <c r="PR802" s="437"/>
      <c r="PT802" s="179"/>
      <c r="PU802" s="179"/>
      <c r="PV802" s="179"/>
      <c r="PW802" s="10"/>
      <c r="PX802" s="10">
        <f>SUM(PW797:PW801)</f>
        <v>2590.1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2471.9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8"/>
      <c r="QU802" s="179"/>
      <c r="QV802" s="179"/>
      <c r="QW802" s="179"/>
      <c r="QX802" s="10"/>
      <c r="QY802" s="10">
        <f>SUM(QX797:QX801)</f>
        <v>2299.1999999999998</v>
      </c>
      <c r="QZ802" s="233"/>
      <c r="RA802" s="179"/>
      <c r="RB802" s="437"/>
      <c r="RD802" s="179"/>
      <c r="RE802" s="179"/>
      <c r="RF802" s="179"/>
      <c r="RG802" s="10"/>
      <c r="RH802" s="10">
        <f>SUM(RG797:RG801)</f>
        <v>2479.2999999999997</v>
      </c>
      <c r="RI802" s="233"/>
      <c r="RJ802" s="179"/>
      <c r="RK802" s="437"/>
      <c r="RM802" s="179"/>
      <c r="RN802" s="179"/>
      <c r="RO802" s="179"/>
      <c r="RP802" s="179"/>
      <c r="RQ802" s="10">
        <f>SUM(RP797:RP801)</f>
        <v>2609.4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7"/>
      <c r="SE802" s="179"/>
      <c r="SF802" s="179"/>
      <c r="SG802" s="179"/>
      <c r="SH802" s="10"/>
      <c r="SI802" s="10">
        <f>SUM(SH797:SH801)</f>
        <v>2182.4</v>
      </c>
      <c r="SJ802" s="239"/>
      <c r="SK802" s="179"/>
      <c r="SL802" s="437"/>
      <c r="SN802" s="179"/>
      <c r="SO802" s="179"/>
      <c r="SP802" s="179"/>
      <c r="SQ802" s="10"/>
      <c r="SR802" s="10">
        <f>SUM(SQ797:SQ801)</f>
        <v>2450.1999999999998</v>
      </c>
      <c r="SS802" s="239"/>
      <c r="ST802" s="179"/>
      <c r="SU802" s="437"/>
      <c r="SW802" s="179"/>
      <c r="SX802" s="179"/>
      <c r="SY802" s="179"/>
      <c r="SZ802" s="10"/>
      <c r="TA802" s="10">
        <f>SUM(SZ797:SZ801)</f>
        <v>2447.6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8"/>
      <c r="TO802" s="179"/>
      <c r="TP802" s="179"/>
      <c r="TQ802" s="179"/>
      <c r="TR802" s="10"/>
      <c r="TS802" s="10">
        <f>SUM(TR797:TR801)</f>
        <v>2594.4</v>
      </c>
      <c r="TT802" s="239"/>
      <c r="TU802" s="179"/>
      <c r="TV802" s="438"/>
      <c r="TX802" s="179"/>
      <c r="TY802" s="179"/>
      <c r="TZ802" s="179"/>
      <c r="UA802" s="10"/>
      <c r="UB802" s="10">
        <f>SUM(UA797:UA801)</f>
        <v>2198.8999999999996</v>
      </c>
      <c r="UC802" s="239"/>
      <c r="UD802" s="179"/>
      <c r="UE802" s="438"/>
      <c r="UG802" s="179"/>
      <c r="UH802" s="179"/>
      <c r="UI802" s="179"/>
      <c r="UJ802" s="10"/>
      <c r="UK802" s="10">
        <f>SUM(UJ797:UJ801)</f>
        <v>1897.2999999999997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8"/>
      <c r="UY802" s="179"/>
      <c r="UZ802" s="179"/>
      <c r="VA802" s="179"/>
      <c r="VB802" s="10"/>
      <c r="VC802" s="10">
        <f>SUM(VB797:VB801)</f>
        <v>1255.4000000000001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8"/>
      <c r="VQ802" s="179"/>
      <c r="VR802" s="179"/>
      <c r="VS802" s="179"/>
      <c r="VT802" s="10"/>
      <c r="VU802" s="10">
        <f>SUM(VT797:VT801)</f>
        <v>2461.4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8"/>
      <c r="WI802" s="179"/>
      <c r="WJ802" s="179"/>
      <c r="WK802" s="179"/>
      <c r="WL802" s="179"/>
      <c r="WM802" s="10">
        <f>SUM(WL797:WL801)</f>
        <v>2532.6999999999998</v>
      </c>
      <c r="WN802" s="239"/>
      <c r="WO802" s="179"/>
      <c r="WP802" s="438"/>
      <c r="WQ802" s="179"/>
      <c r="WR802" s="179"/>
      <c r="WS802" s="179"/>
      <c r="WT802" s="179"/>
      <c r="WU802" s="10"/>
      <c r="WV802" s="10">
        <f>SUM(WU797:WU801)</f>
        <v>2498.2000000000003</v>
      </c>
      <c r="WW802" s="239"/>
      <c r="WX802" s="179"/>
      <c r="WY802" s="438"/>
      <c r="XA802" s="179"/>
      <c r="XB802" s="179"/>
      <c r="XC802" s="179"/>
      <c r="XD802" s="179"/>
      <c r="XE802" s="10">
        <f>SUM(XD797:XD801)</f>
        <v>2740.2999999999997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2471.9</v>
      </c>
      <c r="XO802" s="239"/>
      <c r="XP802" s="179"/>
      <c r="XQ802" s="438"/>
      <c r="XS802" s="179"/>
      <c r="XT802" s="179"/>
      <c r="XU802" s="179"/>
      <c r="XV802" s="10"/>
      <c r="XW802" s="10">
        <f>SUM(XV797:XV801)</f>
        <v>2661.3</v>
      </c>
      <c r="XX802" s="239"/>
      <c r="XY802" s="179"/>
      <c r="XZ802" s="438"/>
      <c r="YB802" s="179"/>
      <c r="YC802" s="179"/>
      <c r="YD802" s="179"/>
      <c r="YE802" s="10"/>
      <c r="YF802" s="10">
        <f>SUM(YE797:YE801)</f>
        <v>2398.4</v>
      </c>
      <c r="YG802" s="239"/>
      <c r="YH802" s="179"/>
      <c r="YI802" s="438"/>
      <c r="YK802" s="179"/>
      <c r="YL802" s="179"/>
      <c r="YM802" s="179"/>
      <c r="YN802" s="10"/>
      <c r="YO802" s="10">
        <f>SUM(YN797:YN801)</f>
        <v>2260.2999999999997</v>
      </c>
      <c r="YP802" s="239"/>
      <c r="YQ802" s="179"/>
      <c r="YR802" s="438"/>
      <c r="YT802" s="179"/>
      <c r="YU802" s="179"/>
      <c r="YV802" s="179"/>
      <c r="YW802" s="10"/>
      <c r="YX802" s="10">
        <f>SUM(YW797:YW801)</f>
        <v>2291.1000000000004</v>
      </c>
      <c r="YY802" s="239"/>
      <c r="YZ802" s="179"/>
      <c r="ZA802" s="438"/>
      <c r="ZC802" s="179"/>
      <c r="ZD802" s="179"/>
      <c r="ZE802" s="179"/>
      <c r="ZF802" s="10"/>
      <c r="ZG802" s="10">
        <f>SUM(ZF797:ZF801)</f>
        <v>1770.8000000000002</v>
      </c>
      <c r="ZH802" s="239"/>
      <c r="ZI802" s="179"/>
      <c r="ZJ802" s="438"/>
      <c r="ZL802" s="179"/>
      <c r="ZM802" s="179"/>
      <c r="ZN802" s="179"/>
      <c r="ZO802" s="10"/>
      <c r="ZP802" s="10">
        <f>SUM(ZO797:ZO801)</f>
        <v>2668.2</v>
      </c>
      <c r="ZQ802" s="239"/>
      <c r="ZR802" s="179"/>
      <c r="ZS802" s="438"/>
      <c r="ZU802" s="179"/>
      <c r="ZV802" s="179"/>
      <c r="ZW802" s="179"/>
      <c r="ZX802" s="10"/>
      <c r="ZY802" s="10">
        <f>SUM(ZX797:ZX801)</f>
        <v>2871.2000000000007</v>
      </c>
      <c r="ZZ802" s="239"/>
      <c r="AAA802" s="179"/>
      <c r="AAB802" s="438"/>
      <c r="AAD802" s="179"/>
      <c r="AAE802" s="179"/>
      <c r="AAF802" s="179"/>
      <c r="AAG802" s="10"/>
      <c r="AAH802" s="10">
        <f>SUM(AAG797:AAG801)</f>
        <v>2315.7000000000003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8"/>
      <c r="AAV802" s="179"/>
      <c r="AAW802" s="179"/>
      <c r="AAX802" s="179"/>
      <c r="AAY802" s="10"/>
      <c r="AAZ802" s="10">
        <f>SUM(AAY797:AAY801)</f>
        <v>2392.6</v>
      </c>
      <c r="ABA802" s="239"/>
      <c r="ABB802" s="179"/>
      <c r="ABC802" s="439"/>
      <c r="ABE802" s="179"/>
      <c r="ABF802" s="179"/>
      <c r="ABG802" s="179"/>
      <c r="ABH802" s="10"/>
      <c r="ABI802" s="10">
        <f>SUM(ABH797:ABH801)</f>
        <v>2391.1</v>
      </c>
      <c r="ABJ802" s="239"/>
      <c r="ABK802" s="179"/>
      <c r="ABL802" s="438"/>
      <c r="ABN802" s="179"/>
      <c r="ABO802" s="179"/>
      <c r="ABP802" s="179"/>
      <c r="ABQ802" s="10"/>
      <c r="ABR802" s="10">
        <f>SUM(ABQ797:ABQ801)</f>
        <v>2652.5000000000005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8"/>
      <c r="ADG802" s="179"/>
      <c r="ADH802" s="179"/>
      <c r="ADI802" s="179"/>
      <c r="ADJ802" s="10"/>
      <c r="ADK802" s="10">
        <f>SUM(ADJ797:ADJ801)</f>
        <v>2590.1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8"/>
      <c r="ADY802" s="179"/>
      <c r="ADZ802" s="179"/>
      <c r="AEA802" s="179"/>
      <c r="AEB802" s="10"/>
      <c r="AEC802" s="10">
        <f>SUM(AEB797:AEB801)</f>
        <v>1465.3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8"/>
      <c r="AGA802" s="179"/>
      <c r="AGB802" s="179"/>
      <c r="AGC802" s="179"/>
      <c r="AGD802" s="10"/>
      <c r="AGE802" s="10">
        <f>SUM(AGD797:AGD801)</f>
        <v>2438.3999999999996</v>
      </c>
      <c r="AGF802" s="239"/>
      <c r="AGG802" s="179"/>
      <c r="AGH802" s="438"/>
      <c r="AGJ802" s="179"/>
      <c r="AGK802" s="179"/>
      <c r="AGL802" s="179"/>
      <c r="AGM802" s="10"/>
      <c r="AGN802" s="10">
        <f>SUM(AGM797:AGM801)</f>
        <v>2435.7999999999997</v>
      </c>
      <c r="AGO802" s="239"/>
      <c r="AGP802" s="179"/>
      <c r="AGQ802" s="438"/>
      <c r="AGS802" s="179"/>
      <c r="AGT802" s="179"/>
      <c r="AGU802" s="179"/>
      <c r="AGV802" s="10"/>
      <c r="AGW802" s="10">
        <f>SUM(AGV797:AGV801)</f>
        <v>2020</v>
      </c>
      <c r="AGX802" s="239"/>
      <c r="AGY802" s="179"/>
      <c r="AGZ802" s="438"/>
      <c r="AHB802" s="179"/>
      <c r="AHC802" s="179"/>
      <c r="AHD802" s="179"/>
      <c r="AHE802" s="10"/>
      <c r="AHF802" s="10">
        <f>SUM(AHE797:AHE801)</f>
        <v>2567.1000000000004</v>
      </c>
      <c r="AHG802" s="239"/>
      <c r="AHH802" s="179"/>
      <c r="AHI802" s="441"/>
      <c r="AHK802" s="179"/>
      <c r="AHL802" s="179"/>
      <c r="AHM802" s="179"/>
      <c r="AHN802" s="10"/>
      <c r="AHO802" s="10">
        <f>SUM(AHN797:AHN801)</f>
        <v>2182.6999999999998</v>
      </c>
      <c r="AHP802" s="239"/>
      <c r="AHQ802" s="179"/>
      <c r="AHR802" s="438"/>
      <c r="AHT802" s="179"/>
      <c r="AHU802" s="179"/>
      <c r="AHV802" s="179"/>
      <c r="AHW802" s="10"/>
      <c r="AHX802" s="10">
        <f>SUM(AHW797:AHW801)</f>
        <v>2314.9</v>
      </c>
      <c r="AHY802" s="239"/>
      <c r="AHZ802" s="179"/>
      <c r="AIA802" s="438"/>
      <c r="AIC802" s="179"/>
      <c r="AID802" s="179"/>
      <c r="AIE802" s="179"/>
      <c r="AIF802" s="10"/>
      <c r="AIG802" s="10">
        <f>SUM(AIF797:AIF801)</f>
        <v>2224.6</v>
      </c>
      <c r="AIH802" s="239"/>
      <c r="AII802" s="179"/>
      <c r="AIJ802" s="438"/>
      <c r="AIL802" s="179"/>
      <c r="AIM802" s="179"/>
      <c r="AIN802" s="179"/>
      <c r="AIO802" s="10"/>
      <c r="AIP802" s="10">
        <f>SUM(AIO797:AIO801)</f>
        <v>2611.7000000000003</v>
      </c>
      <c r="AIQ802" s="239"/>
      <c r="AIR802" s="179"/>
      <c r="AIS802" s="438"/>
      <c r="AIU802" s="179"/>
      <c r="AIV802" s="179"/>
      <c r="AIW802" s="179"/>
      <c r="AIX802" s="10"/>
      <c r="AIY802" s="10">
        <f>SUM(AIX797:AIX801)</f>
        <v>2438.3999999999996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2438.3999999999996</v>
      </c>
      <c r="AJI802" s="239"/>
      <c r="AJJ802" s="179"/>
      <c r="AJK802" s="438"/>
      <c r="AJM802" s="179"/>
      <c r="AJN802" s="179"/>
      <c r="AJO802" s="179"/>
      <c r="AJP802" s="10"/>
      <c r="AJQ802" s="10">
        <f>SUM(AJP797:AJP801)</f>
        <v>2438.3999999999996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2363.8000000000002</v>
      </c>
      <c r="AKA802" s="239"/>
      <c r="AKB802" s="179"/>
      <c r="AKC802" s="438"/>
      <c r="AKE802" s="179"/>
      <c r="AKF802" s="179"/>
      <c r="AKG802" s="179"/>
      <c r="AKH802" s="10"/>
      <c r="AKI802" s="10">
        <f>SUM(AKH797:AKH801)</f>
        <v>2432.1999999999998</v>
      </c>
      <c r="AKJ802" s="239"/>
      <c r="AKK802" s="179"/>
      <c r="AKL802" s="438"/>
      <c r="AKN802" s="179"/>
      <c r="AKO802" s="179"/>
      <c r="AKP802" s="179"/>
      <c r="AKQ802" s="10"/>
      <c r="AKR802" s="10">
        <f>SUM(AKQ797:AKQ801)</f>
        <v>2253.5</v>
      </c>
      <c r="AKS802" s="239"/>
      <c r="AKT802" s="179"/>
      <c r="AKU802" s="438"/>
      <c r="AKW802" s="179"/>
      <c r="AKX802" s="179"/>
      <c r="AKY802" s="179"/>
      <c r="AKZ802" s="10"/>
      <c r="ALA802" s="10">
        <f>SUM(AKZ797:AKZ801)</f>
        <v>2217.2999999999997</v>
      </c>
      <c r="ALB802" s="239"/>
      <c r="ALC802" s="179"/>
      <c r="ALD802" s="438"/>
      <c r="ALF802" s="179"/>
      <c r="ALG802" s="179"/>
      <c r="ALH802" s="179"/>
      <c r="ALI802" s="10"/>
      <c r="ALJ802" s="10">
        <f>SUM(ALI797:ALI801)</f>
        <v>2386</v>
      </c>
      <c r="ALK802" s="239"/>
      <c r="ALL802" s="179"/>
      <c r="ALM802" s="438"/>
      <c r="ALO802" s="179"/>
      <c r="ALP802" s="179"/>
      <c r="ALQ802" s="179"/>
      <c r="ALR802" s="10"/>
      <c r="ALS802" s="10">
        <f>SUM(ALR797:ALR801)</f>
        <v>2279.7999999999997</v>
      </c>
      <c r="ALT802" s="239"/>
      <c r="ALU802" s="179"/>
      <c r="ALV802" s="438"/>
      <c r="ALX802" s="179"/>
      <c r="ALY802" s="179"/>
      <c r="ALZ802" s="179"/>
      <c r="AMA802" s="10"/>
      <c r="AMB802" s="10">
        <f>SUM(AMA797:AMA801)</f>
        <v>2248.6999999999998</v>
      </c>
      <c r="AMC802" s="239"/>
      <c r="AMD802" s="179"/>
      <c r="AME802" s="444"/>
      <c r="AMG802" s="179"/>
      <c r="AMH802" s="179"/>
      <c r="AMI802" s="179"/>
      <c r="AMJ802" s="10"/>
      <c r="AMK802" s="10">
        <f>SUM(AMJ797:AMJ801)</f>
        <v>2599.9000000000005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2759</v>
      </c>
      <c r="AMU802" s="239"/>
      <c r="AMV802" s="179"/>
      <c r="AMW802" s="438"/>
      <c r="AMY802" s="179"/>
      <c r="AMZ802" s="179"/>
      <c r="ANA802" s="179"/>
      <c r="ANB802" s="10"/>
      <c r="ANC802" s="10">
        <f>SUM(ANB797:ANB801)</f>
        <v>2217.2999999999997</v>
      </c>
      <c r="AND802" s="239"/>
      <c r="ANE802" s="179"/>
      <c r="ANF802" s="438"/>
      <c r="ANH802" s="179"/>
      <c r="ANI802" s="179"/>
      <c r="ANJ802" s="179"/>
      <c r="ANK802" s="10"/>
      <c r="ANL802" s="10">
        <f>SUM(ANK797:ANK801)</f>
        <v>2567.1000000000004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2363.4999999999995</v>
      </c>
      <c r="ANV802" s="239"/>
      <c r="ANW802" s="179"/>
      <c r="ANX802" s="438"/>
      <c r="ANZ802" s="179"/>
      <c r="AOA802" s="179"/>
      <c r="AOB802" s="179"/>
      <c r="AOC802" s="10"/>
      <c r="AOD802" s="10">
        <f>SUM(AOC797:AOC801)</f>
        <v>2419.6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8"/>
      <c r="AOR802" s="179"/>
      <c r="AOS802" s="179"/>
      <c r="AOT802" s="179"/>
      <c r="AOU802" s="10"/>
      <c r="AOV802" s="10">
        <f>SUM(AOU797:AOU801)</f>
        <v>2263.8999999999996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2413.6999999999998</v>
      </c>
      <c r="APF802" s="239"/>
      <c r="APG802" s="179"/>
      <c r="APH802" s="438"/>
      <c r="APJ802" s="179"/>
      <c r="APK802" s="179"/>
      <c r="APL802" s="179"/>
      <c r="APM802" s="10"/>
      <c r="APN802" s="10">
        <f>SUM(APM797:APM801)</f>
        <v>2498.2000000000003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8"/>
      <c r="AQB802" s="179"/>
      <c r="AQC802" s="179"/>
      <c r="AQD802" s="179"/>
      <c r="AQE802" s="10"/>
      <c r="AQF802" s="10">
        <f>SUM(AQE797:AQE801)</f>
        <v>2329</v>
      </c>
      <c r="AQG802" s="239"/>
      <c r="AQH802" s="179"/>
      <c r="AQI802" s="438"/>
      <c r="AQK802" s="179"/>
      <c r="AQL802" s="179"/>
      <c r="AQM802" s="179"/>
      <c r="AQN802" s="10"/>
      <c r="AQO802" s="10">
        <f>SUM(AQN797:AQN801)</f>
        <v>2357.6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8"/>
      <c r="ASD802" s="179"/>
      <c r="ASE802" s="179"/>
      <c r="ASF802" s="179"/>
      <c r="ASG802" s="10"/>
      <c r="ASH802" s="10">
        <f>SUM(ASG797:ASG801)</f>
        <v>2283.9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8"/>
      <c r="ASV802" s="179"/>
      <c r="ASW802" s="179"/>
      <c r="ASX802" s="179"/>
      <c r="ASY802" s="10"/>
      <c r="ASZ802" s="10">
        <f>SUM(ASY797:ASY801)</f>
        <v>1240.5999999999999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8"/>
      <c r="AWQ802" s="179"/>
      <c r="AWR802" s="179"/>
      <c r="AWS802" s="179"/>
      <c r="AWT802" s="10"/>
      <c r="AWU802" s="10">
        <f>SUM(AWT797:AWT801)</f>
        <v>2530.9</v>
      </c>
      <c r="AWV802" s="239"/>
      <c r="AWW802" s="179"/>
      <c r="AWX802" s="438"/>
      <c r="AWZ802" s="179"/>
      <c r="AXA802" s="179"/>
      <c r="AXB802" s="179"/>
      <c r="AXC802" s="10"/>
      <c r="AXD802" s="10">
        <f>SUM(AXC797:AXC801)</f>
        <v>2391.1</v>
      </c>
      <c r="AXE802" s="239"/>
      <c r="AXF802" s="179"/>
      <c r="AXG802" s="438"/>
      <c r="AXI802" s="179"/>
      <c r="AXJ802" s="179"/>
      <c r="AXK802" s="179"/>
      <c r="AXL802" s="10"/>
      <c r="AXM802" s="10">
        <f>SUM(AXL797:AXL801)</f>
        <v>2423.4</v>
      </c>
      <c r="AXN802" s="239"/>
      <c r="AXO802" s="179"/>
      <c r="AXP802" s="438"/>
      <c r="AXR802" s="179"/>
      <c r="AXS802" s="179"/>
      <c r="AXT802" s="179"/>
      <c r="AXU802" s="10"/>
      <c r="AXV802" s="10">
        <f>SUM(AXU797:AXU801)</f>
        <v>2146.8999999999996</v>
      </c>
      <c r="AXW802" s="239"/>
      <c r="AXX802" s="179"/>
      <c r="AXY802" s="438"/>
      <c r="AYA802" s="179"/>
      <c r="AYB802" s="179"/>
      <c r="AYC802" s="179"/>
      <c r="AYD802" s="10"/>
      <c r="AYE802" s="10">
        <f>SUM(AYD797:AYD801)</f>
        <v>2585.5</v>
      </c>
      <c r="AYF802" s="239"/>
      <c r="AYG802" s="179"/>
      <c r="AYH802" s="438"/>
      <c r="AYJ802" s="179"/>
      <c r="AYK802" s="179"/>
      <c r="AYL802" s="179"/>
      <c r="AYM802" s="10"/>
      <c r="AYN802" s="10">
        <f>SUM(AYM797:AYM801)</f>
        <v>2657.8999999999996</v>
      </c>
      <c r="AYO802" s="239"/>
      <c r="AYP802" s="179"/>
      <c r="AYQ802" s="438"/>
      <c r="AYS802" s="179"/>
      <c r="AYT802" s="179"/>
      <c r="AYU802" s="179"/>
      <c r="AYV802" s="10"/>
      <c r="AYW802" s="10">
        <f>SUM(AYV797:AYV801)</f>
        <v>2451.1</v>
      </c>
      <c r="AYX802" s="239"/>
      <c r="AYY802" s="179"/>
      <c r="AYZ802" s="438"/>
      <c r="AZB802" s="179"/>
      <c r="AZC802" s="179"/>
      <c r="AZD802" s="179"/>
      <c r="AZE802" s="10"/>
      <c r="AZF802" s="10">
        <f>SUM(AZE797:AZE801)</f>
        <v>2525.1999999999998</v>
      </c>
      <c r="AZG802" s="239"/>
      <c r="AZH802" s="179"/>
      <c r="AZI802" s="438"/>
      <c r="AZK802" s="179"/>
      <c r="AZL802" s="179"/>
      <c r="AZM802" s="179"/>
      <c r="AZN802" s="10"/>
      <c r="AZO802" s="10">
        <f>SUM(AZN797:AZN801)</f>
        <v>2450.1999999999998</v>
      </c>
      <c r="AZP802" s="239"/>
      <c r="AZQ802" s="179"/>
      <c r="AZR802" s="438"/>
      <c r="AZT802" s="179"/>
      <c r="AZU802" s="179"/>
      <c r="AZV802" s="179"/>
      <c r="AZW802" s="10"/>
      <c r="AZX802" s="10">
        <f>SUM(AZW797:AZW801)</f>
        <v>2206.5</v>
      </c>
      <c r="AZY802" s="239"/>
      <c r="AZZ802" s="179"/>
      <c r="BAA802" s="438"/>
      <c r="BAC802" s="179"/>
      <c r="BAD802" s="179"/>
      <c r="BAE802" s="179"/>
      <c r="BAF802" s="10"/>
      <c r="BAG802" s="10">
        <f>SUM(BAF797:BAF801)</f>
        <v>2426.1</v>
      </c>
      <c r="BAH802" s="239"/>
      <c r="BAI802" s="179"/>
      <c r="BAJ802" s="441"/>
      <c r="BAL802" s="179"/>
      <c r="BAM802" s="179"/>
      <c r="BAN802" s="179"/>
      <c r="BAO802" s="10"/>
      <c r="BAP802" s="10">
        <f>SUM(BAO797:BAO801)</f>
        <v>2420.6999999999998</v>
      </c>
      <c r="BAQ802" s="239"/>
      <c r="BAR802" s="179"/>
      <c r="BAS802" s="438"/>
      <c r="BAU802" s="179"/>
      <c r="BAV802" s="179"/>
      <c r="BAW802" s="179"/>
      <c r="BAX802" s="10"/>
      <c r="BAY802" s="10">
        <f>SUM(BAX797:BAX801)</f>
        <v>2571</v>
      </c>
      <c r="BAZ802" s="239"/>
      <c r="BBA802" s="179"/>
      <c r="BBB802" s="438"/>
      <c r="BBD802" s="179"/>
      <c r="BBE802" s="179"/>
      <c r="BBF802" s="179"/>
      <c r="BBG802" s="10"/>
      <c r="BBH802" s="10">
        <f>SUM(BBG797:BBG801)</f>
        <v>2640.7000000000003</v>
      </c>
      <c r="BBI802" s="239"/>
      <c r="BBJ802" s="179"/>
      <c r="BBK802" s="438"/>
      <c r="BBM802" s="179"/>
      <c r="BBN802" s="179"/>
      <c r="BBO802" s="179"/>
      <c r="BBP802" s="10"/>
      <c r="BBQ802" s="10">
        <f>SUM(BBP797:BBP801)</f>
        <v>2483.7000000000003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2537.2999999999997</v>
      </c>
      <c r="BCA802" s="239"/>
      <c r="BCB802" s="179"/>
      <c r="BCC802" s="438"/>
      <c r="BCE802" s="179"/>
      <c r="BCF802" s="179"/>
      <c r="BCG802" s="179"/>
      <c r="BCH802" s="10"/>
      <c r="BCI802" s="10">
        <f>SUM(BCH797:BCH801)</f>
        <v>2530.9</v>
      </c>
      <c r="BCJ802" s="239"/>
      <c r="BCK802" s="179"/>
      <c r="BCL802" s="438"/>
      <c r="BCN802" s="179"/>
      <c r="BCO802" s="179"/>
      <c r="BCP802" s="179"/>
      <c r="BCQ802" s="10"/>
      <c r="BCR802" s="10">
        <f>SUM(BCQ797:BCQ801)</f>
        <v>2587.4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2460.1000000000004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2378.8000000000002</v>
      </c>
      <c r="BDK802" s="239"/>
      <c r="BDL802" s="179"/>
      <c r="BDM802" s="438"/>
      <c r="BDO802" s="179"/>
      <c r="BDP802" s="179"/>
      <c r="BDQ802" s="179"/>
      <c r="BDR802" s="10"/>
      <c r="BDS802" s="10">
        <f>SUM(BDR797:BDR801)</f>
        <v>2578.1999999999998</v>
      </c>
      <c r="BDT802" s="239"/>
      <c r="BDU802" s="179"/>
      <c r="BDV802" s="438"/>
      <c r="BDX802" s="179"/>
      <c r="BDY802" s="179"/>
      <c r="BDZ802" s="179"/>
      <c r="BEA802" s="10"/>
      <c r="BEB802" s="10">
        <f>SUM(BEA797:BEA801)</f>
        <v>2427.3000000000002</v>
      </c>
      <c r="BEC802" s="239"/>
      <c r="BED802" s="179"/>
      <c r="BEE802" s="438"/>
      <c r="BEG802" s="179"/>
      <c r="BEH802" s="179"/>
      <c r="BEI802" s="179"/>
      <c r="BEJ802" s="10"/>
      <c r="BEK802" s="10">
        <f>SUM(BEJ797:BEJ801)</f>
        <v>1955.4</v>
      </c>
      <c r="BEL802" s="239"/>
      <c r="BEM802" s="179"/>
      <c r="BEN802" s="438"/>
      <c r="BEP802" s="179"/>
      <c r="BEQ802" s="179"/>
      <c r="BER802" s="179"/>
      <c r="BES802" s="10"/>
      <c r="BET802" s="10">
        <f>SUM(BES797:BES801)</f>
        <v>2467.5</v>
      </c>
      <c r="BEU802" s="239"/>
      <c r="BEV802" s="179"/>
      <c r="BEW802" s="438"/>
      <c r="BEY802" s="179"/>
      <c r="BEZ802" s="179"/>
      <c r="BFA802" s="179"/>
      <c r="BFB802" s="10"/>
      <c r="BFC802" s="10">
        <f>SUM(BFB797:BFB801)</f>
        <v>2598.2000000000003</v>
      </c>
      <c r="BFD802" s="239"/>
      <c r="BFE802" s="179"/>
      <c r="BFF802" s="438"/>
      <c r="BFH802" s="179"/>
      <c r="BFI802" s="179"/>
      <c r="BFJ802" s="179"/>
      <c r="BFK802" s="10"/>
      <c r="BFL802" s="10">
        <f>SUM(BFK797:BFK801)</f>
        <v>2638.0000000000005</v>
      </c>
      <c r="BFM802" s="239"/>
      <c r="BFN802" s="179"/>
      <c r="BFO802" s="438"/>
      <c r="BFQ802" s="179"/>
      <c r="BFR802" s="179"/>
      <c r="BFS802" s="179"/>
      <c r="BFT802" s="10"/>
      <c r="BFU802" s="10">
        <f>SUM(BFT797:BFT801)</f>
        <v>2594.6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2442.4</v>
      </c>
      <c r="BGE802" s="239"/>
      <c r="BGF802" s="179"/>
      <c r="BGG802" s="438"/>
      <c r="BGI802" s="179"/>
      <c r="BGJ802" s="179"/>
      <c r="BGK802" s="179"/>
      <c r="BGL802" s="10"/>
      <c r="BGM802" s="10">
        <f>SUM(BGL797:BGL801)</f>
        <v>2176.1000000000004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2405.1</v>
      </c>
      <c r="BGW802" s="239"/>
      <c r="BGX802" s="179"/>
      <c r="BGY802" s="438"/>
      <c r="BHA802" s="179"/>
      <c r="BHB802" s="179"/>
      <c r="BHC802" s="179"/>
      <c r="BHD802" s="10"/>
      <c r="BHE802" s="10">
        <f>SUM(BHD797:BHD801)</f>
        <v>2385.3000000000002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VLOOKUP(B803,$A$879:$F$2566,6,FALSE)</f>
        <v>717</v>
      </c>
      <c r="F803" s="179" t="s">
        <v>61</v>
      </c>
      <c r="G803" s="10">
        <f>E803*1.5*D803</f>
        <v>1075.5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VLOOKUP(K803,$A$879:$F$2566,6,FALSE)</f>
        <v>717</v>
      </c>
      <c r="O803" s="179" t="s">
        <v>61</v>
      </c>
      <c r="P803" s="10">
        <f>N803*1.5*M803</f>
        <v>1075.5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VLOOKUP(T803,$A$879:$F$2566,6,FALSE)</f>
        <v>547</v>
      </c>
      <c r="X803" s="179" t="s">
        <v>61</v>
      </c>
      <c r="Y803" s="10">
        <f>W803*1.5*V803</f>
        <v>820.5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VLOOKUP(AC803,$A$879:$F$2566,6,FALSE)</f>
        <v>547</v>
      </c>
      <c r="AG803" s="179" t="s">
        <v>61</v>
      </c>
      <c r="AH803" s="10">
        <f>AF803*1.5*AE803</f>
        <v>820.5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VLOOKUP(AL803,$A$879:$F$2566,6,FALSE)</f>
        <v>717</v>
      </c>
      <c r="AP803" s="179" t="s">
        <v>61</v>
      </c>
      <c r="AQ803" s="10">
        <f>AO803*1.5*AN803</f>
        <v>1075.5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VLOOKUP(AU803,$A$879:$F$2566,6,FALSE)</f>
        <v>717</v>
      </c>
      <c r="AY803" s="179" t="s">
        <v>61</v>
      </c>
      <c r="AZ803" s="10">
        <f>AX803*1.5*AW803</f>
        <v>1290.5999999999999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VLOOKUP(BD803,$A$879:$F$2566,6,FALSE)</f>
        <v>717</v>
      </c>
      <c r="BH803" s="179" t="s">
        <v>61</v>
      </c>
      <c r="BI803" s="10">
        <f>BG803*1.5*BF803</f>
        <v>1075.5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VLOOKUP(BM803,$A$879:$F$2566,6,FALSE)</f>
        <v>547</v>
      </c>
      <c r="BQ803" s="179" t="s">
        <v>61</v>
      </c>
      <c r="BR803" s="10">
        <f>BP803*1.5*BO803</f>
        <v>820.5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VLOOKUP(BV803,$A$879:$F$2566,6,FALSE)</f>
        <v>547</v>
      </c>
      <c r="BZ803" s="179" t="s">
        <v>61</v>
      </c>
      <c r="CA803" s="10">
        <f>BY803*1.5*BX803</f>
        <v>820.5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VLOOKUP(CE803,$A$879:$F$2566,6,FALSE)</f>
        <v>547</v>
      </c>
      <c r="CI803" s="179" t="s">
        <v>61</v>
      </c>
      <c r="CJ803" s="10">
        <f>CH803*1.5*CG803</f>
        <v>820.5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VLOOKUP(CN803,$A$879:$F$2566,6,FALSE)</f>
        <v>717</v>
      </c>
      <c r="CR803" s="179" t="s">
        <v>61</v>
      </c>
      <c r="CS803" s="10">
        <f>CQ803*1.5*CP803</f>
        <v>1075.5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VLOOKUP(CW803,$A$879:$F$2566,6,FALSE)</f>
        <v>717</v>
      </c>
      <c r="DA803" s="179" t="s">
        <v>61</v>
      </c>
      <c r="DB803" s="10">
        <f>CZ803*1.5*CY803</f>
        <v>1075.5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VLOOKUP(DF803,$A$879:$F$2566,6,FALSE)</f>
        <v>717</v>
      </c>
      <c r="DJ803" s="179" t="s">
        <v>61</v>
      </c>
      <c r="DK803" s="10">
        <f>DI803*1.5*DH803</f>
        <v>1075.5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VLOOKUP(DO803,$A$879:$F$2566,6,FALSE)</f>
        <v>547</v>
      </c>
      <c r="DS803" s="179" t="s">
        <v>61</v>
      </c>
      <c r="DT803" s="10">
        <f>DR803*1.5*DQ803</f>
        <v>820.5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VLOOKUP(DX803,$A$879:$F$2566,6,FALSE)</f>
        <v>547</v>
      </c>
      <c r="EB803" s="179" t="s">
        <v>61</v>
      </c>
      <c r="EC803" s="10">
        <f>EA803*1.5*DZ803</f>
        <v>820.5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VLOOKUP(EG803,$A$879:$F$2566,6,FALSE)</f>
        <v>547</v>
      </c>
      <c r="EK803" s="179" t="s">
        <v>61</v>
      </c>
      <c r="EL803" s="10">
        <f>EJ803*1.5*EI803</f>
        <v>820.5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VLOOKUP(EP803,$A$879:$F$2566,6,FALSE)</f>
        <v>547</v>
      </c>
      <c r="ET803" s="179" t="s">
        <v>61</v>
      </c>
      <c r="EU803" s="10">
        <f>ES803*1.5*ER803</f>
        <v>820.5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VLOOKUP(EY803,$A$879:$F$2566,6,FALSE)</f>
        <v>547</v>
      </c>
      <c r="FC803" s="179" t="s">
        <v>61</v>
      </c>
      <c r="FD803" s="10">
        <f>FB803*1.5*FA803</f>
        <v>820.5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VLOOKUP(FH803,$A$879:$F$2566,6,FALSE)</f>
        <v>547</v>
      </c>
      <c r="FL803" s="179" t="s">
        <v>61</v>
      </c>
      <c r="FM803" s="10">
        <f>FK803*1.5*FJ803</f>
        <v>820.5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VLOOKUP(FQ803,$A$879:$F$2566,6,FALSE)</f>
        <v>547</v>
      </c>
      <c r="FU803" s="179" t="s">
        <v>61</v>
      </c>
      <c r="FV803" s="10">
        <f>FT803*1.5*FS803</f>
        <v>820.5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VLOOKUP(FZ803,$A$879:$F$2566,6,FALSE)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VLOOKUP(GI803,$A$879:$F$2566,6,FALSE)</f>
        <v>547</v>
      </c>
      <c r="GM803" s="179" t="s">
        <v>61</v>
      </c>
      <c r="GN803" s="10">
        <f>GL803*1.5*GK803</f>
        <v>820.5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VLOOKUP(GR803,$A$879:$F$2566,6,FALSE)</f>
        <v>717</v>
      </c>
      <c r="GV803" s="179" t="s">
        <v>61</v>
      </c>
      <c r="GW803" s="10">
        <f>GU803*1.5*GT803</f>
        <v>1075.5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VLOOKUP(HA803,$A$879:$F$2566,6,FALSE)</f>
        <v>486</v>
      </c>
      <c r="HE803" s="179" t="s">
        <v>61</v>
      </c>
      <c r="HF803" s="10">
        <f>HD803*1.5*HC803</f>
        <v>729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VLOOKUP(HJ803,$A$879:$F$2566,6,FALSE)</f>
        <v>717</v>
      </c>
      <c r="HN803" s="179" t="s">
        <v>61</v>
      </c>
      <c r="HO803" s="10">
        <f>HM803*1.5*HL803</f>
        <v>1075.5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VLOOKUP(HS803,$A$879:$F$2566,6,FALSE)</f>
        <v>486</v>
      </c>
      <c r="HW803" s="179" t="s">
        <v>61</v>
      </c>
      <c r="HX803" s="10">
        <f>HV803*1.5*HU803</f>
        <v>729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VLOOKUP(IB803,$A$879:$F$2566,6,FALSE)</f>
        <v>547</v>
      </c>
      <c r="IF803" s="179" t="s">
        <v>61</v>
      </c>
      <c r="IG803" s="10">
        <f>IE803*1.5*ID803</f>
        <v>820.5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VLOOKUP(IK803,$A$879:$F$2566,6,FALSE)</f>
        <v>547</v>
      </c>
      <c r="IO803" s="179" t="s">
        <v>61</v>
      </c>
      <c r="IP803" s="10">
        <f>IN803*1.5*IM803</f>
        <v>820.5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VLOOKUP(IT803,$A$879:$F$2566,6,FALSE)</f>
        <v>717</v>
      </c>
      <c r="IX803" s="179" t="s">
        <v>61</v>
      </c>
      <c r="IY803" s="10">
        <f>IW803*1.5*IV803</f>
        <v>1075.5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VLOOKUP(JC803,$A$879:$F$2566,6,FALSE)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VLOOKUP(JL803,$A$879:$F$2566,6,FALSE)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VLOOKUP(JU803,$A$879:$F$2566,6,FALSE)</f>
        <v>547</v>
      </c>
      <c r="JY803" s="179" t="s">
        <v>61</v>
      </c>
      <c r="JZ803" s="10">
        <f>JX803*1.5*JW803</f>
        <v>820.5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VLOOKUP(KD803,$A$879:$F$2566,6,FALSE)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VLOOKUP(KM803,$A$879:$F$2566,6,FALSE)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VLOOKUP(KV803,$A$879:$F$2566,6,FALSE)</f>
        <v>717</v>
      </c>
      <c r="KZ803" s="179" t="s">
        <v>61</v>
      </c>
      <c r="LA803" s="10">
        <f>KY803*1.5*KX803</f>
        <v>1075.5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VLOOKUP(LE803,$A$879:$F$2566,6,FALSE)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VLOOKUP(LN803,$A$879:$F$2566,6,FALSE)</f>
        <v>547</v>
      </c>
      <c r="LR803" s="179" t="s">
        <v>61</v>
      </c>
      <c r="LS803" s="10">
        <f>LQ803*1.5*LP803</f>
        <v>984.59999999999991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VLOOKUP(LW803,$A$879:$F$2566,6,FALSE)</f>
        <v>547</v>
      </c>
      <c r="MA803" s="179" t="s">
        <v>61</v>
      </c>
      <c r="MB803" s="10">
        <f>LZ803*1.5*LY803</f>
        <v>820.5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VLOOKUP(MF803,$A$879:$F$2566,6,FALSE)</f>
        <v>547</v>
      </c>
      <c r="MJ803" s="179" t="s">
        <v>61</v>
      </c>
      <c r="MK803" s="10">
        <f>MI803*1.5*MH803</f>
        <v>820.5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VLOOKUP(MO803,$A$879:$F$2566,6,FALSE)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VLOOKUP(MX803,$A$879:$F$2566,6,FALSE)</f>
        <v>547</v>
      </c>
      <c r="NB803" s="179" t="s">
        <v>61</v>
      </c>
      <c r="NC803" s="10">
        <f>NA803*1.5*MZ803</f>
        <v>820.5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VLOOKUP(NG803,$A$879:$F$2566,6,FALSE)</f>
        <v>717</v>
      </c>
      <c r="NK803" s="179" t="s">
        <v>61</v>
      </c>
      <c r="NL803" s="10">
        <f>NJ803*1.5*NI803</f>
        <v>1075.5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VLOOKUP(NP803,$A$879:$F$2566,6,FALSE)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VLOOKUP(NY803,$A$879:$F$2566,6,FALSE)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VLOOKUP(OH803,$A$879:$F$2566,6,FALSE)</f>
        <v>547</v>
      </c>
      <c r="OL803" s="179" t="s">
        <v>61</v>
      </c>
      <c r="OM803" s="10">
        <f>OK803*1.5*OJ803</f>
        <v>820.5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VLOOKUP(OQ803,$A$879:$F$2566,6,FALSE)</f>
        <v>216</v>
      </c>
      <c r="OU803" s="179" t="s">
        <v>61</v>
      </c>
      <c r="OV803" s="10">
        <f>OT803*1.5*OS803</f>
        <v>324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VLOOKUP(OZ803,$A$879:$F$2566,6,FALSE)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VLOOKUP(PI803,$A$879:$F$2566,6,FALSE)</f>
        <v>486</v>
      </c>
      <c r="PM803" s="179" t="s">
        <v>61</v>
      </c>
      <c r="PN803" s="10">
        <f>PL803*1.5*PK803</f>
        <v>729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VLOOKUP(PR803,$A$879:$F$2566,6,FALSE)</f>
        <v>486</v>
      </c>
      <c r="PV803" s="179" t="s">
        <v>61</v>
      </c>
      <c r="PW803" s="10">
        <f>PU803*1.5*PT803</f>
        <v>729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VLOOKUP(QA803,$A$879:$F$2566,6,FALSE)</f>
        <v>547</v>
      </c>
      <c r="QE803" s="179" t="s">
        <v>61</v>
      </c>
      <c r="QF803" s="10">
        <f>QD803*1.5*QC803</f>
        <v>820.5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VLOOKUP(QJ803,$A$879:$F$2566,6,FALSE)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VLOOKUP(QS803,$A$879:$F$2566,6,FALSE)</f>
        <v>717</v>
      </c>
      <c r="QW803" s="179" t="s">
        <v>61</v>
      </c>
      <c r="QX803" s="10">
        <f>QV803*1.5*QU803</f>
        <v>1075.5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VLOOKUP(RB803,$A$879:$F$2566,6,FALSE)</f>
        <v>202</v>
      </c>
      <c r="RF803" s="179" t="s">
        <v>61</v>
      </c>
      <c r="RG803" s="10">
        <f>RE803*1.5*RD803</f>
        <v>303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VLOOKUP(RK803,$A$879:$F$2566,6,FALSE)</f>
        <v>717</v>
      </c>
      <c r="RO803" s="179" t="s">
        <v>61</v>
      </c>
      <c r="RP803" s="10">
        <f>RN803*1.5*RM803</f>
        <v>1075.5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VLOOKUP(RT803,$A$879:$F$2566,6,FALSE)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VLOOKUP(SC803,$A$879:$F$2566,6,FALSE)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VLOOKUP(SL803,$A$879:$F$2566,6,FALSE)</f>
        <v>486</v>
      </c>
      <c r="SP803" s="179" t="s">
        <v>61</v>
      </c>
      <c r="SQ803" s="10">
        <f>SO803*1.5*SN803</f>
        <v>729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VLOOKUP(SU803,$A$879:$F$2566,6,FALSE)</f>
        <v>547</v>
      </c>
      <c r="SY803" s="179" t="s">
        <v>61</v>
      </c>
      <c r="SZ803" s="10">
        <f>SX803*1.5*SW803</f>
        <v>820.5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VLOOKUP(TD803,$A$879:$F$2566,6,FALSE)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VLOOKUP(TM803,$A$879:$F$2566,6,FALSE)</f>
        <v>717</v>
      </c>
      <c r="TQ803" s="179" t="s">
        <v>61</v>
      </c>
      <c r="TR803" s="10">
        <f>TP803*1.5*TO803</f>
        <v>1075.5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VLOOKUP(TV803,$A$879:$F$2566,6,FALSE)</f>
        <v>717</v>
      </c>
      <c r="TZ803" s="179" t="s">
        <v>61</v>
      </c>
      <c r="UA803" s="10">
        <f>TY803*1.5*TX803</f>
        <v>1075.5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VLOOKUP(UE803,$A$879:$F$2566,6,FALSE)</f>
        <v>202</v>
      </c>
      <c r="UI803" s="179" t="s">
        <v>61</v>
      </c>
      <c r="UJ803" s="10">
        <f>UH803*1.5*UG803</f>
        <v>363.59999999999997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VLOOKUP(UN803,$A$879:$F$2566,6,FALSE)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VLOOKUP(UW803,$A$879:$F$2566,6,FALSE)</f>
        <v>717</v>
      </c>
      <c r="VA803" s="179" t="s">
        <v>61</v>
      </c>
      <c r="VB803" s="10">
        <f>UZ803*1.5*UY803</f>
        <v>1075.5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VLOOKUP(VF803,$A$879:$F$2566,6,FALSE)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VLOOKUP(VO803,$A$879:$F$2566,6,FALSE)</f>
        <v>177</v>
      </c>
      <c r="VS803" s="179" t="s">
        <v>61</v>
      </c>
      <c r="VT803" s="10">
        <f>VR803*1.5*VQ803</f>
        <v>265.5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VLOOKUP(VX803,$A$879:$F$2566,6,FALSE)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VLOOKUP(WG803,$A$879:$F$2566,6,FALSE)</f>
        <v>547</v>
      </c>
      <c r="WK803" s="179" t="s">
        <v>61</v>
      </c>
      <c r="WL803" s="10">
        <f>WJ803*1.5*WI803</f>
        <v>820.5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VLOOKUP(WP803,$A$879:$F$2566,6,FALSE)</f>
        <v>717</v>
      </c>
      <c r="WT803" s="179" t="s">
        <v>61</v>
      </c>
      <c r="WU803" s="10">
        <f>WS803*1.5*WR803</f>
        <v>1075.5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VLOOKUP(WY803,$A$879:$F$2566,6,FALSE)</f>
        <v>486</v>
      </c>
      <c r="XC803" s="179" t="s">
        <v>61</v>
      </c>
      <c r="XD803" s="10">
        <f>XB803*1.5*XA803</f>
        <v>729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VLOOKUP(XH803,$A$879:$F$2566,6,FALSE)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VLOOKUP(XQ803,$A$879:$F$2566,6,FALSE)</f>
        <v>547</v>
      </c>
      <c r="XU803" s="179" t="s">
        <v>61</v>
      </c>
      <c r="XV803" s="10">
        <f>XT803*1.5*XS803</f>
        <v>820.5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VLOOKUP(XZ803,$A$879:$F$2566,6,FALSE)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VLOOKUP(YI803,$A$879:$F$2566,6,FALSE)</f>
        <v>547</v>
      </c>
      <c r="YM803" s="179" t="s">
        <v>61</v>
      </c>
      <c r="YN803" s="10">
        <f>YL803*1.5*YK803</f>
        <v>820.5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VLOOKUP(YR803,$A$879:$F$2566,6,FALSE)</f>
        <v>238</v>
      </c>
      <c r="YV803" s="179" t="s">
        <v>61</v>
      </c>
      <c r="YW803" s="10">
        <f>YU803*1.5*YT803</f>
        <v>357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VLOOKUP(ZA803,$A$879:$F$2566,6,FALSE)</f>
        <v>216</v>
      </c>
      <c r="ZE803" s="179" t="s">
        <v>61</v>
      </c>
      <c r="ZF803" s="10">
        <f>ZD803*1.5*ZC803</f>
        <v>324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VLOOKUP(ZJ803,$A$879:$F$2566,6,FALSE)</f>
        <v>486</v>
      </c>
      <c r="ZN803" s="179" t="s">
        <v>61</v>
      </c>
      <c r="ZO803" s="10">
        <f>ZM803*1.5*ZL803</f>
        <v>729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VLOOKUP(ZS803,$A$879:$F$2566,6,FALSE)</f>
        <v>486</v>
      </c>
      <c r="ZW803" s="179" t="s">
        <v>61</v>
      </c>
      <c r="ZX803" s="10">
        <f>ZV803*1.5*ZU803</f>
        <v>729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VLOOKUP(AAB803,$A$879:$F$2566,6,FALSE)</f>
        <v>252</v>
      </c>
      <c r="AAF803" s="179" t="s">
        <v>61</v>
      </c>
      <c r="AAG803" s="10">
        <f>AAE803*1.5*AAD803</f>
        <v>378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VLOOKUP(AAK803,$A$879:$F$2566,6,FALSE)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VLOOKUP(AAT803,$A$879:$F$2566,6,FALSE)</f>
        <v>486</v>
      </c>
      <c r="AAX803" s="179" t="s">
        <v>61</v>
      </c>
      <c r="AAY803" s="10">
        <f>AAW803*1.5*AAV803</f>
        <v>729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VLOOKUP(ABC803,$A$879:$F$2566,6,FALSE)</f>
        <v>547</v>
      </c>
      <c r="ABG803" s="179" t="s">
        <v>61</v>
      </c>
      <c r="ABH803" s="10">
        <f>ABF803*1.5*ABE803</f>
        <v>820.5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VLOOKUP(ABL803,$A$879:$F$2566,6,FALSE)</f>
        <v>717</v>
      </c>
      <c r="ABP803" s="179" t="s">
        <v>61</v>
      </c>
      <c r="ABQ803" s="10">
        <f>ABO803*1.5*ABN803</f>
        <v>1075.5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VLOOKUP(ABU803,$A$879:$F$2566,6,FALSE)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VLOOKUP(ACD803,$A$879:$F$2566,6,FALSE)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VLOOKUP(ACM803,$A$879:$F$2566,6,FALSE)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VLOOKUP(ACV803,$A$879:$F$2566,6,FALSE)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VLOOKUP(ADE803,$A$879:$F$2566,6,FALSE)</f>
        <v>216</v>
      </c>
      <c r="ADI803" s="179" t="s">
        <v>61</v>
      </c>
      <c r="ADJ803" s="10">
        <f>ADH803*1.5*ADG803</f>
        <v>324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VLOOKUP(ADN803,$A$879:$F$2566,6,FALSE)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VLOOKUP(ADW803,$A$879:$F$2566,6,FALSE)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VLOOKUP(AEF803,$A$879:$F$2566,6,FALSE)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VLOOKUP(AEO803,$A$879:$F$2566,6,FALSE)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VLOOKUP(AEX803,$A$879:$F$2566,6,FALSE)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VLOOKUP(AFG803,$A$879:$F$2566,6,FALSE)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VLOOKUP(AFP803,$A$879:$F$2566,6,FALSE)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VLOOKUP(AFY803,$A$879:$F$2566,6,FALSE)</f>
        <v>717</v>
      </c>
      <c r="AGC803" s="179" t="s">
        <v>61</v>
      </c>
      <c r="AGD803" s="10">
        <f>AGB803*1.5*AGA803</f>
        <v>1075.5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VLOOKUP(AGH803,$A$879:$F$2566,6,FALSE)</f>
        <v>486</v>
      </c>
      <c r="AGL803" s="179" t="s">
        <v>61</v>
      </c>
      <c r="AGM803" s="10">
        <f>AGK803*1.5*AGJ803</f>
        <v>729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VLOOKUP(AGQ803,$A$879:$F$2566,6,FALSE)</f>
        <v>202</v>
      </c>
      <c r="AGU803" s="179" t="s">
        <v>61</v>
      </c>
      <c r="AGV803" s="10">
        <f>AGT803*1.5*AGS803</f>
        <v>303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VLOOKUP(AGZ803,$A$879:$F$2566,6,FALSE)</f>
        <v>202</v>
      </c>
      <c r="AHD803" s="179" t="s">
        <v>61</v>
      </c>
      <c r="AHE803" s="10">
        <f>AHC803*1.5*AHB803</f>
        <v>303</v>
      </c>
      <c r="AHF803" s="10"/>
      <c r="AHG803" s="239"/>
      <c r="AHH803" s="179" t="s">
        <v>70</v>
      </c>
      <c r="AHI803" s="440" t="s">
        <v>1704</v>
      </c>
      <c r="AHK803" s="248">
        <f>IF(AHJ803="Kopman",1.2,1)</f>
        <v>1</v>
      </c>
      <c r="AHL803" s="180">
        <f>VLOOKUP(AHI803,$A$879:$F$2566,6,FALSE)</f>
        <v>71</v>
      </c>
      <c r="AHM803" s="179" t="s">
        <v>61</v>
      </c>
      <c r="AHN803" s="10">
        <f>AHL803*1.5*AHK803</f>
        <v>106.5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VLOOKUP(AHR803,$A$879:$F$2566,6,FALSE)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VLOOKUP(AIA803,$A$879:$F$2566,6,FALSE)</f>
        <v>486</v>
      </c>
      <c r="AIE803" s="179" t="s">
        <v>61</v>
      </c>
      <c r="AIF803" s="10">
        <f>AID803*1.5*AIC803</f>
        <v>874.8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VLOOKUP(AIJ803,$A$879:$F$2566,6,FALSE)</f>
        <v>547</v>
      </c>
      <c r="AIN803" s="179" t="s">
        <v>61</v>
      </c>
      <c r="AIO803" s="10">
        <f>AIM803*1.5*AIL803</f>
        <v>820.5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VLOOKUP(AIS803,$A$879:$F$2566,6,FALSE)</f>
        <v>717</v>
      </c>
      <c r="AIW803" s="179" t="s">
        <v>61</v>
      </c>
      <c r="AIX803" s="10">
        <f>AIV803*1.5*AIU803</f>
        <v>1075.5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VLOOKUP(AJB803,$A$879:$F$2566,6,FALSE)</f>
        <v>547</v>
      </c>
      <c r="AJF803" s="179" t="s">
        <v>61</v>
      </c>
      <c r="AJG803" s="10">
        <f>AJE803*1.5*AJD803</f>
        <v>820.5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VLOOKUP(AJK803,$A$879:$F$2566,6,FALSE)</f>
        <v>717</v>
      </c>
      <c r="AJO803" s="179" t="s">
        <v>61</v>
      </c>
      <c r="AJP803" s="10">
        <f>AJN803*1.5*AJM803</f>
        <v>1075.5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VLOOKUP(AJT803,$A$879:$F$2566,6,FALSE)</f>
        <v>547</v>
      </c>
      <c r="AJX803" s="179" t="s">
        <v>61</v>
      </c>
      <c r="AJY803" s="10">
        <f>AJW803*1.5*AJV803</f>
        <v>820.5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VLOOKUP(AKC803,$A$879:$F$2566,6,FALSE)</f>
        <v>717</v>
      </c>
      <c r="AKG803" s="179" t="s">
        <v>61</v>
      </c>
      <c r="AKH803" s="10">
        <f>AKF803*1.5*AKE803</f>
        <v>1075.5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VLOOKUP(AKL803,$A$879:$F$2566,6,FALSE)</f>
        <v>717</v>
      </c>
      <c r="AKP803" s="179" t="s">
        <v>61</v>
      </c>
      <c r="AKQ803" s="10">
        <f>AKO803*1.5*AKN803</f>
        <v>1075.5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VLOOKUP(AKU803,$A$879:$F$2566,6,FALSE)</f>
        <v>547</v>
      </c>
      <c r="AKY803" s="179" t="s">
        <v>61</v>
      </c>
      <c r="AKZ803" s="10">
        <f>AKX803*1.5*AKW803</f>
        <v>820.5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VLOOKUP(ALD803,$A$879:$F$2566,6,FALSE)</f>
        <v>717</v>
      </c>
      <c r="ALH803" s="179" t="s">
        <v>61</v>
      </c>
      <c r="ALI803" s="10">
        <f>ALG803*1.5*ALF803</f>
        <v>1075.5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VLOOKUP(ALM803,$A$879:$F$2566,6,FALSE)</f>
        <v>252</v>
      </c>
      <c r="ALQ803" s="179" t="s">
        <v>61</v>
      </c>
      <c r="ALR803" s="10">
        <f>ALP803*1.5*ALO803</f>
        <v>378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VLOOKUP(ALV803,$A$879:$F$2566,6,FALSE)</f>
        <v>344</v>
      </c>
      <c r="ALZ803" s="179" t="s">
        <v>61</v>
      </c>
      <c r="AMA803" s="10">
        <f>ALY803*1.5*ALX803</f>
        <v>516</v>
      </c>
      <c r="AMB803" s="10"/>
      <c r="AMC803" s="239"/>
      <c r="AMD803" s="179" t="s">
        <v>70</v>
      </c>
      <c r="AME803" s="443" t="s">
        <v>466</v>
      </c>
      <c r="AMG803" s="248">
        <f>IF(AMF803="Kopman",1.2,1)</f>
        <v>1</v>
      </c>
      <c r="AMH803" s="180">
        <f>VLOOKUP(AME803,$A$879:$F$2566,6,FALSE)</f>
        <v>547</v>
      </c>
      <c r="AMI803" s="179" t="s">
        <v>61</v>
      </c>
      <c r="AMJ803" s="10">
        <f>AMH803*1.5*AMG803</f>
        <v>820.5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VLOOKUP(AMN803,$A$879:$F$2566,6,FALSE)</f>
        <v>486</v>
      </c>
      <c r="AMR803" s="179" t="s">
        <v>61</v>
      </c>
      <c r="AMS803" s="10">
        <f>AMQ803*1.5*AMP803</f>
        <v>729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VLOOKUP(AMW803,$A$879:$F$2566,6,FALSE)</f>
        <v>927</v>
      </c>
      <c r="ANA803" s="179" t="s">
        <v>61</v>
      </c>
      <c r="ANB803" s="10">
        <f>AMZ803*1.5*AMY803</f>
        <v>1390.5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VLOOKUP(ANF803,$A$879:$F$2566,6,FALSE)</f>
        <v>547</v>
      </c>
      <c r="ANJ803" s="179" t="s">
        <v>61</v>
      </c>
      <c r="ANK803" s="10">
        <f>ANI803*1.5*ANH803</f>
        <v>820.5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VLOOKUP(ANO803,$A$879:$F$2566,6,FALSE)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VLOOKUP(ANX803,$A$879:$F$2566,6,FALSE)</f>
        <v>547</v>
      </c>
      <c r="AOB803" s="179" t="s">
        <v>61</v>
      </c>
      <c r="AOC803" s="10">
        <f>AOA803*1.5*ANZ803</f>
        <v>820.5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VLOOKUP(AOG803,$A$879:$F$2566,6,FALSE)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VLOOKUP(AOP803,$A$879:$F$2566,6,FALSE)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6" t="s">
        <v>498</v>
      </c>
      <c r="APA803" s="248">
        <f>IF(AOZ803="Kopman",1.2,1)</f>
        <v>1</v>
      </c>
      <c r="APB803" s="180">
        <f>VLOOKUP(AOY803,$A$879:$F$2566,6,FALSE)</f>
        <v>486</v>
      </c>
      <c r="APC803" s="179" t="s">
        <v>61</v>
      </c>
      <c r="APD803" s="10">
        <f>APB803*1.5*APA803</f>
        <v>729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VLOOKUP(APH803,$A$879:$F$2566,6,FALSE)</f>
        <v>547</v>
      </c>
      <c r="APL803" s="179" t="s">
        <v>61</v>
      </c>
      <c r="APM803" s="10">
        <f>APK803*1.5*APJ803</f>
        <v>984.59999999999991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VLOOKUP(APQ803,$A$879:$F$2566,6,FALSE)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VLOOKUP(APZ803,$A$879:$F$2566,6,FALSE)</f>
        <v>547</v>
      </c>
      <c r="AQD803" s="179" t="s">
        <v>61</v>
      </c>
      <c r="AQE803" s="10">
        <f>AQC803*1.5*AQB803</f>
        <v>820.5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VLOOKUP(AQI803,$A$879:$F$2566,6,FALSE)</f>
        <v>486</v>
      </c>
      <c r="AQM803" s="179" t="s">
        <v>61</v>
      </c>
      <c r="AQN803" s="10">
        <f>AQL803*1.5*AQK803</f>
        <v>874.8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VLOOKUP(AQR803,$A$879:$F$2566,6,FALSE)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VLOOKUP(ARA803,$A$879:$F$2566,6,FALSE)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VLOOKUP(ARJ803,$A$879:$F$2566,6,FALSE)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VLOOKUP(ARS803,$A$879:$F$2566,6,FALSE)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VLOOKUP(ASB803,$A$879:$F$2566,6,FALSE)</f>
        <v>177</v>
      </c>
      <c r="ASF803" s="179" t="s">
        <v>61</v>
      </c>
      <c r="ASG803" s="10">
        <f>ASE803*1.5*ASD803</f>
        <v>265.5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VLOOKUP(ASK803,$A$879:$F$2566,6,FALSE)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VLOOKUP(AST803,$A$879:$F$2566,6,FALSE)</f>
        <v>717</v>
      </c>
      <c r="ASX803" s="179" t="s">
        <v>61</v>
      </c>
      <c r="ASY803" s="10">
        <f>ASW803*1.5*ASV803</f>
        <v>1075.5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VLOOKUP(ATC803,$A$879:$F$2566,6,FALSE)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VLOOKUP(ATL803,$A$879:$F$2566,6,FALSE)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VLOOKUP(ATU803,$A$879:$F$2566,6,FALSE)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VLOOKUP(AUD803,$A$879:$F$2566,6,FALSE)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VLOOKUP(AUM803,$A$879:$F$2566,6,FALSE)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VLOOKUP(AUV803,$A$879:$F$2566,6,FALSE)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VLOOKUP(AVE803,$A$879:$F$2566,6,FALSE)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VLOOKUP(AVN803,$A$879:$F$2566,6,FALSE)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VLOOKUP(AVW803,$A$879:$F$2566,6,FALSE)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VLOOKUP(AWF803,$A$879:$F$2566,6,FALSE)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VLOOKUP(AWO803,$A$879:$F$2566,6,FALSE)</f>
        <v>547</v>
      </c>
      <c r="AWS803" s="179" t="s">
        <v>61</v>
      </c>
      <c r="AWT803" s="10">
        <f>AWR803*1.5*AWQ803</f>
        <v>820.5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VLOOKUP(AWX803,$A$879:$F$2566,6,FALSE)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VLOOKUP(AXG803,$A$879:$F$2566,6,FALSE)</f>
        <v>547</v>
      </c>
      <c r="AXK803" s="179" t="s">
        <v>61</v>
      </c>
      <c r="AXL803" s="10">
        <f>AXJ803*1.5*AXI803</f>
        <v>820.5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VLOOKUP(AXP803,$A$879:$F$2566,6,FALSE)</f>
        <v>486</v>
      </c>
      <c r="AXT803" s="179" t="s">
        <v>61</v>
      </c>
      <c r="AXU803" s="10">
        <f>AXS803*1.5*AXR803</f>
        <v>874.8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VLOOKUP(AXY803,$A$879:$F$2566,6,FALSE)</f>
        <v>547</v>
      </c>
      <c r="AYC803" s="179" t="s">
        <v>61</v>
      </c>
      <c r="AYD803" s="10">
        <f>AYB803*1.5*AYA803</f>
        <v>820.5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VLOOKUP(AYH803,$A$879:$F$2566,6,FALSE)</f>
        <v>927</v>
      </c>
      <c r="AYL803" s="179" t="s">
        <v>61</v>
      </c>
      <c r="AYM803" s="10">
        <f>AYK803*1.5*AYJ803</f>
        <v>1390.5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VLOOKUP(AYQ803,$A$879:$F$2566,6,FALSE)</f>
        <v>486</v>
      </c>
      <c r="AYU803" s="179" t="s">
        <v>61</v>
      </c>
      <c r="AYV803" s="10">
        <f>AYT803*1.5*AYS803</f>
        <v>729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VLOOKUP(AYZ803,$A$879:$F$2566,6,FALSE)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VLOOKUP(AZI803,$A$879:$F$2566,6,FALSE)</f>
        <v>547</v>
      </c>
      <c r="AZM803" s="179" t="s">
        <v>61</v>
      </c>
      <c r="AZN803" s="10">
        <f>AZL803*1.5*AZK803</f>
        <v>820.5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VLOOKUP(AZR803,$A$879:$F$2566,6,FALSE)</f>
        <v>486</v>
      </c>
      <c r="AZV803" s="179" t="s">
        <v>61</v>
      </c>
      <c r="AZW803" s="10">
        <f>AZU803*1.5*AZT803</f>
        <v>729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VLOOKUP(BAA803,$A$879:$F$2566,6,FALSE)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0" t="s">
        <v>575</v>
      </c>
      <c r="BAL803" s="248">
        <f>IF(BAK803="Kopman",1.2,1)</f>
        <v>1</v>
      </c>
      <c r="BAM803" s="180">
        <f>VLOOKUP(BAJ803,$A$879:$F$2566,6,FALSE)</f>
        <v>252</v>
      </c>
      <c r="BAN803" s="179" t="s">
        <v>61</v>
      </c>
      <c r="BAO803" s="10">
        <f>BAM803*1.5*BAL803</f>
        <v>378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VLOOKUP(BAS803,$A$879:$F$2566,6,FALSE)</f>
        <v>927</v>
      </c>
      <c r="BAW803" s="179" t="s">
        <v>61</v>
      </c>
      <c r="BAX803" s="10">
        <f>BAV803*1.5*BAU803</f>
        <v>1390.5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VLOOKUP(BBB803,$A$879:$F$2566,6,FALSE)</f>
        <v>927</v>
      </c>
      <c r="BBF803" s="179" t="s">
        <v>61</v>
      </c>
      <c r="BBG803" s="10">
        <f>BBE803*1.5*BBD803</f>
        <v>1390.5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VLOOKUP(BBK803,$A$879:$F$2566,6,FALSE)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VLOOKUP(BBT803,$A$879:$F$2566,6,FALSE)</f>
        <v>547</v>
      </c>
      <c r="BBX803" s="179" t="s">
        <v>61</v>
      </c>
      <c r="BBY803" s="10">
        <f>BBW803*1.5*BBV803</f>
        <v>820.5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VLOOKUP(BCC803,$A$879:$F$2566,6,FALSE)</f>
        <v>486</v>
      </c>
      <c r="BCG803" s="179" t="s">
        <v>61</v>
      </c>
      <c r="BCH803" s="10">
        <f>BCF803*1.5*BCE803</f>
        <v>729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VLOOKUP(BCL803,$A$879:$F$2566,6,FALSE)</f>
        <v>547</v>
      </c>
      <c r="BCP803" s="179" t="s">
        <v>61</v>
      </c>
      <c r="BCQ803" s="10">
        <f>BCO803*1.5*BCN803</f>
        <v>820.5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VLOOKUP(BCU803,$A$879:$F$2566,6,FALSE)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VLOOKUP(BDD803,$A$879:$F$2566,6,FALSE)</f>
        <v>547</v>
      </c>
      <c r="BDH803" s="179" t="s">
        <v>61</v>
      </c>
      <c r="BDI803" s="10">
        <f>BDG803*1.5*BDF803</f>
        <v>820.5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VLOOKUP(BDM803,$A$879:$F$2566,6,FALSE)</f>
        <v>547</v>
      </c>
      <c r="BDQ803" s="179" t="s">
        <v>61</v>
      </c>
      <c r="BDR803" s="10">
        <f>BDP803*1.5*BDO803</f>
        <v>820.5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VLOOKUP(BDV803,$A$879:$F$2566,6,FALSE)</f>
        <v>547</v>
      </c>
      <c r="BDZ803" s="179" t="s">
        <v>61</v>
      </c>
      <c r="BEA803" s="10">
        <f>BDY803*1.5*BDX803</f>
        <v>984.59999999999991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VLOOKUP(BEE803,$A$879:$F$2566,6,FALSE)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VLOOKUP(BEN803,$A$879:$F$2566,6,FALSE)</f>
        <v>547</v>
      </c>
      <c r="BER803" s="179" t="s">
        <v>61</v>
      </c>
      <c r="BES803" s="10">
        <f>BEQ803*1.5*BEP803</f>
        <v>984.59999999999991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VLOOKUP(BEW803,$A$879:$F$2566,6,FALSE)</f>
        <v>486</v>
      </c>
      <c r="BFA803" s="179" t="s">
        <v>61</v>
      </c>
      <c r="BFB803" s="10">
        <f>BEZ803*1.5*BEY803</f>
        <v>729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VLOOKUP(BFF803,$A$879:$F$2566,6,FALSE)</f>
        <v>547</v>
      </c>
      <c r="BFJ803" s="179" t="s">
        <v>61</v>
      </c>
      <c r="BFK803" s="10">
        <f>BFI803*1.5*BFH803</f>
        <v>820.5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VLOOKUP(BFO803,$A$879:$F$2566,6,FALSE)</f>
        <v>547</v>
      </c>
      <c r="BFS803" s="179" t="s">
        <v>61</v>
      </c>
      <c r="BFT803" s="10">
        <f>BFR803*1.5*BFQ803</f>
        <v>820.5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VLOOKUP(BFX803,$A$879:$F$2566,6,FALSE)</f>
        <v>547</v>
      </c>
      <c r="BGB803" s="179" t="s">
        <v>61</v>
      </c>
      <c r="BGC803" s="10">
        <f>BGA803*1.5*BFZ803</f>
        <v>820.5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VLOOKUP(BGG803,$A$879:$F$2566,6,FALSE)</f>
        <v>486</v>
      </c>
      <c r="BGK803" s="179" t="s">
        <v>61</v>
      </c>
      <c r="BGL803" s="10">
        <f>BGJ803*1.5*BGI803</f>
        <v>874.8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VLOOKUP(BGP803,$A$879:$F$2566,6,FALSE)</f>
        <v>547</v>
      </c>
      <c r="BGT803" s="179" t="s">
        <v>61</v>
      </c>
      <c r="BGU803" s="10">
        <f>BGS803*1.5*BGR803</f>
        <v>820.5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VLOOKUP(BGY803,$A$879:$F$2566,6,FALSE)</f>
        <v>717</v>
      </c>
      <c r="BHC803" s="179" t="s">
        <v>61</v>
      </c>
      <c r="BHD803" s="10">
        <f>BHB803*1.5*BHA803</f>
        <v>1075.5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VLOOKUP(B804,$A$879:$F$2566,6,FALSE)</f>
        <v>547</v>
      </c>
      <c r="F804" s="179" t="s">
        <v>63</v>
      </c>
      <c r="G804" s="10">
        <f>E804*1.4</f>
        <v>765.8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VLOOKUP(K804,$A$879:$F$2566,6,FALSE)</f>
        <v>547</v>
      </c>
      <c r="O804" s="179" t="s">
        <v>63</v>
      </c>
      <c r="P804" s="10">
        <f>N804*1.4</f>
        <v>765.8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VLOOKUP(T804,$A$879:$F$2566,6,FALSE)</f>
        <v>717</v>
      </c>
      <c r="X804" s="179" t="s">
        <v>63</v>
      </c>
      <c r="Y804" s="10">
        <f>W804*1.4</f>
        <v>1003.8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VLOOKUP(AC804,$A$879:$F$2566,6,FALSE)</f>
        <v>927</v>
      </c>
      <c r="AG804" s="179" t="s">
        <v>63</v>
      </c>
      <c r="AH804" s="10">
        <f>AF804*1.4</f>
        <v>1297.8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VLOOKUP(AL804,$A$879:$F$2566,6,FALSE)</f>
        <v>547</v>
      </c>
      <c r="AP804" s="179" t="s">
        <v>63</v>
      </c>
      <c r="AQ804" s="10">
        <f>AO804*1.4</f>
        <v>765.8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VLOOKUP(AU804,$A$879:$F$2566,6,FALSE)</f>
        <v>927</v>
      </c>
      <c r="AY804" s="179" t="s">
        <v>63</v>
      </c>
      <c r="AZ804" s="10">
        <f>AX804*1.4</f>
        <v>1297.8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VLOOKUP(BD804,$A$879:$F$2566,6,FALSE)</f>
        <v>486</v>
      </c>
      <c r="BH804" s="179" t="s">
        <v>63</v>
      </c>
      <c r="BI804" s="10">
        <f>BG804*1.4</f>
        <v>680.4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VLOOKUP(BM804,$A$879:$F$2566,6,FALSE)</f>
        <v>717</v>
      </c>
      <c r="BQ804" s="179" t="s">
        <v>63</v>
      </c>
      <c r="BR804" s="10">
        <f>BP804*1.4</f>
        <v>1003.8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VLOOKUP(BV804,$A$879:$F$2566,6,FALSE)</f>
        <v>927</v>
      </c>
      <c r="BZ804" s="179" t="s">
        <v>63</v>
      </c>
      <c r="CA804" s="10">
        <f>BY804*1.4</f>
        <v>1297.8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VLOOKUP(CE804,$A$879:$F$2566,6,FALSE)</f>
        <v>486</v>
      </c>
      <c r="CI804" s="179" t="s">
        <v>63</v>
      </c>
      <c r="CJ804" s="10">
        <f>CH804*1.4</f>
        <v>680.4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VLOOKUP(CN804,$A$879:$F$2566,6,FALSE)</f>
        <v>486</v>
      </c>
      <c r="CR804" s="179" t="s">
        <v>63</v>
      </c>
      <c r="CS804" s="10">
        <f>CQ804*1.4</f>
        <v>680.4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VLOOKUP(CW804,$A$879:$F$2566,6,FALSE)</f>
        <v>547</v>
      </c>
      <c r="DA804" s="179" t="s">
        <v>63</v>
      </c>
      <c r="DB804" s="10">
        <f>CZ804*1.4</f>
        <v>765.8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VLOOKUP(DF804,$A$879:$F$2566,6,FALSE)</f>
        <v>547</v>
      </c>
      <c r="DJ804" s="179" t="s">
        <v>63</v>
      </c>
      <c r="DK804" s="10">
        <f>DI804*1.4</f>
        <v>765.8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VLOOKUP(DO804,$A$879:$F$2566,6,FALSE)</f>
        <v>486</v>
      </c>
      <c r="DS804" s="179" t="s">
        <v>63</v>
      </c>
      <c r="DT804" s="10">
        <f>DR804*1.4</f>
        <v>680.4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VLOOKUP(DX804,$A$879:$F$2566,6,FALSE)</f>
        <v>486</v>
      </c>
      <c r="EB804" s="179" t="s">
        <v>63</v>
      </c>
      <c r="EC804" s="10">
        <f>EA804*1.4</f>
        <v>680.4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VLOOKUP(EG804,$A$879:$F$2566,6,FALSE)</f>
        <v>216</v>
      </c>
      <c r="EK804" s="179" t="s">
        <v>63</v>
      </c>
      <c r="EL804" s="10">
        <f>EJ804*1.4</f>
        <v>302.39999999999998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VLOOKUP(EP804,$A$879:$F$2566,6,FALSE)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VLOOKUP(EY804,$A$879:$F$2566,6,FALSE)</f>
        <v>344</v>
      </c>
      <c r="FC804" s="179" t="s">
        <v>63</v>
      </c>
      <c r="FD804" s="10">
        <f>FB804*1.4</f>
        <v>481.59999999999997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VLOOKUP(FH804,$A$879:$F$2566,6,FALSE)</f>
        <v>486</v>
      </c>
      <c r="FL804" s="179" t="s">
        <v>63</v>
      </c>
      <c r="FM804" s="10">
        <f>FK804*1.4</f>
        <v>680.4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VLOOKUP(FQ804,$A$879:$F$2566,6,FALSE)</f>
        <v>486</v>
      </c>
      <c r="FU804" s="179" t="s">
        <v>63</v>
      </c>
      <c r="FV804" s="10">
        <f>FT804*1.4</f>
        <v>680.4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VLOOKUP(FZ804,$A$879:$F$2566,6,FALSE)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VLOOKUP(GI804,$A$879:$F$2566,6,FALSE)</f>
        <v>717</v>
      </c>
      <c r="GM804" s="179" t="s">
        <v>63</v>
      </c>
      <c r="GN804" s="10">
        <f>GL804*1.4</f>
        <v>1003.8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VLOOKUP(GR804,$A$879:$F$2566,6,FALSE)</f>
        <v>216</v>
      </c>
      <c r="GV804" s="179" t="s">
        <v>63</v>
      </c>
      <c r="GW804" s="10">
        <f>GU804*1.4</f>
        <v>302.39999999999998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VLOOKUP(HA804,$A$879:$F$2566,6,FALSE)</f>
        <v>547</v>
      </c>
      <c r="HE804" s="179" t="s">
        <v>63</v>
      </c>
      <c r="HF804" s="10">
        <f>HD804*1.4</f>
        <v>765.8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VLOOKUP(HJ804,$A$879:$F$2566,6,FALSE)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VLOOKUP(HS804,$A$879:$F$2566,6,FALSE)</f>
        <v>547</v>
      </c>
      <c r="HW804" s="179" t="s">
        <v>63</v>
      </c>
      <c r="HX804" s="10">
        <f>HV804*1.4</f>
        <v>765.8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VLOOKUP(IB804,$A$879:$F$2566,6,FALSE)</f>
        <v>486</v>
      </c>
      <c r="IF804" s="179" t="s">
        <v>63</v>
      </c>
      <c r="IG804" s="10">
        <f>IE804*1.4</f>
        <v>680.4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VLOOKUP(IK804,$A$879:$F$2566,6,FALSE)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VLOOKUP(IT804,$A$879:$F$2566,6,FALSE)</f>
        <v>344</v>
      </c>
      <c r="IX804" s="179" t="s">
        <v>63</v>
      </c>
      <c r="IY804" s="10">
        <f>IW804*1.4</f>
        <v>481.59999999999997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VLOOKUP(JC804,$A$879:$F$2566,6,FALSE)</f>
        <v>717</v>
      </c>
      <c r="JG804" s="179" t="s">
        <v>63</v>
      </c>
      <c r="JH804" s="10">
        <f>JF804*1.4</f>
        <v>1003.8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VLOOKUP(JL804,$A$879:$F$2566,6,FALSE)</f>
        <v>547</v>
      </c>
      <c r="JP804" s="179" t="s">
        <v>63</v>
      </c>
      <c r="JQ804" s="10">
        <f>JO804*1.4</f>
        <v>765.8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VLOOKUP(JU804,$A$879:$F$2566,6,FALSE)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VLOOKUP(KD804,$A$879:$F$2566,6,FALSE)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VLOOKUP(KM804,$A$879:$F$2566,6,FALSE)</f>
        <v>344</v>
      </c>
      <c r="KQ804" s="179" t="s">
        <v>63</v>
      </c>
      <c r="KR804" s="10">
        <f>KP804*1.4</f>
        <v>481.59999999999997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VLOOKUP(KV804,$A$879:$F$2566,6,FALSE)</f>
        <v>547</v>
      </c>
      <c r="KZ804" s="179" t="s">
        <v>63</v>
      </c>
      <c r="LA804" s="10">
        <f>KY804*1.4</f>
        <v>765.8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VLOOKUP(LE804,$A$879:$F$2566,6,FALSE)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VLOOKUP(LN804,$A$879:$F$2566,6,FALSE)</f>
        <v>927</v>
      </c>
      <c r="LR804" s="179" t="s">
        <v>63</v>
      </c>
      <c r="LS804" s="10">
        <f>LQ804*1.4</f>
        <v>1297.8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VLOOKUP(LW804,$A$879:$F$2566,6,FALSE)</f>
        <v>486</v>
      </c>
      <c r="MA804" s="179" t="s">
        <v>63</v>
      </c>
      <c r="MB804" s="10">
        <f>LZ804*1.4</f>
        <v>680.4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VLOOKUP(MF804,$A$879:$F$2566,6,FALSE)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VLOOKUP(MO804,$A$879:$F$2566,6,FALSE)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VLOOKUP(MX804,$A$879:$F$2566,6,FALSE)</f>
        <v>927</v>
      </c>
      <c r="NB804" s="179" t="s">
        <v>63</v>
      </c>
      <c r="NC804" s="10">
        <f>NA804*1.4</f>
        <v>1297.8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VLOOKUP(NG804,$A$879:$F$2566,6,FALSE)</f>
        <v>486</v>
      </c>
      <c r="NK804" s="179" t="s">
        <v>63</v>
      </c>
      <c r="NL804" s="10">
        <f>NJ804*1.4</f>
        <v>680.4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VLOOKUP(NP804,$A$879:$F$2566,6,FALSE)</f>
        <v>202</v>
      </c>
      <c r="NT804" s="179" t="s">
        <v>63</v>
      </c>
      <c r="NU804" s="10">
        <f>NS804*1.4</f>
        <v>282.79999999999995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VLOOKUP(NY804,$A$879:$F$2566,6,FALSE)</f>
        <v>252</v>
      </c>
      <c r="OC804" s="179" t="s">
        <v>63</v>
      </c>
      <c r="OD804" s="10">
        <f>OB804*1.4</f>
        <v>352.79999999999995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VLOOKUP(OH804,$A$879:$F$2566,6,FALSE)</f>
        <v>486</v>
      </c>
      <c r="OL804" s="179" t="s">
        <v>63</v>
      </c>
      <c r="OM804" s="10">
        <f>OK804*1.4</f>
        <v>680.4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VLOOKUP(OQ804,$A$879:$F$2566,6,FALSE)</f>
        <v>486</v>
      </c>
      <c r="OU804" s="179" t="s">
        <v>63</v>
      </c>
      <c r="OV804" s="10">
        <f>OT804*1.4</f>
        <v>680.4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VLOOKUP(OZ804,$A$879:$F$2566,6,FALSE)</f>
        <v>177</v>
      </c>
      <c r="PD804" s="179" t="s">
        <v>63</v>
      </c>
      <c r="PE804" s="10">
        <f>PC804*1.4</f>
        <v>247.79999999999998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VLOOKUP(PI804,$A$879:$F$2566,6,FALSE)</f>
        <v>547</v>
      </c>
      <c r="PM804" s="179" t="s">
        <v>63</v>
      </c>
      <c r="PN804" s="10">
        <f>PL804*1.4</f>
        <v>765.8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VLOOKUP(PR804,$A$879:$F$2566,6,FALSE)</f>
        <v>547</v>
      </c>
      <c r="PV804" s="179" t="s">
        <v>63</v>
      </c>
      <c r="PW804" s="10">
        <f>PU804*1.4</f>
        <v>765.8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VLOOKUP(QA804,$A$879:$F$2566,6,FALSE)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VLOOKUP(QJ804,$A$879:$F$2566,6,FALSE)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VLOOKUP(QS804,$A$879:$F$2566,6,FALSE)</f>
        <v>252</v>
      </c>
      <c r="QW804" s="179" t="s">
        <v>63</v>
      </c>
      <c r="QX804" s="10">
        <f>QV804*1.4</f>
        <v>352.79999999999995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VLOOKUP(RB804,$A$879:$F$2566,6,FALSE)</f>
        <v>71</v>
      </c>
      <c r="RF804" s="179" t="s">
        <v>63</v>
      </c>
      <c r="RG804" s="10">
        <f>RE804*1.4</f>
        <v>99.399999999999991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VLOOKUP(RK804,$A$879:$F$2566,6,FALSE)</f>
        <v>252</v>
      </c>
      <c r="RO804" s="179" t="s">
        <v>63</v>
      </c>
      <c r="RP804" s="10">
        <f>RN804*1.4</f>
        <v>352.79999999999995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VLOOKUP(RT804,$A$879:$F$2566,6,FALSE)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VLOOKUP(SC804,$A$879:$F$2566,6,FALSE)</f>
        <v>547</v>
      </c>
      <c r="SG804" s="179" t="s">
        <v>63</v>
      </c>
      <c r="SH804" s="10">
        <f>SF804*1.4</f>
        <v>765.8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VLOOKUP(SL804,$A$879:$F$2566,6,FALSE)</f>
        <v>547</v>
      </c>
      <c r="SP804" s="179" t="s">
        <v>63</v>
      </c>
      <c r="SQ804" s="10">
        <f>SO804*1.4</f>
        <v>765.8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VLOOKUP(SU804,$A$879:$F$2566,6,FALSE)</f>
        <v>927</v>
      </c>
      <c r="SY804" s="179" t="s">
        <v>63</v>
      </c>
      <c r="SZ804" s="10">
        <f>SX804*1.4</f>
        <v>1297.8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VLOOKUP(TD804,$A$879:$F$2566,6,FALSE)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VLOOKUP(TM804,$A$879:$F$2566,6,FALSE)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VLOOKUP(TV804,$A$879:$F$2566,6,FALSE)</f>
        <v>486</v>
      </c>
      <c r="TZ804" s="179" t="s">
        <v>63</v>
      </c>
      <c r="UA804" s="10">
        <f>TY804*1.4</f>
        <v>680.4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VLOOKUP(UE804,$A$879:$F$2566,6,FALSE)</f>
        <v>238</v>
      </c>
      <c r="UI804" s="179" t="s">
        <v>63</v>
      </c>
      <c r="UJ804" s="10">
        <f>UH804*1.4</f>
        <v>333.2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VLOOKUP(UN804,$A$879:$F$2566,6,FALSE)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VLOOKUP(UW804,$A$879:$F$2566,6,FALSE)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VLOOKUP(VF804,$A$879:$F$2566,6,FALSE)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VLOOKUP(VO804,$A$879:$F$2566,6,FALSE)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VLOOKUP(VX804,$A$879:$F$2566,6,FALSE)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VLOOKUP(WG804,$A$879:$F$2566,6,FALSE)</f>
        <v>717</v>
      </c>
      <c r="WK804" s="179" t="s">
        <v>63</v>
      </c>
      <c r="WL804" s="10">
        <f>WJ804*1.4</f>
        <v>1003.8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VLOOKUP(WP804,$A$879:$F$2566,6,FALSE)</f>
        <v>486</v>
      </c>
      <c r="WT804" s="179" t="s">
        <v>63</v>
      </c>
      <c r="WU804" s="10">
        <f>WS804*1.4</f>
        <v>680.4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VLOOKUP(WY804,$A$879:$F$2566,6,FALSE)</f>
        <v>547</v>
      </c>
      <c r="XC804" s="179" t="s">
        <v>63</v>
      </c>
      <c r="XD804" s="10">
        <f>XB804*1.4</f>
        <v>765.8</v>
      </c>
      <c r="XF804" s="239"/>
      <c r="XG804" s="179" t="s">
        <v>71</v>
      </c>
      <c r="XH804" s="371" t="s">
        <v>432</v>
      </c>
      <c r="XJ804" s="180"/>
      <c r="XK804" s="180">
        <f>VLOOKUP(XH804,$A$879:$F$2566,6,FALSE)</f>
        <v>216</v>
      </c>
      <c r="XL804" s="179" t="s">
        <v>63</v>
      </c>
      <c r="XM804" s="10">
        <f>XK804*1.4</f>
        <v>302.39999999999998</v>
      </c>
      <c r="XO804" s="239"/>
      <c r="XP804" s="179" t="s">
        <v>71</v>
      </c>
      <c r="XQ804" s="361" t="s">
        <v>723</v>
      </c>
      <c r="XS804" s="180"/>
      <c r="XT804" s="180">
        <f>VLOOKUP(XQ804,$A$879:$F$2566,6,FALSE)</f>
        <v>202</v>
      </c>
      <c r="XU804" s="179" t="s">
        <v>63</v>
      </c>
      <c r="XV804" s="10">
        <f>XT804*1.4</f>
        <v>282.79999999999995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VLOOKUP(XZ804,$A$879:$F$2566,6,FALSE)</f>
        <v>486</v>
      </c>
      <c r="YD804" s="179" t="s">
        <v>63</v>
      </c>
      <c r="YE804" s="10">
        <f>YC804*1.4</f>
        <v>680.4</v>
      </c>
      <c r="YG804" s="239"/>
      <c r="YH804" s="179" t="s">
        <v>71</v>
      </c>
      <c r="YI804" s="361" t="s">
        <v>1709</v>
      </c>
      <c r="YK804" s="180"/>
      <c r="YL804" s="180">
        <f>VLOOKUP(YI804,$A$879:$F$2566,6,FALSE)</f>
        <v>344</v>
      </c>
      <c r="YM804" s="179" t="s">
        <v>63</v>
      </c>
      <c r="YN804" s="10">
        <f>YL804*1.4</f>
        <v>481.59999999999997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VLOOKUP(YR804,$A$879:$F$2566,6,FALSE)</f>
        <v>717</v>
      </c>
      <c r="YV804" s="179" t="s">
        <v>63</v>
      </c>
      <c r="YW804" s="10">
        <f>YU804*1.4</f>
        <v>1003.8</v>
      </c>
      <c r="YY804" s="239"/>
      <c r="YZ804" s="179" t="s">
        <v>71</v>
      </c>
      <c r="ZA804" s="361" t="s">
        <v>466</v>
      </c>
      <c r="ZC804" s="180"/>
      <c r="ZD804" s="180">
        <f>VLOOKUP(ZA804,$A$879:$F$2566,6,FALSE)</f>
        <v>547</v>
      </c>
      <c r="ZE804" s="179" t="s">
        <v>63</v>
      </c>
      <c r="ZF804" s="10">
        <f>ZD804*1.4</f>
        <v>765.8</v>
      </c>
      <c r="ZH804" s="239"/>
      <c r="ZI804" s="179" t="s">
        <v>71</v>
      </c>
      <c r="ZJ804" s="361" t="s">
        <v>466</v>
      </c>
      <c r="ZL804" s="180"/>
      <c r="ZM804" s="180">
        <f>VLOOKUP(ZJ804,$A$879:$F$2566,6,FALSE)</f>
        <v>547</v>
      </c>
      <c r="ZN804" s="179" t="s">
        <v>63</v>
      </c>
      <c r="ZO804" s="10">
        <f>ZM804*1.4</f>
        <v>765.8</v>
      </c>
      <c r="ZQ804" s="239"/>
      <c r="ZR804" s="179" t="s">
        <v>71</v>
      </c>
      <c r="ZS804" s="361" t="s">
        <v>1018</v>
      </c>
      <c r="ZU804" s="180"/>
      <c r="ZV804" s="180">
        <f>VLOOKUP(ZS804,$A$879:$F$2566,6,FALSE)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VLOOKUP(AAB804,$A$879:$F$2566,6,FALSE)</f>
        <v>547</v>
      </c>
      <c r="AAF804" s="179" t="s">
        <v>63</v>
      </c>
      <c r="AAG804" s="10">
        <f>AAE804*1.4</f>
        <v>765.8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VLOOKUP(AAK804,$A$879:$F$2566,6,FALSE)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VLOOKUP(AAT804,$A$879:$F$2566,6,FALSE)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VLOOKUP(ABC804,$A$879:$F$2566,6,FALSE)</f>
        <v>486</v>
      </c>
      <c r="ABG804" s="179" t="s">
        <v>63</v>
      </c>
      <c r="ABH804" s="10">
        <f>ABF804*1.4</f>
        <v>680.4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VLOOKUP(ABL804,$A$879:$F$2566,6,FALSE)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VLOOKUP(ABU804,$A$879:$F$2566,6,FALSE)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VLOOKUP(ACD804,$A$879:$F$2566,6,FALSE)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VLOOKUP(ACM804,$A$879:$F$2566,6,FALSE)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VLOOKUP(ACV804,$A$879:$F$2566,6,FALSE)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VLOOKUP(ADE804,$A$879:$F$2566,6,FALSE)</f>
        <v>486</v>
      </c>
      <c r="ADI804" s="179" t="s">
        <v>63</v>
      </c>
      <c r="ADJ804" s="10">
        <f>ADH804*1.4</f>
        <v>680.4</v>
      </c>
      <c r="ADL804" s="239"/>
      <c r="ADM804" s="179" t="s">
        <v>71</v>
      </c>
      <c r="ADN804" s="75" t="s">
        <v>183</v>
      </c>
      <c r="ADP804" s="180"/>
      <c r="ADQ804" s="180" t="e">
        <f>VLOOKUP(ADN804,$A$879:$F$2566,6,FALSE)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VLOOKUP(ADW804,$A$879:$F$2566,6,FALSE)</f>
        <v>252</v>
      </c>
      <c r="AEA804" s="179" t="s">
        <v>63</v>
      </c>
      <c r="AEB804" s="10">
        <f>ADZ804*1.4</f>
        <v>352.79999999999995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VLOOKUP(AEF804,$A$879:$F$2566,6,FALSE)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VLOOKUP(AEO804,$A$879:$F$2566,6,FALSE)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VLOOKUP(AEX804,$A$879:$F$2566,6,FALSE)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VLOOKUP(AFG804,$A$879:$F$2566,6,FALSE)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VLOOKUP(AFP804,$A$879:$F$2566,6,FALSE)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VLOOKUP(AFY804,$A$879:$F$2566,6,FALSE)</f>
        <v>547</v>
      </c>
      <c r="AGC804" s="179" t="s">
        <v>63</v>
      </c>
      <c r="AGD804" s="10">
        <f>AGB804*1.4</f>
        <v>765.8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VLOOKUP(AGH804,$A$879:$F$2566,6,FALSE)</f>
        <v>547</v>
      </c>
      <c r="AGL804" s="179" t="s">
        <v>63</v>
      </c>
      <c r="AGM804" s="10">
        <f>AGK804*1.4</f>
        <v>765.8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VLOOKUP(AGQ804,$A$879:$F$2566,6,FALSE)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VLOOKUP(AGZ804,$A$879:$F$2566,6,FALSE)</f>
        <v>547</v>
      </c>
      <c r="AHD804" s="179" t="s">
        <v>63</v>
      </c>
      <c r="AHE804" s="10">
        <f>AHC804*1.4</f>
        <v>765.8</v>
      </c>
      <c r="AHF804" s="10"/>
      <c r="AHG804" s="239"/>
      <c r="AHH804" s="179" t="s">
        <v>71</v>
      </c>
      <c r="AHI804" s="440" t="s">
        <v>525</v>
      </c>
      <c r="AHK804" s="180"/>
      <c r="AHL804" s="180">
        <f>VLOOKUP(AHI804,$A$879:$F$2566,6,FALSE)</f>
        <v>238</v>
      </c>
      <c r="AHM804" s="179" t="s">
        <v>63</v>
      </c>
      <c r="AHN804" s="10">
        <f>AHL804*1.4</f>
        <v>333.2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VLOOKUP(AHR804,$A$879:$F$2566,6,FALSE)</f>
        <v>252</v>
      </c>
      <c r="AHV804" s="179" t="s">
        <v>63</v>
      </c>
      <c r="AHW804" s="10">
        <f>AHU804*1.4</f>
        <v>352.79999999999995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VLOOKUP(AIA804,$A$879:$F$2566,6,FALSE)</f>
        <v>344</v>
      </c>
      <c r="AIE804" s="179" t="s">
        <v>63</v>
      </c>
      <c r="AIF804" s="10">
        <f>AID804*1.4</f>
        <v>481.59999999999997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VLOOKUP(AIJ804,$A$879:$F$2566,6,FALSE)</f>
        <v>252</v>
      </c>
      <c r="AIN804" s="179" t="s">
        <v>63</v>
      </c>
      <c r="AIO804" s="10">
        <f>AIM804*1.4</f>
        <v>352.79999999999995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VLOOKUP(AIS804,$A$879:$F$2566,6,FALSE)</f>
        <v>344</v>
      </c>
      <c r="AIW804" s="179" t="s">
        <v>63</v>
      </c>
      <c r="AIX804" s="10">
        <f>AIV804*1.4</f>
        <v>481.59999999999997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VLOOKUP(AJB804,$A$879:$F$2566,6,FALSE)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VLOOKUP(AJK804,$A$879:$F$2566,6,FALSE)</f>
        <v>547</v>
      </c>
      <c r="AJO804" s="179" t="s">
        <v>63</v>
      </c>
      <c r="AJP804" s="10">
        <f>AJN804*1.4</f>
        <v>765.8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VLOOKUP(AJT804,$A$879:$F$2566,6,FALSE)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VLOOKUP(AKC804,$A$879:$F$2566,6,FALSE)</f>
        <v>216</v>
      </c>
      <c r="AKG804" s="179" t="s">
        <v>63</v>
      </c>
      <c r="AKH804" s="10">
        <f>AKF804*1.4</f>
        <v>302.39999999999998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VLOOKUP(AKL804,$A$879:$F$2566,6,FALSE)</f>
        <v>547</v>
      </c>
      <c r="AKP804" s="179" t="s">
        <v>63</v>
      </c>
      <c r="AKQ804" s="10">
        <f>AKO804*1.4</f>
        <v>765.8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VLOOKUP(AKU804,$A$879:$F$2566,6,FALSE)</f>
        <v>927</v>
      </c>
      <c r="AKY804" s="179" t="s">
        <v>63</v>
      </c>
      <c r="AKZ804" s="10">
        <f>AKX804*1.4</f>
        <v>1297.8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VLOOKUP(ALD804,$A$879:$F$2566,6,FALSE)</f>
        <v>547</v>
      </c>
      <c r="ALH804" s="179" t="s">
        <v>63</v>
      </c>
      <c r="ALI804" s="10">
        <f>ALG804*1.4</f>
        <v>765.8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VLOOKUP(ALM804,$A$879:$F$2566,6,FALSE)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VLOOKUP(ALV804,$A$879:$F$2566,6,FALSE)</f>
        <v>547</v>
      </c>
      <c r="ALZ804" s="179" t="s">
        <v>63</v>
      </c>
      <c r="AMA804" s="10">
        <f>ALY804*1.4</f>
        <v>765.8</v>
      </c>
      <c r="AMB804" s="10"/>
      <c r="AMC804" s="239"/>
      <c r="AMD804" s="179" t="s">
        <v>71</v>
      </c>
      <c r="AME804" s="443" t="s">
        <v>498</v>
      </c>
      <c r="AMG804" s="180"/>
      <c r="AMH804" s="180">
        <f>VLOOKUP(AME804,$A$879:$F$2566,6,FALSE)</f>
        <v>486</v>
      </c>
      <c r="AMI804" s="179" t="s">
        <v>63</v>
      </c>
      <c r="AMJ804" s="10">
        <f>AMH804*1.4</f>
        <v>680.4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VLOOKUP(AMN804,$A$879:$F$2566,6,FALSE)</f>
        <v>547</v>
      </c>
      <c r="AMR804" s="179" t="s">
        <v>63</v>
      </c>
      <c r="AMS804" s="10">
        <f>AMQ804*1.4</f>
        <v>765.8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VLOOKUP(AMW804,$A$879:$F$2566,6,FALSE)</f>
        <v>547</v>
      </c>
      <c r="ANA804" s="179" t="s">
        <v>63</v>
      </c>
      <c r="ANB804" s="10">
        <f>AMZ804*1.4</f>
        <v>765.8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VLOOKUP(ANF804,$A$879:$F$2566,6,FALSE)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VLOOKUP(ANO804,$A$879:$F$2566,6,FALSE)</f>
        <v>927</v>
      </c>
      <c r="ANS804" s="179" t="s">
        <v>63</v>
      </c>
      <c r="ANT804" s="10">
        <f>ANR804*1.4</f>
        <v>1297.8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VLOOKUP(ANX804,$A$879:$F$2566,6,FALSE)</f>
        <v>252</v>
      </c>
      <c r="AOB804" s="179" t="s">
        <v>63</v>
      </c>
      <c r="AOC804" s="10">
        <f>AOA804*1.4</f>
        <v>352.79999999999995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VLOOKUP(AOG804,$A$879:$F$2566,6,FALSE)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VLOOKUP(AOP804,$A$879:$F$2566,6,FALSE)</f>
        <v>252</v>
      </c>
      <c r="AOT804" s="179" t="s">
        <v>63</v>
      </c>
      <c r="AOU804" s="10">
        <f>AOS804*1.4</f>
        <v>352.79999999999995</v>
      </c>
      <c r="AOV804" s="10"/>
      <c r="AOW804" s="239"/>
      <c r="AOX804" s="179" t="s">
        <v>71</v>
      </c>
      <c r="AOY804" s="446" t="s">
        <v>466</v>
      </c>
      <c r="APA804" s="180"/>
      <c r="APB804" s="180">
        <f>VLOOKUP(AOY804,$A$879:$F$2566,6,FALSE)</f>
        <v>547</v>
      </c>
      <c r="APC804" s="179" t="s">
        <v>63</v>
      </c>
      <c r="APD804" s="10">
        <f>APB804*1.4</f>
        <v>765.8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VLOOKUP(APH804,$A$879:$F$2566,6,FALSE)</f>
        <v>717</v>
      </c>
      <c r="APL804" s="179" t="s">
        <v>63</v>
      </c>
      <c r="APM804" s="10">
        <f>APK804*1.4</f>
        <v>1003.8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VLOOKUP(APQ804,$A$879:$F$2566,6,FALSE)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VLOOKUP(APZ804,$A$879:$F$2566,6,FALSE)</f>
        <v>216</v>
      </c>
      <c r="AQD804" s="179" t="s">
        <v>63</v>
      </c>
      <c r="AQE804" s="10">
        <f>AQC804*1.4</f>
        <v>302.39999999999998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VLOOKUP(AQI804,$A$879:$F$2566,6,FALSE)</f>
        <v>71</v>
      </c>
      <c r="AQM804" s="179" t="s">
        <v>63</v>
      </c>
      <c r="AQN804" s="10">
        <f>AQL804*1.4</f>
        <v>99.399999999999991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VLOOKUP(AQR804,$A$879:$F$2566,6,FALSE)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VLOOKUP(ARA804,$A$879:$F$2566,6,FALSE)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VLOOKUP(ARJ804,$A$879:$F$2566,6,FALSE)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VLOOKUP(ARS804,$A$879:$F$2566,6,FALSE)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VLOOKUP(ASB804,$A$879:$F$2566,6,FALSE)</f>
        <v>547</v>
      </c>
      <c r="ASF804" s="179" t="s">
        <v>63</v>
      </c>
      <c r="ASG804" s="10">
        <f>ASE804*1.4</f>
        <v>765.8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VLOOKUP(ASK804,$A$879:$F$2566,6,FALSE)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VLOOKUP(AST804,$A$879:$F$2566,6,FALSE)</f>
        <v>202</v>
      </c>
      <c r="ASX804" s="179" t="s">
        <v>63</v>
      </c>
      <c r="ASY804" s="10">
        <f>ASW804*1.4</f>
        <v>282.79999999999995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VLOOKUP(ATC804,$A$879:$F$2566,6,FALSE)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VLOOKUP(ATL804,$A$879:$F$2566,6,FALSE)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VLOOKUP(ATU804,$A$879:$F$2566,6,FALSE)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VLOOKUP(AUD804,$A$879:$F$2566,6,FALSE)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VLOOKUP(AUM804,$A$879:$F$2566,6,FALSE)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VLOOKUP(AUV804,$A$879:$F$2566,6,FALSE)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VLOOKUP(AVE804,$A$879:$F$2566,6,FALSE)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VLOOKUP(AVN804,$A$879:$F$2566,6,FALSE)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VLOOKUP(AVW804,$A$879:$F$2566,6,FALSE)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VLOOKUP(AWF804,$A$879:$F$2566,6,FALSE)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VLOOKUP(AWO804,$A$879:$F$2566,6,FALSE)</f>
        <v>486</v>
      </c>
      <c r="AWS804" s="179" t="s">
        <v>63</v>
      </c>
      <c r="AWT804" s="10">
        <f>AWR804*1.4</f>
        <v>680.4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VLOOKUP(AWX804,$A$879:$F$2566,6,FALSE)</f>
        <v>486</v>
      </c>
      <c r="AXB804" s="179" t="s">
        <v>63</v>
      </c>
      <c r="AXC804" s="10">
        <f>AXA804*1.4</f>
        <v>680.4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VLOOKUP(AXG804,$A$879:$F$2566,6,FALSE)</f>
        <v>486</v>
      </c>
      <c r="AXK804" s="179" t="s">
        <v>63</v>
      </c>
      <c r="AXL804" s="10">
        <f>AXJ804*1.4</f>
        <v>680.4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VLOOKUP(AXP804,$A$879:$F$2566,6,FALSE)</f>
        <v>927</v>
      </c>
      <c r="AXT804" s="179" t="s">
        <v>63</v>
      </c>
      <c r="AXU804" s="10">
        <f>AXS804*1.4</f>
        <v>1297.8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VLOOKUP(AXY804,$A$879:$F$2566,6,FALSE)</f>
        <v>927</v>
      </c>
      <c r="AYC804" s="179" t="s">
        <v>63</v>
      </c>
      <c r="AYD804" s="10">
        <f>AYB804*1.4</f>
        <v>1297.8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VLOOKUP(AYH804,$A$879:$F$2566,6,FALSE)</f>
        <v>547</v>
      </c>
      <c r="AYL804" s="179" t="s">
        <v>63</v>
      </c>
      <c r="AYM804" s="10">
        <f>AYK804*1.4</f>
        <v>765.8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VLOOKUP(AYQ804,$A$879:$F$2566,6,FALSE)</f>
        <v>344</v>
      </c>
      <c r="AYU804" s="179" t="s">
        <v>63</v>
      </c>
      <c r="AYV804" s="10">
        <f>AYT804*1.4</f>
        <v>481.59999999999997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VLOOKUP(AYZ804,$A$879:$F$2566,6,FALSE)</f>
        <v>547</v>
      </c>
      <c r="AZD804" s="179" t="s">
        <v>63</v>
      </c>
      <c r="AZE804" s="10">
        <f>AZC804*1.4</f>
        <v>765.8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VLOOKUP(AZI804,$A$879:$F$2566,6,FALSE)</f>
        <v>717</v>
      </c>
      <c r="AZM804" s="179" t="s">
        <v>63</v>
      </c>
      <c r="AZN804" s="10">
        <f>AZL804*1.4</f>
        <v>1003.8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VLOOKUP(AZR804,$A$879:$F$2566,6,FALSE)</f>
        <v>177</v>
      </c>
      <c r="AZV804" s="179" t="s">
        <v>63</v>
      </c>
      <c r="AZW804" s="10">
        <f>AZU804*1.4</f>
        <v>247.79999999999998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VLOOKUP(BAA804,$A$879:$F$2566,6,FALSE)</f>
        <v>547</v>
      </c>
      <c r="BAE804" s="179" t="s">
        <v>63</v>
      </c>
      <c r="BAF804" s="10">
        <f>BAD804*1.4</f>
        <v>765.8</v>
      </c>
      <c r="BAG804" s="10"/>
      <c r="BAH804" s="239"/>
      <c r="BAI804" s="179" t="s">
        <v>71</v>
      </c>
      <c r="BAJ804" s="440" t="s">
        <v>1789</v>
      </c>
      <c r="BAL804" s="180"/>
      <c r="BAM804" s="180">
        <f>VLOOKUP(BAJ804,$A$879:$F$2566,6,FALSE)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VLOOKUP(BAS804,$A$879:$F$2566,6,FALSE)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VLOOKUP(BBB804,$A$879:$F$2566,6,FALSE)</f>
        <v>717</v>
      </c>
      <c r="BBF804" s="179" t="s">
        <v>63</v>
      </c>
      <c r="BBG804" s="10">
        <f>BBE804*1.4</f>
        <v>1003.8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VLOOKUP(BBK804,$A$879:$F$2566,6,FALSE)</f>
        <v>547</v>
      </c>
      <c r="BBO804" s="179" t="s">
        <v>63</v>
      </c>
      <c r="BBP804" s="10">
        <f>BBN804*1.4</f>
        <v>765.8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VLOOKUP(BBT804,$A$879:$F$2566,6,FALSE)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VLOOKUP(BCC804,$A$879:$F$2566,6,FALSE)</f>
        <v>547</v>
      </c>
      <c r="BCG804" s="179" t="s">
        <v>63</v>
      </c>
      <c r="BCH804" s="10">
        <f>BCF804*1.4</f>
        <v>765.8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VLOOKUP(BCL804,$A$879:$F$2566,6,FALSE)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VLOOKUP(BCU804,$A$879:$F$2566,6,FALSE)</f>
        <v>927</v>
      </c>
      <c r="BCY804" s="179" t="s">
        <v>63</v>
      </c>
      <c r="BCZ804" s="10">
        <f>BCX804*1.4</f>
        <v>1297.8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VLOOKUP(BDD804,$A$879:$F$2566,6,FALSE)</f>
        <v>717</v>
      </c>
      <c r="BDH804" s="179" t="s">
        <v>63</v>
      </c>
      <c r="BDI804" s="10">
        <f>BDG804*1.4</f>
        <v>1003.8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VLOOKUP(BDM804,$A$879:$F$2566,6,FALSE)</f>
        <v>486</v>
      </c>
      <c r="BDQ804" s="179" t="s">
        <v>63</v>
      </c>
      <c r="BDR804" s="10">
        <f>BDP804*1.4</f>
        <v>680.4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VLOOKUP(BDV804,$A$879:$F$2566,6,FALSE)</f>
        <v>486</v>
      </c>
      <c r="BDZ804" s="179" t="s">
        <v>63</v>
      </c>
      <c r="BEA804" s="10">
        <f>BDY804*1.4</f>
        <v>680.4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VLOOKUP(BEE804,$A$879:$F$2566,6,FALSE)</f>
        <v>252</v>
      </c>
      <c r="BEI804" s="179" t="s">
        <v>63</v>
      </c>
      <c r="BEJ804" s="10">
        <f>BEH804*1.4</f>
        <v>352.79999999999995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VLOOKUP(BEN804,$A$879:$F$2566,6,FALSE)</f>
        <v>202</v>
      </c>
      <c r="BER804" s="179" t="s">
        <v>63</v>
      </c>
      <c r="BES804" s="10">
        <f>BEQ804*1.4</f>
        <v>282.79999999999995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VLOOKUP(BEW804,$A$879:$F$2566,6,FALSE)</f>
        <v>547</v>
      </c>
      <c r="BFA804" s="179" t="s">
        <v>63</v>
      </c>
      <c r="BFB804" s="10">
        <f>BEZ804*1.4</f>
        <v>765.8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VLOOKUP(BFF804,$A$879:$F$2566,6,FALSE)</f>
        <v>486</v>
      </c>
      <c r="BFJ804" s="179" t="s">
        <v>63</v>
      </c>
      <c r="BFK804" s="10">
        <f>BFI804*1.4</f>
        <v>680.4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VLOOKUP(BFO804,$A$879:$F$2566,6,FALSE)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VLOOKUP(BFX804,$A$879:$F$2566,6,FALSE)</f>
        <v>486</v>
      </c>
      <c r="BGB804" s="179" t="s">
        <v>63</v>
      </c>
      <c r="BGC804" s="10">
        <f>BGA804*1.4</f>
        <v>680.4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VLOOKUP(BGG804,$A$879:$F$2566,6,FALSE)</f>
        <v>202</v>
      </c>
      <c r="BGK804" s="179" t="s">
        <v>63</v>
      </c>
      <c r="BGL804" s="10">
        <f>BGJ804*1.4</f>
        <v>282.79999999999995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VLOOKUP(BGP804,$A$879:$F$2566,6,FALSE)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VLOOKUP(BGY804,$A$879:$F$2566,6,FALSE)</f>
        <v>547</v>
      </c>
      <c r="BHC804" s="179" t="s">
        <v>63</v>
      </c>
      <c r="BHD804" s="10">
        <f>BHB804*1.4</f>
        <v>765.8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VLOOKUP(B805,$A$879:$F$2566,6,FALSE)</f>
        <v>216</v>
      </c>
      <c r="F805" s="179" t="s">
        <v>65</v>
      </c>
      <c r="G805" s="10">
        <f>E805*1.3</f>
        <v>280.8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VLOOKUP(K805,$A$879:$F$2566,6,FALSE)</f>
        <v>927</v>
      </c>
      <c r="O805" s="179" t="s">
        <v>65</v>
      </c>
      <c r="P805" s="10">
        <f>N805*1.3</f>
        <v>1205.1000000000001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VLOOKUP(T805,$A$879:$F$2566,6,FALSE)</f>
        <v>344</v>
      </c>
      <c r="X805" s="179" t="s">
        <v>65</v>
      </c>
      <c r="Y805" s="10">
        <f>W805*1.3</f>
        <v>447.2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VLOOKUP(AC805,$A$879:$F$2566,6,FALSE)</f>
        <v>717</v>
      </c>
      <c r="AG805" s="179" t="s">
        <v>65</v>
      </c>
      <c r="AH805" s="10">
        <f>AF805*1.3</f>
        <v>932.1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VLOOKUP(AL805,$A$879:$F$2566,6,FALSE)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VLOOKUP(AU805,$A$879:$F$2566,6,FALSE)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VLOOKUP(BD805,$A$879:$F$2566,6,FALSE)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VLOOKUP(BM805,$A$879:$F$2566,6,FALSE)</f>
        <v>486</v>
      </c>
      <c r="BQ805" s="179" t="s">
        <v>65</v>
      </c>
      <c r="BR805" s="10">
        <f>BP805*1.3</f>
        <v>631.80000000000007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VLOOKUP(BV805,$A$879:$F$2566,6,FALSE)</f>
        <v>717</v>
      </c>
      <c r="BZ805" s="179" t="s">
        <v>65</v>
      </c>
      <c r="CA805" s="10">
        <f>BY805*1.3</f>
        <v>932.1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VLOOKUP(CE805,$A$879:$F$2566,6,FALSE)</f>
        <v>717</v>
      </c>
      <c r="CI805" s="179" t="s">
        <v>65</v>
      </c>
      <c r="CJ805" s="10">
        <f>CH805*1.3</f>
        <v>932.1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VLOOKUP(CN805,$A$879:$F$2566,6,FALSE)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VLOOKUP(CW805,$A$879:$F$2566,6,FALSE)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VLOOKUP(DF805,$A$879:$F$2566,6,FALSE)</f>
        <v>927</v>
      </c>
      <c r="DJ805" s="179" t="s">
        <v>65</v>
      </c>
      <c r="DK805" s="10">
        <f>DI805*1.3</f>
        <v>1205.1000000000001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VLOOKUP(DO805,$A$879:$F$2566,6,FALSE)</f>
        <v>717</v>
      </c>
      <c r="DS805" s="179" t="s">
        <v>65</v>
      </c>
      <c r="DT805" s="10">
        <f>DR805*1.3</f>
        <v>932.1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VLOOKUP(DX805,$A$879:$F$2566,6,FALSE)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VLOOKUP(EG805,$A$879:$F$2566,6,FALSE)</f>
        <v>486</v>
      </c>
      <c r="EK805" s="179" t="s">
        <v>65</v>
      </c>
      <c r="EL805" s="10">
        <f>EJ805*1.3</f>
        <v>631.80000000000007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VLOOKUP(EP805,$A$879:$F$2566,6,FALSE)</f>
        <v>486</v>
      </c>
      <c r="ET805" s="179" t="s">
        <v>65</v>
      </c>
      <c r="EU805" s="10">
        <f>ES805*1.3</f>
        <v>631.80000000000007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VLOOKUP(EY805,$A$879:$F$2566,6,FALSE)</f>
        <v>717</v>
      </c>
      <c r="FC805" s="179" t="s">
        <v>65</v>
      </c>
      <c r="FD805" s="10">
        <f>FB805*1.3</f>
        <v>932.1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VLOOKUP(FH805,$A$879:$F$2566,6,FALSE)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VLOOKUP(FQ805,$A$879:$F$2566,6,FALSE)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VLOOKUP(FZ805,$A$879:$F$2566,6,FALSE)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VLOOKUP(GI805,$A$879:$F$2566,6,FALSE)</f>
        <v>344</v>
      </c>
      <c r="GM805" s="179" t="s">
        <v>65</v>
      </c>
      <c r="GN805" s="10">
        <f>GL805*1.3</f>
        <v>447.2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VLOOKUP(GR805,$A$879:$F$2566,6,FALSE)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VLOOKUP(HA805,$A$879:$F$2566,6,FALSE)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VLOOKUP(HJ805,$A$879:$F$2566,6,FALSE)</f>
        <v>252</v>
      </c>
      <c r="HN805" s="179" t="s">
        <v>65</v>
      </c>
      <c r="HO805" s="10">
        <f>HM805*1.3</f>
        <v>327.60000000000002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VLOOKUP(HS805,$A$879:$F$2566,6,FALSE)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VLOOKUP(IB805,$A$879:$F$2566,6,FALSE)</f>
        <v>927</v>
      </c>
      <c r="IF805" s="179" t="s">
        <v>65</v>
      </c>
      <c r="IG805" s="10">
        <f>IE805*1.3</f>
        <v>1205.1000000000001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VLOOKUP(IK805,$A$879:$F$2566,6,FALSE)</f>
        <v>717</v>
      </c>
      <c r="IO805" s="179" t="s">
        <v>65</v>
      </c>
      <c r="IP805" s="10">
        <f>IN805*1.3</f>
        <v>932.1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VLOOKUP(IT805,$A$879:$F$2566,6,FALSE)</f>
        <v>486</v>
      </c>
      <c r="IX805" s="179" t="s">
        <v>65</v>
      </c>
      <c r="IY805" s="10">
        <f>IW805*1.3</f>
        <v>631.80000000000007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VLOOKUP(JC805,$A$879:$F$2566,6,FALSE)</f>
        <v>547</v>
      </c>
      <c r="JG805" s="179" t="s">
        <v>65</v>
      </c>
      <c r="JH805" s="10">
        <f>JF805*1.3</f>
        <v>711.1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VLOOKUP(JL805,$A$879:$F$2566,6,FALSE)</f>
        <v>717</v>
      </c>
      <c r="JP805" s="179" t="s">
        <v>65</v>
      </c>
      <c r="JQ805" s="10">
        <f>JO805*1.3</f>
        <v>932.1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VLOOKUP(JU805,$A$879:$F$2566,6,FALSE)</f>
        <v>344</v>
      </c>
      <c r="JY805" s="179" t="s">
        <v>65</v>
      </c>
      <c r="JZ805" s="10">
        <f>JX805*1.3</f>
        <v>447.2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VLOOKUP(KD805,$A$879:$F$2566,6,FALSE)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VLOOKUP(KM805,$A$879:$F$2566,6,FALSE)</f>
        <v>252</v>
      </c>
      <c r="KQ805" s="179" t="s">
        <v>65</v>
      </c>
      <c r="KR805" s="10">
        <f>KP805*1.3</f>
        <v>327.60000000000002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VLOOKUP(KV805,$A$879:$F$2566,6,FALSE)</f>
        <v>252</v>
      </c>
      <c r="KZ805" s="179" t="s">
        <v>65</v>
      </c>
      <c r="LA805" s="10">
        <f>KY805*1.3</f>
        <v>327.60000000000002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VLOOKUP(LE805,$A$879:$F$2566,6,FALSE)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VLOOKUP(LN805,$A$879:$F$2566,6,FALSE)</f>
        <v>717</v>
      </c>
      <c r="LR805" s="179" t="s">
        <v>65</v>
      </c>
      <c r="LS805" s="10">
        <f>LQ805*1.3</f>
        <v>932.1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VLOOKUP(LW805,$A$879:$F$2566,6,FALSE)</f>
        <v>927</v>
      </c>
      <c r="MA805" s="179" t="s">
        <v>65</v>
      </c>
      <c r="MB805" s="10">
        <f>LZ805*1.3</f>
        <v>1205.1000000000001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VLOOKUP(MF805,$A$879:$F$2566,6,FALSE)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VLOOKUP(MO805,$A$879:$F$2566,6,FALSE)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VLOOKUP(MX805,$A$879:$F$2566,6,FALSE)</f>
        <v>717</v>
      </c>
      <c r="NB805" s="179" t="s">
        <v>65</v>
      </c>
      <c r="NC805" s="10">
        <f>NA805*1.3</f>
        <v>932.1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VLOOKUP(NG805,$A$879:$F$2566,6,FALSE)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VLOOKUP(NP805,$A$879:$F$2566,6,FALSE)</f>
        <v>547</v>
      </c>
      <c r="NT805" s="179" t="s">
        <v>65</v>
      </c>
      <c r="NU805" s="10">
        <f>NS805*1.3</f>
        <v>711.1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VLOOKUP(NY805,$A$879:$F$2566,6,FALSE)</f>
        <v>547</v>
      </c>
      <c r="OC805" s="179" t="s">
        <v>65</v>
      </c>
      <c r="OD805" s="10">
        <f>OB805*1.3</f>
        <v>711.1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VLOOKUP(OH805,$A$879:$F$2566,6,FALSE)</f>
        <v>717</v>
      </c>
      <c r="OL805" s="179" t="s">
        <v>65</v>
      </c>
      <c r="OM805" s="10">
        <f>OK805*1.3</f>
        <v>932.1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VLOOKUP(OQ805,$A$879:$F$2566,6,FALSE)</f>
        <v>202</v>
      </c>
      <c r="OU805" s="179" t="s">
        <v>65</v>
      </c>
      <c r="OV805" s="10">
        <f>OT805*1.3</f>
        <v>262.60000000000002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VLOOKUP(OZ805,$A$879:$F$2566,6,FALSE)</f>
        <v>252</v>
      </c>
      <c r="PD805" s="179" t="s">
        <v>65</v>
      </c>
      <c r="PE805" s="10">
        <f>PC805*1.3</f>
        <v>327.60000000000002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VLOOKUP(PI805,$A$879:$F$2566,6,FALSE)</f>
        <v>927</v>
      </c>
      <c r="PM805" s="179" t="s">
        <v>65</v>
      </c>
      <c r="PN805" s="10">
        <f>PL805*1.3</f>
        <v>1205.1000000000001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VLOOKUP(PR805,$A$879:$F$2566,6,FALSE)</f>
        <v>252</v>
      </c>
      <c r="PV805" s="179" t="s">
        <v>65</v>
      </c>
      <c r="PW805" s="10">
        <f>PU805*1.3</f>
        <v>327.60000000000002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VLOOKUP(QA805,$A$879:$F$2566,6,FALSE)</f>
        <v>486</v>
      </c>
      <c r="QE805" s="179" t="s">
        <v>65</v>
      </c>
      <c r="QF805" s="10">
        <f>QD805*1.3</f>
        <v>631.80000000000007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VLOOKUP(QJ805,$A$879:$F$2566,6,FALSE)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VLOOKUP(QS805,$A$879:$F$2566,6,FALSE)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VLOOKUP(RB805,$A$879:$F$2566,6,FALSE)</f>
        <v>547</v>
      </c>
      <c r="RF805" s="179" t="s">
        <v>65</v>
      </c>
      <c r="RG805" s="10">
        <f>RE805*1.3</f>
        <v>711.1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VLOOKUP(RK805,$A$879:$F$2566,6,FALSE)</f>
        <v>238</v>
      </c>
      <c r="RO805" s="179" t="s">
        <v>65</v>
      </c>
      <c r="RP805" s="10">
        <f>RN805*1.3</f>
        <v>309.40000000000003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VLOOKUP(RT805,$A$879:$F$2566,6,FALSE)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VLOOKUP(SC805,$A$879:$F$2566,6,FALSE)</f>
        <v>927</v>
      </c>
      <c r="SG805" s="179" t="s">
        <v>65</v>
      </c>
      <c r="SH805" s="10">
        <f>SF805*1.3</f>
        <v>1205.1000000000001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VLOOKUP(SL805,$A$879:$F$2566,6,FALSE)</f>
        <v>927</v>
      </c>
      <c r="SP805" s="179" t="s">
        <v>65</v>
      </c>
      <c r="SQ805" s="10">
        <f>SO805*1.3</f>
        <v>1205.1000000000001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VLOOKUP(SU805,$A$879:$F$2566,6,FALSE)</f>
        <v>717</v>
      </c>
      <c r="SY805" s="179" t="s">
        <v>65</v>
      </c>
      <c r="SZ805" s="10">
        <f>SX805*1.3</f>
        <v>932.1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VLOOKUP(TD805,$A$879:$F$2566,6,FALSE)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VLOOKUP(TM805,$A$879:$F$2566,6,FALSE)</f>
        <v>238</v>
      </c>
      <c r="TQ805" s="179" t="s">
        <v>65</v>
      </c>
      <c r="TR805" s="10">
        <f>TP805*1.3</f>
        <v>309.40000000000003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VLOOKUP(TV805,$A$879:$F$2566,6,FALSE)</f>
        <v>177</v>
      </c>
      <c r="TZ805" s="179" t="s">
        <v>65</v>
      </c>
      <c r="UA805" s="10">
        <f>TY805*1.3</f>
        <v>230.1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VLOOKUP(UE805,$A$879:$F$2566,6,FALSE)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VLOOKUP(UN805,$A$879:$F$2566,6,FALSE)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VLOOKUP(UW805,$A$879:$F$2566,6,FALSE)</f>
        <v>486</v>
      </c>
      <c r="VA805" s="179" t="s">
        <v>65</v>
      </c>
      <c r="VB805" s="10">
        <f>UZ805*1.3</f>
        <v>631.80000000000007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VLOOKUP(VF805,$A$879:$F$2566,6,FALSE)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VLOOKUP(VO805,$A$879:$F$2566,6,FALSE)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VLOOKUP(VX805,$A$879:$F$2566,6,FALSE)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VLOOKUP(WG805,$A$879:$F$2566,6,FALSE)</f>
        <v>216</v>
      </c>
      <c r="WK805" s="179" t="s">
        <v>65</v>
      </c>
      <c r="WL805" s="10">
        <f>WJ805*1.3</f>
        <v>280.8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VLOOKUP(WP805,$A$879:$F$2566,6,FALSE)</f>
        <v>344</v>
      </c>
      <c r="WT805" s="179" t="s">
        <v>65</v>
      </c>
      <c r="WU805" s="10">
        <f>WS805*1.3</f>
        <v>447.2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VLOOKUP(WY805,$A$879:$F$2566,6,FALSE)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VLOOKUP(XH805,$A$879:$F$2566,6,FALSE)</f>
        <v>547</v>
      </c>
      <c r="XL805" s="179" t="s">
        <v>65</v>
      </c>
      <c r="XM805" s="10">
        <f>XK805*1.3</f>
        <v>711.1</v>
      </c>
      <c r="XO805" s="239"/>
      <c r="XP805" s="179" t="s">
        <v>72</v>
      </c>
      <c r="XQ805" s="361" t="s">
        <v>1705</v>
      </c>
      <c r="XS805" s="180"/>
      <c r="XT805" s="180">
        <f>VLOOKUP(XQ805,$A$879:$F$2566,6,FALSE)</f>
        <v>717</v>
      </c>
      <c r="XU805" s="179" t="s">
        <v>65</v>
      </c>
      <c r="XV805" s="10">
        <f>XT805*1.3</f>
        <v>932.1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VLOOKUP(XZ805,$A$879:$F$2566,6,FALSE)</f>
        <v>547</v>
      </c>
      <c r="YD805" s="179" t="s">
        <v>65</v>
      </c>
      <c r="YE805" s="10">
        <f>YC805*1.3</f>
        <v>711.1</v>
      </c>
      <c r="YG805" s="239"/>
      <c r="YH805" s="179" t="s">
        <v>72</v>
      </c>
      <c r="YI805" s="361" t="s">
        <v>1705</v>
      </c>
      <c r="YK805" s="180"/>
      <c r="YL805" s="180">
        <f>VLOOKUP(YI805,$A$879:$F$2566,6,FALSE)</f>
        <v>717</v>
      </c>
      <c r="YM805" s="179" t="s">
        <v>65</v>
      </c>
      <c r="YN805" s="10">
        <f>YL805*1.3</f>
        <v>932.1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VLOOKUP(YR805,$A$879:$F$2566,6,FALSE)</f>
        <v>344</v>
      </c>
      <c r="YV805" s="179" t="s">
        <v>65</v>
      </c>
      <c r="YW805" s="10">
        <f>YU805*1.3</f>
        <v>447.2</v>
      </c>
      <c r="YY805" s="239"/>
      <c r="YZ805" s="179" t="s">
        <v>72</v>
      </c>
      <c r="ZA805" s="361" t="s">
        <v>498</v>
      </c>
      <c r="ZC805" s="180"/>
      <c r="ZD805" s="180">
        <f>VLOOKUP(ZA805,$A$879:$F$2566,6,FALSE)</f>
        <v>486</v>
      </c>
      <c r="ZE805" s="179" t="s">
        <v>65</v>
      </c>
      <c r="ZF805" s="10">
        <f>ZD805*1.3</f>
        <v>631.80000000000007</v>
      </c>
      <c r="ZH805" s="239"/>
      <c r="ZI805" s="179" t="s">
        <v>72</v>
      </c>
      <c r="ZJ805" s="361" t="s">
        <v>1709</v>
      </c>
      <c r="ZL805" s="180"/>
      <c r="ZM805" s="180">
        <f>VLOOKUP(ZJ805,$A$879:$F$2566,6,FALSE)</f>
        <v>344</v>
      </c>
      <c r="ZN805" s="179" t="s">
        <v>65</v>
      </c>
      <c r="ZO805" s="10">
        <f>ZM805*1.3</f>
        <v>447.2</v>
      </c>
      <c r="ZQ805" s="239"/>
      <c r="ZR805" s="179" t="s">
        <v>72</v>
      </c>
      <c r="ZS805" s="361" t="s">
        <v>466</v>
      </c>
      <c r="ZU805" s="180"/>
      <c r="ZV805" s="180">
        <f>VLOOKUP(ZS805,$A$879:$F$2566,6,FALSE)</f>
        <v>547</v>
      </c>
      <c r="ZW805" s="179" t="s">
        <v>65</v>
      </c>
      <c r="ZX805" s="10">
        <f>ZV805*1.3</f>
        <v>711.1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VLOOKUP(AAB805,$A$879:$F$2566,6,FALSE)</f>
        <v>927</v>
      </c>
      <c r="AAF805" s="179" t="s">
        <v>65</v>
      </c>
      <c r="AAG805" s="10">
        <f>AAE805*1.3</f>
        <v>1205.1000000000001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VLOOKUP(AAK805,$A$879:$F$2566,6,FALSE)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VLOOKUP(AAT805,$A$879:$F$2566,6,FALSE)</f>
        <v>927</v>
      </c>
      <c r="AAX805" s="179" t="s">
        <v>65</v>
      </c>
      <c r="AAY805" s="10">
        <f>AAW805*1.3</f>
        <v>1205.1000000000001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VLOOKUP(ABC805,$A$879:$F$2566,6,FALSE)</f>
        <v>202</v>
      </c>
      <c r="ABG805" s="179" t="s">
        <v>65</v>
      </c>
      <c r="ABH805" s="10">
        <f>ABF805*1.3</f>
        <v>262.60000000000002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VLOOKUP(ABL805,$A$879:$F$2566,6,FALSE)</f>
        <v>252</v>
      </c>
      <c r="ABP805" s="179" t="s">
        <v>65</v>
      </c>
      <c r="ABQ805" s="10">
        <f>ABO805*1.3</f>
        <v>327.60000000000002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VLOOKUP(ABU805,$A$879:$F$2566,6,FALSE)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VLOOKUP(ACD805,$A$879:$F$2566,6,FALSE)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VLOOKUP(ACM805,$A$879:$F$2566,6,FALSE)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VLOOKUP(ACV805,$A$879:$F$2566,6,FALSE)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VLOOKUP(ADE805,$A$879:$F$2566,6,FALSE)</f>
        <v>202</v>
      </c>
      <c r="ADI805" s="179" t="s">
        <v>65</v>
      </c>
      <c r="ADJ805" s="10">
        <f>ADH805*1.3</f>
        <v>262.60000000000002</v>
      </c>
      <c r="ADL805" s="239"/>
      <c r="ADM805" s="179" t="s">
        <v>72</v>
      </c>
      <c r="ADN805" s="75" t="s">
        <v>183</v>
      </c>
      <c r="ADP805" s="180"/>
      <c r="ADQ805" s="180" t="e">
        <f>VLOOKUP(ADN805,$A$879:$F$2566,6,FALSE)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VLOOKUP(ADW805,$A$879:$F$2566,6,FALSE)</f>
        <v>547</v>
      </c>
      <c r="AEA805" s="179" t="s">
        <v>65</v>
      </c>
      <c r="AEB805" s="10">
        <f>ADZ805*1.3</f>
        <v>711.1</v>
      </c>
      <c r="AED805" s="239"/>
      <c r="AEE805" s="179" t="s">
        <v>72</v>
      </c>
      <c r="AEF805" s="75" t="s">
        <v>183</v>
      </c>
      <c r="AEH805" s="180"/>
      <c r="AEI805" s="180" t="e">
        <f>VLOOKUP(AEF805,$A$879:$F$2566,6,FALSE)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VLOOKUP(AEO805,$A$879:$F$2566,6,FALSE)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VLOOKUP(AEX805,$A$879:$F$2566,6,FALSE)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VLOOKUP(AFG805,$A$879:$F$2566,6,FALSE)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VLOOKUP(AFP805,$A$879:$F$2566,6,FALSE)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VLOOKUP(AFY805,$A$879:$F$2566,6,FALSE)</f>
        <v>486</v>
      </c>
      <c r="AGC805" s="179" t="s">
        <v>65</v>
      </c>
      <c r="AGD805" s="10">
        <f>AGB805*1.3</f>
        <v>631.80000000000007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VLOOKUP(AGH805,$A$879:$F$2566,6,FALSE)</f>
        <v>717</v>
      </c>
      <c r="AGL805" s="179" t="s">
        <v>65</v>
      </c>
      <c r="AGM805" s="10">
        <f>AGK805*1.3</f>
        <v>932.1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VLOOKUP(AGQ805,$A$879:$F$2566,6,FALSE)</f>
        <v>486</v>
      </c>
      <c r="AGU805" s="179" t="s">
        <v>65</v>
      </c>
      <c r="AGV805" s="10">
        <f>AGT805*1.3</f>
        <v>631.80000000000007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VLOOKUP(AGZ805,$A$879:$F$2566,6,FALSE)</f>
        <v>717</v>
      </c>
      <c r="AHD805" s="179" t="s">
        <v>65</v>
      </c>
      <c r="AHE805" s="10">
        <f>AHC805*1.3</f>
        <v>932.1</v>
      </c>
      <c r="AHF805" s="10"/>
      <c r="AHG805" s="239"/>
      <c r="AHH805" s="179" t="s">
        <v>72</v>
      </c>
      <c r="AHI805" s="440" t="s">
        <v>498</v>
      </c>
      <c r="AHK805" s="180"/>
      <c r="AHL805" s="180">
        <f>VLOOKUP(AHI805,$A$879:$F$2566,6,FALSE)</f>
        <v>486</v>
      </c>
      <c r="AHM805" s="179" t="s">
        <v>65</v>
      </c>
      <c r="AHN805" s="10">
        <f>AHL805*1.3</f>
        <v>631.80000000000007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VLOOKUP(AHR805,$A$879:$F$2566,6,FALSE)</f>
        <v>717</v>
      </c>
      <c r="AHV805" s="179" t="s">
        <v>65</v>
      </c>
      <c r="AHW805" s="10">
        <f>AHU805*1.3</f>
        <v>932.1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VLOOKUP(AIA805,$A$879:$F$2566,6,FALSE)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VLOOKUP(AIJ805,$A$879:$F$2566,6,FALSE)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VLOOKUP(AIS805,$A$879:$F$2566,6,FALSE)</f>
        <v>216</v>
      </c>
      <c r="AIW805" s="179" t="s">
        <v>65</v>
      </c>
      <c r="AIX805" s="10">
        <f>AIV805*1.3</f>
        <v>280.8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VLOOKUP(AJB805,$A$879:$F$2566,6,FALSE)</f>
        <v>216</v>
      </c>
      <c r="AJF805" s="179" t="s">
        <v>65</v>
      </c>
      <c r="AJG805" s="10">
        <f>AJE805*1.3</f>
        <v>280.8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VLOOKUP(AJK805,$A$879:$F$2566,6,FALSE)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VLOOKUP(AJT805,$A$879:$F$2566,6,FALSE)</f>
        <v>717</v>
      </c>
      <c r="AJX805" s="179" t="s">
        <v>65</v>
      </c>
      <c r="AJY805" s="10">
        <f>AJW805*1.3</f>
        <v>932.1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VLOOKUP(AKC805,$A$879:$F$2566,6,FALSE)</f>
        <v>927</v>
      </c>
      <c r="AKG805" s="179" t="s">
        <v>65</v>
      </c>
      <c r="AKH805" s="10">
        <f>AKF805*1.3</f>
        <v>1205.1000000000001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VLOOKUP(AKL805,$A$879:$F$2566,6,FALSE)</f>
        <v>927</v>
      </c>
      <c r="AKP805" s="179" t="s">
        <v>65</v>
      </c>
      <c r="AKQ805" s="10">
        <f>AKO805*1.3</f>
        <v>1205.1000000000001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VLOOKUP(AKU805,$A$879:$F$2566,6,FALSE)</f>
        <v>717</v>
      </c>
      <c r="AKY805" s="179" t="s">
        <v>65</v>
      </c>
      <c r="AKZ805" s="10">
        <f>AKX805*1.3</f>
        <v>932.1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VLOOKUP(ALD805,$A$879:$F$2566,6,FALSE)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VLOOKUP(ALM805,$A$879:$F$2566,6,FALSE)</f>
        <v>486</v>
      </c>
      <c r="ALQ805" s="179" t="s">
        <v>65</v>
      </c>
      <c r="ALR805" s="10">
        <f>ALP805*1.3</f>
        <v>631.80000000000007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VLOOKUP(ALV805,$A$879:$F$2566,6,FALSE)</f>
        <v>252</v>
      </c>
      <c r="ALZ805" s="179" t="s">
        <v>65</v>
      </c>
      <c r="AMA805" s="10">
        <f>ALY805*1.3</f>
        <v>327.60000000000002</v>
      </c>
      <c r="AMB805" s="10"/>
      <c r="AMC805" s="239"/>
      <c r="AMD805" s="179" t="s">
        <v>72</v>
      </c>
      <c r="AME805" s="443" t="s">
        <v>1705</v>
      </c>
      <c r="AMG805" s="180"/>
      <c r="AMH805" s="180">
        <f>VLOOKUP(AME805,$A$879:$F$2566,6,FALSE)</f>
        <v>717</v>
      </c>
      <c r="AMI805" s="179" t="s">
        <v>65</v>
      </c>
      <c r="AMJ805" s="10">
        <f>AMH805*1.3</f>
        <v>932.1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VLOOKUP(AMN805,$A$879:$F$2566,6,FALSE)</f>
        <v>216</v>
      </c>
      <c r="AMR805" s="179" t="s">
        <v>65</v>
      </c>
      <c r="AMS805" s="10">
        <f>AMQ805*1.3</f>
        <v>280.8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VLOOKUP(AMW805,$A$879:$F$2566,6,FALSE)</f>
        <v>252</v>
      </c>
      <c r="ANA805" s="179" t="s">
        <v>65</v>
      </c>
      <c r="ANB805" s="10">
        <f>AMZ805*1.3</f>
        <v>327.60000000000002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VLOOKUP(ANF805,$A$879:$F$2566,6,FALSE)</f>
        <v>486</v>
      </c>
      <c r="ANJ805" s="179" t="s">
        <v>65</v>
      </c>
      <c r="ANK805" s="10">
        <f>ANI805*1.3</f>
        <v>631.80000000000007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VLOOKUP(ANO805,$A$879:$F$2566,6,FALSE)</f>
        <v>486</v>
      </c>
      <c r="ANS805" s="179" t="s">
        <v>65</v>
      </c>
      <c r="ANT805" s="10">
        <f>ANR805*1.3</f>
        <v>631.80000000000007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VLOOKUP(ANX805,$A$879:$F$2566,6,FALSE)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VLOOKUP(AOG805,$A$879:$F$2566,6,FALSE)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VLOOKUP(AOP805,$A$879:$F$2566,6,FALSE)</f>
        <v>547</v>
      </c>
      <c r="AOT805" s="179" t="s">
        <v>65</v>
      </c>
      <c r="AOU805" s="10">
        <f>AOS805*1.3</f>
        <v>711.1</v>
      </c>
      <c r="AOV805" s="10"/>
      <c r="AOW805" s="239"/>
      <c r="AOX805" s="179" t="s">
        <v>72</v>
      </c>
      <c r="AOY805" s="446" t="s">
        <v>475</v>
      </c>
      <c r="APA805" s="180"/>
      <c r="APB805" s="180">
        <f>VLOOKUP(AOY805,$A$879:$F$2566,6,FALSE)</f>
        <v>927</v>
      </c>
      <c r="APC805" s="179" t="s">
        <v>65</v>
      </c>
      <c r="APD805" s="10">
        <f>APB805*1.3</f>
        <v>1205.1000000000001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VLOOKUP(APH805,$A$879:$F$2566,6,FALSE)</f>
        <v>486</v>
      </c>
      <c r="APL805" s="179" t="s">
        <v>65</v>
      </c>
      <c r="APM805" s="10">
        <f>APK805*1.3</f>
        <v>631.80000000000007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VLOOKUP(APQ805,$A$879:$F$2566,6,FALSE)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VLOOKUP(APZ805,$A$879:$F$2566,6,FALSE)</f>
        <v>486</v>
      </c>
      <c r="AQD805" s="179" t="s">
        <v>65</v>
      </c>
      <c r="AQE805" s="10">
        <f>AQC805*1.3</f>
        <v>631.80000000000007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VLOOKUP(AQI805,$A$879:$F$2566,6,FALSE)</f>
        <v>717</v>
      </c>
      <c r="AQM805" s="179" t="s">
        <v>65</v>
      </c>
      <c r="AQN805" s="10">
        <f>AQL805*1.3</f>
        <v>932.1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VLOOKUP(AQR805,$A$879:$F$2566,6,FALSE)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VLOOKUP(ARA805,$A$879:$F$2566,6,FALSE)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VLOOKUP(ARJ805,$A$879:$F$2566,6,FALSE)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VLOOKUP(ARS805,$A$879:$F$2566,6,FALSE)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VLOOKUP(ASB805,$A$879:$F$2566,6,FALSE)</f>
        <v>486</v>
      </c>
      <c r="ASF805" s="179" t="s">
        <v>65</v>
      </c>
      <c r="ASG805" s="10">
        <f>ASE805*1.3</f>
        <v>631.80000000000007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VLOOKUP(ASK805,$A$879:$F$2566,6,FALSE)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VLOOKUP(AST805,$A$879:$F$2566,6,FALSE)</f>
        <v>238</v>
      </c>
      <c r="ASX805" s="179" t="s">
        <v>65</v>
      </c>
      <c r="ASY805" s="10">
        <f>ASW805*1.3</f>
        <v>309.40000000000003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VLOOKUP(ATC805,$A$879:$F$2566,6,FALSE)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VLOOKUP(ATL805,$A$879:$F$2566,6,FALSE)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VLOOKUP(ATU805,$A$879:$F$2566,6,FALSE)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VLOOKUP(AUD805,$A$879:$F$2566,6,FALSE)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VLOOKUP(AUM805,$A$879:$F$2566,6,FALSE)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VLOOKUP(AUV805,$A$879:$F$2566,6,FALSE)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VLOOKUP(AVE805,$A$879:$F$2566,6,FALSE)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VLOOKUP(AVN805,$A$879:$F$2566,6,FALSE)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VLOOKUP(AVW805,$A$879:$F$2566,6,FALSE)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VLOOKUP(AWF805,$A$879:$F$2566,6,FALSE)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VLOOKUP(AWO805,$A$879:$F$2566,6,FALSE)</f>
        <v>927</v>
      </c>
      <c r="AWS805" s="179" t="s">
        <v>65</v>
      </c>
      <c r="AWT805" s="10">
        <f>AWR805*1.3</f>
        <v>1205.1000000000001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VLOOKUP(AWX805,$A$879:$F$2566,6,FALSE)</f>
        <v>547</v>
      </c>
      <c r="AXB805" s="179" t="s">
        <v>65</v>
      </c>
      <c r="AXC805" s="10">
        <f>AXA805*1.3</f>
        <v>711.1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VLOOKUP(AXG805,$A$879:$F$2566,6,FALSE)</f>
        <v>927</v>
      </c>
      <c r="AXK805" s="179" t="s">
        <v>65</v>
      </c>
      <c r="AXL805" s="10">
        <f>AXJ805*1.3</f>
        <v>1205.1000000000001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VLOOKUP(AXP805,$A$879:$F$2566,6,FALSE)</f>
        <v>547</v>
      </c>
      <c r="AXT805" s="179" t="s">
        <v>65</v>
      </c>
      <c r="AXU805" s="10">
        <f>AXS805*1.3</f>
        <v>711.1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VLOOKUP(AXY805,$A$879:$F$2566,6,FALSE)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VLOOKUP(AYH805,$A$879:$F$2566,6,FALSE)</f>
        <v>71</v>
      </c>
      <c r="AYL805" s="179" t="s">
        <v>65</v>
      </c>
      <c r="AYM805" s="10">
        <f>AYK805*1.3</f>
        <v>92.3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VLOOKUP(AYQ805,$A$879:$F$2566,6,FALSE)</f>
        <v>252</v>
      </c>
      <c r="AYU805" s="179" t="s">
        <v>65</v>
      </c>
      <c r="AYV805" s="10">
        <f>AYT805*1.3</f>
        <v>327.60000000000002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VLOOKUP(AYZ805,$A$879:$F$2566,6,FALSE)</f>
        <v>252</v>
      </c>
      <c r="AZD805" s="179" t="s">
        <v>65</v>
      </c>
      <c r="AZE805" s="10">
        <f>AZC805*1.3</f>
        <v>327.60000000000002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VLOOKUP(AZI805,$A$879:$F$2566,6,FALSE)</f>
        <v>486</v>
      </c>
      <c r="AZM805" s="179" t="s">
        <v>65</v>
      </c>
      <c r="AZN805" s="10">
        <f>AZL805*1.3</f>
        <v>631.80000000000007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VLOOKUP(AZR805,$A$879:$F$2566,6,FALSE)</f>
        <v>547</v>
      </c>
      <c r="AZV805" s="179" t="s">
        <v>65</v>
      </c>
      <c r="AZW805" s="10">
        <f>AZU805*1.3</f>
        <v>711.1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VLOOKUP(BAA805,$A$879:$F$2566,6,FALSE)</f>
        <v>344</v>
      </c>
      <c r="BAE805" s="179" t="s">
        <v>65</v>
      </c>
      <c r="BAF805" s="10">
        <f>BAD805*1.3</f>
        <v>447.2</v>
      </c>
      <c r="BAG805" s="10"/>
      <c r="BAH805" s="239"/>
      <c r="BAI805" s="179" t="s">
        <v>72</v>
      </c>
      <c r="BAJ805" s="440" t="s">
        <v>498</v>
      </c>
      <c r="BAL805" s="180"/>
      <c r="BAM805" s="180">
        <f>VLOOKUP(BAJ805,$A$879:$F$2566,6,FALSE)</f>
        <v>486</v>
      </c>
      <c r="BAN805" s="179" t="s">
        <v>65</v>
      </c>
      <c r="BAO805" s="10">
        <f>BAM805*1.3</f>
        <v>631.80000000000007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VLOOKUP(BAS805,$A$879:$F$2566,6,FALSE)</f>
        <v>344</v>
      </c>
      <c r="BAW805" s="179" t="s">
        <v>65</v>
      </c>
      <c r="BAX805" s="10">
        <f>BAV805*1.3</f>
        <v>447.2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VLOOKUP(BBB805,$A$879:$F$2566,6,FALSE)</f>
        <v>486</v>
      </c>
      <c r="BBF805" s="179" t="s">
        <v>65</v>
      </c>
      <c r="BBG805" s="10">
        <f>BBE805*1.3</f>
        <v>631.80000000000007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VLOOKUP(BBK805,$A$879:$F$2566,6,FALSE)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VLOOKUP(BBT805,$A$879:$F$2566,6,FALSE)</f>
        <v>486</v>
      </c>
      <c r="BBX805" s="179" t="s">
        <v>65</v>
      </c>
      <c r="BBY805" s="10">
        <f>BBW805*1.3</f>
        <v>631.80000000000007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VLOOKUP(BCC805,$A$879:$F$2566,6,FALSE)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VLOOKUP(BCL805,$A$879:$F$2566,6,FALSE)</f>
        <v>177</v>
      </c>
      <c r="BCP805" s="179" t="s">
        <v>65</v>
      </c>
      <c r="BCQ805" s="10">
        <f>BCO805*1.3</f>
        <v>230.1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VLOOKUP(BCU805,$A$879:$F$2566,6,FALSE)</f>
        <v>252</v>
      </c>
      <c r="BCY805" s="179" t="s">
        <v>65</v>
      </c>
      <c r="BCZ805" s="10">
        <f>BCX805*1.3</f>
        <v>327.60000000000002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VLOOKUP(BDD805,$A$879:$F$2566,6,FALSE)</f>
        <v>486</v>
      </c>
      <c r="BDH805" s="179" t="s">
        <v>65</v>
      </c>
      <c r="BDI805" s="10">
        <f>BDG805*1.3</f>
        <v>631.80000000000007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VLOOKUP(BDM805,$A$879:$F$2566,6,FALSE)</f>
        <v>927</v>
      </c>
      <c r="BDQ805" s="179" t="s">
        <v>65</v>
      </c>
      <c r="BDR805" s="10">
        <f>BDP805*1.3</f>
        <v>1205.1000000000001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VLOOKUP(BDV805,$A$879:$F$2566,6,FALSE)</f>
        <v>202</v>
      </c>
      <c r="BDZ805" s="179" t="s">
        <v>65</v>
      </c>
      <c r="BEA805" s="10">
        <f>BDY805*1.3</f>
        <v>262.60000000000002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VLOOKUP(BEE805,$A$879:$F$2566,6,FALSE)</f>
        <v>216</v>
      </c>
      <c r="BEI805" s="179" t="s">
        <v>65</v>
      </c>
      <c r="BEJ805" s="10">
        <f>BEH805*1.3</f>
        <v>280.8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VLOOKUP(BEN805,$A$879:$F$2566,6,FALSE)</f>
        <v>238</v>
      </c>
      <c r="BER805" s="179" t="s">
        <v>65</v>
      </c>
      <c r="BES805" s="10">
        <f>BEQ805*1.3</f>
        <v>309.40000000000003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VLOOKUP(BEW805,$A$879:$F$2566,6,FALSE)</f>
        <v>216</v>
      </c>
      <c r="BFA805" s="179" t="s">
        <v>65</v>
      </c>
      <c r="BFB805" s="10">
        <f>BEZ805*1.3</f>
        <v>280.8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VLOOKUP(BFF805,$A$879:$F$2566,6,FALSE)</f>
        <v>252</v>
      </c>
      <c r="BFJ805" s="179" t="s">
        <v>65</v>
      </c>
      <c r="BFK805" s="10">
        <f>BFI805*1.3</f>
        <v>327.60000000000002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VLOOKUP(BFO805,$A$879:$F$2566,6,FALSE)</f>
        <v>252</v>
      </c>
      <c r="BFS805" s="179" t="s">
        <v>65</v>
      </c>
      <c r="BFT805" s="10">
        <f>BFR805*1.3</f>
        <v>327.60000000000002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VLOOKUP(BFX805,$A$879:$F$2566,6,FALSE)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VLOOKUP(BGG805,$A$879:$F$2566,6,FALSE)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VLOOKUP(BGP805,$A$879:$F$2566,6,FALSE)</f>
        <v>927</v>
      </c>
      <c r="BGT805" s="179" t="s">
        <v>65</v>
      </c>
      <c r="BGU805" s="10">
        <f>BGS805*1.3</f>
        <v>1205.1000000000001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VLOOKUP(BGY805,$A$879:$F$2566,6,FALSE)</f>
        <v>927</v>
      </c>
      <c r="BHC805" s="179" t="s">
        <v>65</v>
      </c>
      <c r="BHD805" s="10">
        <f>BHB805*1.3</f>
        <v>1205.1000000000001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VLOOKUP(B806,$A$879:$F$2566,6,FALSE)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VLOOKUP(K806,$A$879:$F$2566,6,FALSE)</f>
        <v>252</v>
      </c>
      <c r="O806" s="179" t="s">
        <v>67</v>
      </c>
      <c r="P806" s="10">
        <f>N806*1.2</f>
        <v>302.39999999999998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VLOOKUP(T806,$A$879:$F$2566,6,FALSE)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VLOOKUP(AC806,$A$879:$F$2566,6,FALSE)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VLOOKUP(AL806,$A$879:$F$2566,6,FALSE)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VLOOKUP(AU806,$A$879:$F$2566,6,FALSE)</f>
        <v>547</v>
      </c>
      <c r="AY806" s="179" t="s">
        <v>67</v>
      </c>
      <c r="AZ806" s="10">
        <f>AX806*1.2</f>
        <v>656.4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VLOOKUP(BD806,$A$879:$F$2566,6,FALSE)</f>
        <v>927</v>
      </c>
      <c r="BH806" s="179" t="s">
        <v>67</v>
      </c>
      <c r="BI806" s="10">
        <f>BG806*1.2</f>
        <v>1112.3999999999999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VLOOKUP(BM806,$A$879:$F$2566,6,FALSE)</f>
        <v>202</v>
      </c>
      <c r="BQ806" s="179" t="s">
        <v>67</v>
      </c>
      <c r="BR806" s="10">
        <f>BP806*1.2</f>
        <v>242.39999999999998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VLOOKUP(BV806,$A$879:$F$2566,6,FALSE)</f>
        <v>216</v>
      </c>
      <c r="BZ806" s="179" t="s">
        <v>67</v>
      </c>
      <c r="CA806" s="10">
        <f>BY806*1.2</f>
        <v>259.2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VLOOKUP(CE806,$A$879:$F$2566,6,FALSE)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VLOOKUP(CN806,$A$879:$F$2566,6,FALSE)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VLOOKUP(CW806,$A$879:$F$2566,6,FALSE)</f>
        <v>927</v>
      </c>
      <c r="DA806" s="179" t="s">
        <v>67</v>
      </c>
      <c r="DB806" s="10">
        <f>CZ806*1.2</f>
        <v>1112.3999999999999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VLOOKUP(DF806,$A$879:$F$2566,6,FALSE)</f>
        <v>486</v>
      </c>
      <c r="DJ806" s="179" t="s">
        <v>67</v>
      </c>
      <c r="DK806" s="10">
        <f>DI806*1.2</f>
        <v>583.19999999999993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VLOOKUP(DO806,$A$879:$F$2566,6,FALSE)</f>
        <v>202</v>
      </c>
      <c r="DS806" s="179" t="s">
        <v>67</v>
      </c>
      <c r="DT806" s="10">
        <f>DR806*1.2</f>
        <v>242.39999999999998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VLOOKUP(DX806,$A$879:$F$2566,6,FALSE)</f>
        <v>927</v>
      </c>
      <c r="EB806" s="179" t="s">
        <v>67</v>
      </c>
      <c r="EC806" s="10">
        <f>EA806*1.2</f>
        <v>1112.3999999999999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VLOOKUP(EG806,$A$879:$F$2566,6,FALSE)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VLOOKUP(EP806,$A$879:$F$2566,6,FALSE)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VLOOKUP(EY806,$A$879:$F$2566,6,FALSE)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VLOOKUP(FH806,$A$879:$F$2566,6,FALSE)</f>
        <v>344</v>
      </c>
      <c r="FL806" s="179" t="s">
        <v>67</v>
      </c>
      <c r="FM806" s="10">
        <f>FK806*1.2</f>
        <v>412.8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VLOOKUP(FQ806,$A$879:$F$2566,6,FALSE)</f>
        <v>927</v>
      </c>
      <c r="FU806" s="179" t="s">
        <v>67</v>
      </c>
      <c r="FV806" s="10">
        <f>FT806*1.2</f>
        <v>1112.3999999999999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VLOOKUP(FZ806,$A$879:$F$2566,6,FALSE)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VLOOKUP(GI806,$A$879:$F$2566,6,FALSE)</f>
        <v>216</v>
      </c>
      <c r="GM806" s="179" t="s">
        <v>67</v>
      </c>
      <c r="GN806" s="10">
        <f>GL806*1.2</f>
        <v>259.2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VLOOKUP(GR806,$A$879:$F$2566,6,FALSE)</f>
        <v>486</v>
      </c>
      <c r="GV806" s="179" t="s">
        <v>67</v>
      </c>
      <c r="GW806" s="10">
        <f>GU806*1.2</f>
        <v>583.19999999999993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VLOOKUP(HA806,$A$879:$F$2566,6,FALSE)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VLOOKUP(HJ806,$A$879:$F$2566,6,FALSE)</f>
        <v>547</v>
      </c>
      <c r="HN806" s="179" t="s">
        <v>67</v>
      </c>
      <c r="HO806" s="10">
        <f>HM806*1.2</f>
        <v>656.4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VLOOKUP(HS806,$A$879:$F$2566,6,FALSE)</f>
        <v>238</v>
      </c>
      <c r="HW806" s="179" t="s">
        <v>67</v>
      </c>
      <c r="HX806" s="10">
        <f>HV806*1.2</f>
        <v>285.59999999999997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VLOOKUP(IB806,$A$879:$F$2566,6,FALSE)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VLOOKUP(IK806,$A$879:$F$2566,6,FALSE)</f>
        <v>486</v>
      </c>
      <c r="IO806" s="179" t="s">
        <v>67</v>
      </c>
      <c r="IP806" s="10">
        <f>IN806*1.2</f>
        <v>583.19999999999993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VLOOKUP(IT806,$A$879:$F$2566,6,FALSE)</f>
        <v>216</v>
      </c>
      <c r="IX806" s="179" t="s">
        <v>67</v>
      </c>
      <c r="IY806" s="10">
        <f>IW806*1.2</f>
        <v>259.2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VLOOKUP(JC806,$A$879:$F$2566,6,FALSE)</f>
        <v>344</v>
      </c>
      <c r="JG806" s="179" t="s">
        <v>67</v>
      </c>
      <c r="JH806" s="10">
        <f>JF806*1.2</f>
        <v>412.8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VLOOKUP(JL806,$A$879:$F$2566,6,FALSE)</f>
        <v>927</v>
      </c>
      <c r="JP806" s="179" t="s">
        <v>67</v>
      </c>
      <c r="JQ806" s="10">
        <f>JO806*1.2</f>
        <v>1112.3999999999999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VLOOKUP(JU806,$A$879:$F$2566,6,FALSE)</f>
        <v>486</v>
      </c>
      <c r="JY806" s="179" t="s">
        <v>67</v>
      </c>
      <c r="JZ806" s="10">
        <f>JX806*1.2</f>
        <v>583.19999999999993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VLOOKUP(KD806,$A$879:$F$2566,6,FALSE)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VLOOKUP(KM806,$A$879:$F$2566,6,FALSE)</f>
        <v>717</v>
      </c>
      <c r="KQ806" s="179" t="s">
        <v>67</v>
      </c>
      <c r="KR806" s="10">
        <f>KP806*1.2</f>
        <v>860.4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VLOOKUP(KV806,$A$879:$F$2566,6,FALSE)</f>
        <v>927</v>
      </c>
      <c r="KZ806" s="179" t="s">
        <v>67</v>
      </c>
      <c r="LA806" s="10">
        <f>KY806*1.2</f>
        <v>1112.3999999999999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VLOOKUP(LE806,$A$879:$F$2566,6,FALSE)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VLOOKUP(LN806,$A$879:$F$2566,6,FALSE)</f>
        <v>486</v>
      </c>
      <c r="LR806" s="179" t="s">
        <v>67</v>
      </c>
      <c r="LS806" s="10">
        <f>LQ806*1.2</f>
        <v>583.19999999999993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VLOOKUP(LW806,$A$879:$F$2566,6,FALSE)</f>
        <v>177</v>
      </c>
      <c r="MA806" s="179" t="s">
        <v>67</v>
      </c>
      <c r="MB806" s="10">
        <f>LZ806*1.2</f>
        <v>212.4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VLOOKUP(MF806,$A$879:$F$2566,6,FALSE)</f>
        <v>344</v>
      </c>
      <c r="MJ806" s="179" t="s">
        <v>67</v>
      </c>
      <c r="MK806" s="10">
        <f>MI806*1.2</f>
        <v>412.8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VLOOKUP(MO806,$A$879:$F$2566,6,FALSE)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VLOOKUP(MX806,$A$879:$F$2566,6,FALSE)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VLOOKUP(NG806,$A$879:$F$2566,6,FALSE)</f>
        <v>177</v>
      </c>
      <c r="NK806" s="179" t="s">
        <v>67</v>
      </c>
      <c r="NL806" s="10">
        <f>NJ806*1.2</f>
        <v>212.4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VLOOKUP(NP806,$A$879:$F$2566,6,FALSE)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VLOOKUP(NY806,$A$879:$F$2566,6,FALSE)</f>
        <v>486</v>
      </c>
      <c r="OC806" s="179" t="s">
        <v>67</v>
      </c>
      <c r="OD806" s="10">
        <f>OB806*1.2</f>
        <v>583.19999999999993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VLOOKUP(OH806,$A$879:$F$2566,6,FALSE)</f>
        <v>177</v>
      </c>
      <c r="OL806" s="179" t="s">
        <v>67</v>
      </c>
      <c r="OM806" s="10">
        <f>OK806*1.2</f>
        <v>212.4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VLOOKUP(OQ806,$A$879:$F$2566,6,FALSE)</f>
        <v>717</v>
      </c>
      <c r="OU806" s="179" t="s">
        <v>67</v>
      </c>
      <c r="OV806" s="10">
        <f>OT806*1.2</f>
        <v>860.4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VLOOKUP(OZ806,$A$879:$F$2566,6,FALSE)</f>
        <v>717</v>
      </c>
      <c r="PD806" s="179" t="s">
        <v>67</v>
      </c>
      <c r="PE806" s="10">
        <f>PC806*1.2</f>
        <v>860.4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VLOOKUP(PI806,$A$879:$F$2566,6,FALSE)</f>
        <v>252</v>
      </c>
      <c r="PM806" s="179" t="s">
        <v>67</v>
      </c>
      <c r="PN806" s="10">
        <f>PL806*1.2</f>
        <v>302.39999999999998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VLOOKUP(PR806,$A$879:$F$2566,6,FALSE)</f>
        <v>238</v>
      </c>
      <c r="PV806" s="179" t="s">
        <v>67</v>
      </c>
      <c r="PW806" s="10">
        <f>PU806*1.2</f>
        <v>285.59999999999997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VLOOKUP(QA806,$A$879:$F$2566,6,FALSE)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VLOOKUP(QJ806,$A$879:$F$2566,6,FALSE)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VLOOKUP(QS806,$A$879:$F$2566,6,FALSE)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VLOOKUP(RB806,$A$879:$F$2566,6,FALSE)</f>
        <v>252</v>
      </c>
      <c r="RF806" s="179" t="s">
        <v>67</v>
      </c>
      <c r="RG806" s="10">
        <f>RE806*1.2</f>
        <v>302.39999999999998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VLOOKUP(RK806,$A$879:$F$2566,6,FALSE)</f>
        <v>344</v>
      </c>
      <c r="RO806" s="179" t="s">
        <v>67</v>
      </c>
      <c r="RP806" s="10">
        <f>RN806*1.2</f>
        <v>412.8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VLOOKUP(RT806,$A$879:$F$2566,6,FALSE)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VLOOKUP(SC806,$A$879:$F$2566,6,FALSE)</f>
        <v>252</v>
      </c>
      <c r="SG806" s="179" t="s">
        <v>67</v>
      </c>
      <c r="SH806" s="10">
        <f>SF806*1.2</f>
        <v>302.39999999999998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VLOOKUP(SL806,$A$879:$F$2566,6,FALSE)</f>
        <v>252</v>
      </c>
      <c r="SP806" s="179" t="s">
        <v>67</v>
      </c>
      <c r="SQ806" s="10">
        <f>SO806*1.2</f>
        <v>302.39999999999998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VLOOKUP(SU806,$A$879:$F$2566,6,FALSE)</f>
        <v>486</v>
      </c>
      <c r="SY806" s="179" t="s">
        <v>67</v>
      </c>
      <c r="SZ806" s="10">
        <f>SX806*1.2</f>
        <v>583.19999999999993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VLOOKUP(TD806,$A$879:$F$2566,6,FALSE)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VLOOKUP(TM806,$A$879:$F$2566,6,FALSE)</f>
        <v>252</v>
      </c>
      <c r="TQ806" s="179" t="s">
        <v>67</v>
      </c>
      <c r="TR806" s="10">
        <f>TP806*1.2</f>
        <v>302.39999999999998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VLOOKUP(TV806,$A$879:$F$2566,6,FALSE)</f>
        <v>202</v>
      </c>
      <c r="TZ806" s="179" t="s">
        <v>67</v>
      </c>
      <c r="UA806" s="10">
        <f>TY806*1.2</f>
        <v>242.39999999999998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VLOOKUP(UE806,$A$879:$F$2566,6,FALSE)</f>
        <v>177</v>
      </c>
      <c r="UI806" s="179" t="s">
        <v>67</v>
      </c>
      <c r="UJ806" s="10">
        <f>UH806*1.2</f>
        <v>212.4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VLOOKUP(UN806,$A$879:$F$2566,6,FALSE)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VLOOKUP(UW806,$A$879:$F$2566,6,FALSE)</f>
        <v>71</v>
      </c>
      <c r="VA806" s="179" t="s">
        <v>67</v>
      </c>
      <c r="VB806" s="10">
        <f>UZ806*1.2</f>
        <v>85.2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VLOOKUP(VF806,$A$879:$F$2566,6,FALSE)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VLOOKUP(VO806,$A$879:$F$2566,6,FALSE)</f>
        <v>486</v>
      </c>
      <c r="VS806" s="179" t="s">
        <v>67</v>
      </c>
      <c r="VT806" s="10">
        <f>VR806*1.2</f>
        <v>583.19999999999993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VLOOKUP(VX806,$A$879:$F$2566,6,FALSE)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VLOOKUP(WG806,$A$879:$F$2566,6,FALSE)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VLOOKUP(WP806,$A$879:$F$2566,6,FALSE)</f>
        <v>177</v>
      </c>
      <c r="WT806" s="179" t="s">
        <v>67</v>
      </c>
      <c r="WU806" s="10">
        <f>WS806*1.2</f>
        <v>212.4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VLOOKUP(WY806,$A$879:$F$2566,6,FALSE)</f>
        <v>252</v>
      </c>
      <c r="XC806" s="179" t="s">
        <v>67</v>
      </c>
      <c r="XD806" s="10">
        <f>XB806*1.2</f>
        <v>302.39999999999998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VLOOKUP(XH806,$A$879:$F$2566,6,FALSE)</f>
        <v>202</v>
      </c>
      <c r="XL806" s="179" t="s">
        <v>67</v>
      </c>
      <c r="XM806" s="10">
        <f>XK806*1.2</f>
        <v>242.39999999999998</v>
      </c>
      <c r="XO806" s="239"/>
      <c r="XP806" s="179" t="s">
        <v>73</v>
      </c>
      <c r="XQ806" s="361" t="s">
        <v>1018</v>
      </c>
      <c r="XS806" s="180"/>
      <c r="XT806" s="180">
        <f>VLOOKUP(XQ806,$A$879:$F$2566,6,FALSE)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VLOOKUP(XZ806,$A$879:$F$2566,6,FALSE)</f>
        <v>202</v>
      </c>
      <c r="YD806" s="179" t="s">
        <v>67</v>
      </c>
      <c r="YE806" s="10">
        <f>YC806*1.2</f>
        <v>242.39999999999998</v>
      </c>
      <c r="YG806" s="239"/>
      <c r="YH806" s="179" t="s">
        <v>73</v>
      </c>
      <c r="YI806" s="361" t="s">
        <v>475</v>
      </c>
      <c r="YK806" s="180"/>
      <c r="YL806" s="180">
        <f>VLOOKUP(YI806,$A$879:$F$2566,6,FALSE)</f>
        <v>927</v>
      </c>
      <c r="YM806" s="179" t="s">
        <v>67</v>
      </c>
      <c r="YN806" s="10">
        <f>YL806*1.2</f>
        <v>1112.3999999999999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VLOOKUP(YR806,$A$879:$F$2566,6,FALSE)</f>
        <v>177</v>
      </c>
      <c r="YV806" s="179" t="s">
        <v>67</v>
      </c>
      <c r="YW806" s="10">
        <f>YU806*1.2</f>
        <v>212.4</v>
      </c>
      <c r="YY806" s="239"/>
      <c r="YZ806" s="179" t="s">
        <v>73</v>
      </c>
      <c r="ZA806" s="361" t="s">
        <v>456</v>
      </c>
      <c r="ZC806" s="180"/>
      <c r="ZD806" s="180">
        <f>VLOOKUP(ZA806,$A$879:$F$2566,6,FALSE)</f>
        <v>177</v>
      </c>
      <c r="ZE806" s="179" t="s">
        <v>67</v>
      </c>
      <c r="ZF806" s="10">
        <f>ZD806*1.2</f>
        <v>212.4</v>
      </c>
      <c r="ZH806" s="239"/>
      <c r="ZI806" s="179" t="s">
        <v>73</v>
      </c>
      <c r="ZJ806" s="361" t="s">
        <v>475</v>
      </c>
      <c r="ZL806" s="180"/>
      <c r="ZM806" s="180">
        <f>VLOOKUP(ZJ806,$A$879:$F$2566,6,FALSE)</f>
        <v>927</v>
      </c>
      <c r="ZN806" s="179" t="s">
        <v>67</v>
      </c>
      <c r="ZO806" s="10">
        <f>ZM806*1.2</f>
        <v>1112.3999999999999</v>
      </c>
      <c r="ZQ806" s="239"/>
      <c r="ZR806" s="179" t="s">
        <v>73</v>
      </c>
      <c r="ZS806" s="361" t="s">
        <v>575</v>
      </c>
      <c r="ZU806" s="180"/>
      <c r="ZV806" s="180">
        <f>VLOOKUP(ZS806,$A$879:$F$2566,6,FALSE)</f>
        <v>252</v>
      </c>
      <c r="ZW806" s="179" t="s">
        <v>67</v>
      </c>
      <c r="ZX806" s="10">
        <f>ZV806*1.2</f>
        <v>302.39999999999998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VLOOKUP(AAB806,$A$879:$F$2566,6,FALSE)</f>
        <v>177</v>
      </c>
      <c r="AAF806" s="179" t="s">
        <v>67</v>
      </c>
      <c r="AAG806" s="10">
        <f>AAE806*1.2</f>
        <v>212.4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VLOOKUP(AAK806,$A$879:$F$2566,6,FALSE)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VLOOKUP(AAT806,$A$879:$F$2566,6,FALSE)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VLOOKUP(ABC806,$A$879:$F$2566,6,FALSE)</f>
        <v>252</v>
      </c>
      <c r="ABG806" s="179" t="s">
        <v>67</v>
      </c>
      <c r="ABH806" s="10">
        <f>ABF806*1.2</f>
        <v>302.39999999999998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VLOOKUP(ABL806,$A$879:$F$2566,6,FALSE)</f>
        <v>547</v>
      </c>
      <c r="ABP806" s="179" t="s">
        <v>67</v>
      </c>
      <c r="ABQ806" s="10">
        <f>ABO806*1.2</f>
        <v>656.4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VLOOKUP(ABU806,$A$879:$F$2566,6,FALSE)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VLOOKUP(ACD806,$A$879:$F$2566,6,FALSE)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VLOOKUP(ACM806,$A$879:$F$2566,6,FALSE)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VLOOKUP(ACV806,$A$879:$F$2566,6,FALSE)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VLOOKUP(ADE806,$A$879:$F$2566,6,FALSE)</f>
        <v>547</v>
      </c>
      <c r="ADI806" s="179" t="s">
        <v>67</v>
      </c>
      <c r="ADJ806" s="10">
        <f>ADH806*1.2</f>
        <v>656.4</v>
      </c>
      <c r="ADL806" s="239"/>
      <c r="ADM806" s="179" t="s">
        <v>73</v>
      </c>
      <c r="ADN806" s="75" t="s">
        <v>183</v>
      </c>
      <c r="ADP806" s="180"/>
      <c r="ADQ806" s="180" t="e">
        <f>VLOOKUP(ADN806,$A$879:$F$2566,6,FALSE)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VLOOKUP(ADW806,$A$879:$F$2566,6,FALSE)</f>
        <v>486</v>
      </c>
      <c r="AEA806" s="179" t="s">
        <v>67</v>
      </c>
      <c r="AEB806" s="10">
        <f>ADZ806*1.2</f>
        <v>583.19999999999993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VLOOKUP(AEF806,$A$879:$F$2566,6,FALSE)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VLOOKUP(AEO806,$A$879:$F$2566,6,FALSE)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VLOOKUP(AEX806,$A$879:$F$2566,6,FALSE)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VLOOKUP(AFG806,$A$879:$F$2566,6,FALSE)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VLOOKUP(AFP806,$A$879:$F$2566,6,FALSE)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VLOOKUP(AFY806,$A$879:$F$2566,6,FALSE)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VLOOKUP(AGH806,$A$879:$F$2566,6,FALSE)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VLOOKUP(AGQ806,$A$879:$F$2566,6,FALSE)</f>
        <v>177</v>
      </c>
      <c r="AGU806" s="179" t="s">
        <v>67</v>
      </c>
      <c r="AGV806" s="10">
        <f>AGT806*1.2</f>
        <v>212.4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VLOOKUP(AGZ806,$A$879:$F$2566,6,FALSE)</f>
        <v>927</v>
      </c>
      <c r="AHD806" s="179" t="s">
        <v>67</v>
      </c>
      <c r="AHE806" s="10">
        <f>AHC806*1.2</f>
        <v>1112.3999999999999</v>
      </c>
      <c r="AHF806" s="10"/>
      <c r="AHG806" s="239"/>
      <c r="AHH806" s="179" t="s">
        <v>73</v>
      </c>
      <c r="AHI806" s="440" t="s">
        <v>475</v>
      </c>
      <c r="AHK806" s="180"/>
      <c r="AHL806" s="180">
        <f>VLOOKUP(AHI806,$A$879:$F$2566,6,FALSE)</f>
        <v>927</v>
      </c>
      <c r="AHM806" s="179" t="s">
        <v>67</v>
      </c>
      <c r="AHN806" s="10">
        <f>AHL806*1.2</f>
        <v>1112.3999999999999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VLOOKUP(AHR806,$A$879:$F$2566,6,FALSE)</f>
        <v>486</v>
      </c>
      <c r="AHV806" s="179" t="s">
        <v>67</v>
      </c>
      <c r="AHW806" s="10">
        <f>AHU806*1.2</f>
        <v>583.19999999999993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VLOOKUP(AIA806,$A$879:$F$2566,6,FALSE)</f>
        <v>202</v>
      </c>
      <c r="AIE806" s="179" t="s">
        <v>67</v>
      </c>
      <c r="AIF806" s="10">
        <f>AID806*1.2</f>
        <v>242.39999999999998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VLOOKUP(AIJ806,$A$879:$F$2566,6,FALSE)</f>
        <v>927</v>
      </c>
      <c r="AIN806" s="179" t="s">
        <v>67</v>
      </c>
      <c r="AIO806" s="10">
        <f>AIM806*1.2</f>
        <v>1112.3999999999999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VLOOKUP(AIS806,$A$879:$F$2566,6,FALSE)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VLOOKUP(AJB806,$A$879:$F$2566,6,FALSE)</f>
        <v>71</v>
      </c>
      <c r="AJF806" s="179" t="s">
        <v>67</v>
      </c>
      <c r="AJG806" s="10">
        <f>AJE806*1.2</f>
        <v>85.2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VLOOKUP(AJK806,$A$879:$F$2566,6,FALSE)</f>
        <v>202</v>
      </c>
      <c r="AJO806" s="179" t="s">
        <v>67</v>
      </c>
      <c r="AJP806" s="10">
        <f>AJN806*1.2</f>
        <v>242.39999999999998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VLOOKUP(AJT806,$A$879:$F$2566,6,FALSE)</f>
        <v>252</v>
      </c>
      <c r="AJX806" s="179" t="s">
        <v>67</v>
      </c>
      <c r="AJY806" s="10">
        <f>AJW806*1.2</f>
        <v>302.39999999999998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VLOOKUP(AKC806,$A$879:$F$2566,6,FALSE)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VLOOKUP(AKL806,$A$879:$F$2566,6,FALSE)</f>
        <v>252</v>
      </c>
      <c r="AKP806" s="179" t="s">
        <v>67</v>
      </c>
      <c r="AKQ806" s="10">
        <f>AKO806*1.2</f>
        <v>302.39999999999998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VLOOKUP(AKU806,$A$879:$F$2566,6,FALSE)</f>
        <v>486</v>
      </c>
      <c r="AKY806" s="179" t="s">
        <v>67</v>
      </c>
      <c r="AKZ806" s="10">
        <f>AKX806*1.2</f>
        <v>583.19999999999993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VLOOKUP(ALD806,$A$879:$F$2566,6,FALSE)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VLOOKUP(ALM806,$A$879:$F$2566,6,FALSE)</f>
        <v>547</v>
      </c>
      <c r="ALQ806" s="179" t="s">
        <v>67</v>
      </c>
      <c r="ALR806" s="10">
        <f>ALP806*1.2</f>
        <v>656.4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VLOOKUP(ALV806,$A$879:$F$2566,6,FALSE)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3" t="s">
        <v>475</v>
      </c>
      <c r="AMG806" s="180"/>
      <c r="AMH806" s="180">
        <f>VLOOKUP(AME806,$A$879:$F$2566,6,FALSE)</f>
        <v>927</v>
      </c>
      <c r="AMI806" s="179" t="s">
        <v>67</v>
      </c>
      <c r="AMJ806" s="10">
        <f>AMH806*1.2</f>
        <v>1112.3999999999999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VLOOKUP(AMN806,$A$879:$F$2566,6,FALSE)</f>
        <v>344</v>
      </c>
      <c r="AMR806" s="179" t="s">
        <v>67</v>
      </c>
      <c r="AMS806" s="10">
        <f>AMQ806*1.2</f>
        <v>412.8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VLOOKUP(AMW806,$A$879:$F$2566,6,FALSE)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VLOOKUP(ANF806,$A$879:$F$2566,6,FALSE)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VLOOKUP(ANO806,$A$879:$F$2566,6,FALSE)</f>
        <v>547</v>
      </c>
      <c r="ANS806" s="179" t="s">
        <v>67</v>
      </c>
      <c r="ANT806" s="10">
        <f>ANR806*1.2</f>
        <v>656.4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VLOOKUP(ANX806,$A$879:$F$2566,6,FALSE)</f>
        <v>927</v>
      </c>
      <c r="AOB806" s="179" t="s">
        <v>67</v>
      </c>
      <c r="AOC806" s="10">
        <f>AOA806*1.2</f>
        <v>1112.3999999999999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VLOOKUP(AOG806,$A$879:$F$2566,6,FALSE)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VLOOKUP(AOP806,$A$879:$F$2566,6,FALSE)</f>
        <v>486</v>
      </c>
      <c r="AOT806" s="179" t="s">
        <v>67</v>
      </c>
      <c r="AOU806" s="10">
        <f>AOS806*1.2</f>
        <v>583.19999999999993</v>
      </c>
      <c r="AOV806" s="10"/>
      <c r="AOW806" s="239"/>
      <c r="AOX806" s="179" t="s">
        <v>73</v>
      </c>
      <c r="AOY806" s="446" t="s">
        <v>1705</v>
      </c>
      <c r="APA806" s="180"/>
      <c r="APB806" s="180">
        <f>VLOOKUP(AOY806,$A$879:$F$2566,6,FALSE)</f>
        <v>717</v>
      </c>
      <c r="APC806" s="179" t="s">
        <v>67</v>
      </c>
      <c r="APD806" s="10">
        <f>APB806*1.2</f>
        <v>860.4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VLOOKUP(APH806,$A$879:$F$2566,6,FALSE)</f>
        <v>927</v>
      </c>
      <c r="APL806" s="179" t="s">
        <v>67</v>
      </c>
      <c r="APM806" s="10">
        <f>APK806*1.2</f>
        <v>1112.3999999999999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VLOOKUP(APQ806,$A$879:$F$2566,6,FALSE)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VLOOKUP(APZ806,$A$879:$F$2566,6,FALSE)</f>
        <v>177</v>
      </c>
      <c r="AQD806" s="179" t="s">
        <v>67</v>
      </c>
      <c r="AQE806" s="10">
        <f>AQC806*1.2</f>
        <v>212.4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VLOOKUP(AQI806,$A$879:$F$2566,6,FALSE)</f>
        <v>927</v>
      </c>
      <c r="AQM806" s="179" t="s">
        <v>67</v>
      </c>
      <c r="AQN806" s="10">
        <f>AQL806*1.2</f>
        <v>1112.3999999999999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VLOOKUP(AQR806,$A$879:$F$2566,6,FALSE)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VLOOKUP(ARA806,$A$879:$F$2566,6,FALSE)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VLOOKUP(ARJ806,$A$879:$F$2566,6,FALSE)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VLOOKUP(ARS806,$A$879:$F$2566,6,FALSE)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VLOOKUP(ASB806,$A$879:$F$2566,6,FALSE)</f>
        <v>344</v>
      </c>
      <c r="ASF806" s="179" t="s">
        <v>67</v>
      </c>
      <c r="ASG806" s="10">
        <f>ASE806*1.2</f>
        <v>412.8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VLOOKUP(ASK806,$A$879:$F$2566,6,FALSE)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VLOOKUP(AST806,$A$879:$F$2566,6,FALSE)</f>
        <v>344</v>
      </c>
      <c r="ASX806" s="179" t="s">
        <v>67</v>
      </c>
      <c r="ASY806" s="10">
        <f>ASW806*1.2</f>
        <v>412.8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VLOOKUP(ATC806,$A$879:$F$2566,6,FALSE)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VLOOKUP(ATL806,$A$879:$F$2566,6,FALSE)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VLOOKUP(ATU806,$A$879:$F$2566,6,FALSE)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VLOOKUP(AUD806,$A$879:$F$2566,6,FALSE)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VLOOKUP(AUM806,$A$879:$F$2566,6,FALSE)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VLOOKUP(AUV806,$A$879:$F$2566,6,FALSE)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VLOOKUP(AVE806,$A$879:$F$2566,6,FALSE)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VLOOKUP(AVN806,$A$879:$F$2566,6,FALSE)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VLOOKUP(AVW806,$A$879:$F$2566,6,FALSE)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VLOOKUP(AWF806,$A$879:$F$2566,6,FALSE)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VLOOKUP(AWO806,$A$879:$F$2566,6,FALSE)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VLOOKUP(AWX806,$A$879:$F$2566,6,FALSE)</f>
        <v>238</v>
      </c>
      <c r="AXB806" s="179" t="s">
        <v>67</v>
      </c>
      <c r="AXC806" s="10">
        <f>AXA806*1.2</f>
        <v>285.59999999999997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VLOOKUP(AXG806,$A$879:$F$2566,6,FALSE)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VLOOKUP(AXP806,$A$879:$F$2566,6,FALSE)</f>
        <v>252</v>
      </c>
      <c r="AXT806" s="179" t="s">
        <v>67</v>
      </c>
      <c r="AXU806" s="10">
        <f>AXS806*1.2</f>
        <v>302.39999999999998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VLOOKUP(AXY806,$A$879:$F$2566,6,FALSE)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VLOOKUP(AYH806,$A$879:$F$2566,6,FALSE)</f>
        <v>486</v>
      </c>
      <c r="AYL806" s="179" t="s">
        <v>67</v>
      </c>
      <c r="AYM806" s="10">
        <f>AYK806*1.2</f>
        <v>583.19999999999993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VLOOKUP(AYQ806,$A$879:$F$2566,6,FALSE)</f>
        <v>177</v>
      </c>
      <c r="AYU806" s="179" t="s">
        <v>67</v>
      </c>
      <c r="AYV806" s="10">
        <f>AYT806*1.2</f>
        <v>212.4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VLOOKUP(AYZ806,$A$879:$F$2566,6,FALSE)</f>
        <v>927</v>
      </c>
      <c r="AZD806" s="179" t="s">
        <v>67</v>
      </c>
      <c r="AZE806" s="10">
        <f>AZC806*1.2</f>
        <v>1112.3999999999999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VLOOKUP(AZI806,$A$879:$F$2566,6,FALSE)</f>
        <v>344</v>
      </c>
      <c r="AZM806" s="179" t="s">
        <v>67</v>
      </c>
      <c r="AZN806" s="10">
        <f>AZL806*1.2</f>
        <v>412.8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VLOOKUP(AZR806,$A$879:$F$2566,6,FALSE)</f>
        <v>252</v>
      </c>
      <c r="AZV806" s="179" t="s">
        <v>67</v>
      </c>
      <c r="AZW806" s="10">
        <f>AZU806*1.2</f>
        <v>302.39999999999998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VLOOKUP(BAA806,$A$879:$F$2566,6,FALSE)</f>
        <v>252</v>
      </c>
      <c r="BAE806" s="179" t="s">
        <v>67</v>
      </c>
      <c r="BAF806" s="10">
        <f>BAD806*1.2</f>
        <v>302.39999999999998</v>
      </c>
      <c r="BAG806" s="10"/>
      <c r="BAH806" s="239"/>
      <c r="BAI806" s="179" t="s">
        <v>73</v>
      </c>
      <c r="BAJ806" s="440" t="s">
        <v>475</v>
      </c>
      <c r="BAL806" s="180"/>
      <c r="BAM806" s="180">
        <f>VLOOKUP(BAJ806,$A$879:$F$2566,6,FALSE)</f>
        <v>927</v>
      </c>
      <c r="BAN806" s="179" t="s">
        <v>67</v>
      </c>
      <c r="BAO806" s="10">
        <f>BAM806*1.2</f>
        <v>1112.3999999999999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VLOOKUP(BAS806,$A$879:$F$2566,6,FALSE)</f>
        <v>547</v>
      </c>
      <c r="BAW806" s="179" t="s">
        <v>67</v>
      </c>
      <c r="BAX806" s="10">
        <f>BAV806*1.2</f>
        <v>656.4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VLOOKUP(BBB806,$A$879:$F$2566,6,FALSE)</f>
        <v>202</v>
      </c>
      <c r="BBF806" s="179" t="s">
        <v>67</v>
      </c>
      <c r="BBG806" s="10">
        <f>BBE806*1.2</f>
        <v>242.39999999999998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VLOOKUP(BBK806,$A$879:$F$2566,6,FALSE)</f>
        <v>486</v>
      </c>
      <c r="BBO806" s="179" t="s">
        <v>67</v>
      </c>
      <c r="BBP806" s="10">
        <f>BBN806*1.2</f>
        <v>583.19999999999993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VLOOKUP(BBT806,$A$879:$F$2566,6,FALSE)</f>
        <v>252</v>
      </c>
      <c r="BBX806" s="179" t="s">
        <v>67</v>
      </c>
      <c r="BBY806" s="10">
        <f>BBW806*1.2</f>
        <v>302.39999999999998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VLOOKUP(BCC806,$A$879:$F$2566,6,FALSE)</f>
        <v>927</v>
      </c>
      <c r="BCG806" s="179" t="s">
        <v>67</v>
      </c>
      <c r="BCH806" s="10">
        <f>BCF806*1.2</f>
        <v>1112.3999999999999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VLOOKUP(BCL806,$A$879:$F$2566,6,FALSE)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VLOOKUP(BCU806,$A$879:$F$2566,6,FALSE)</f>
        <v>216</v>
      </c>
      <c r="BCY806" s="179" t="s">
        <v>67</v>
      </c>
      <c r="BCZ806" s="10">
        <f>BCX806*1.2</f>
        <v>259.2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VLOOKUP(BDD806,$A$879:$F$2566,6,FALSE)</f>
        <v>177</v>
      </c>
      <c r="BDH806" s="179" t="s">
        <v>67</v>
      </c>
      <c r="BDI806" s="10">
        <f>BDG806*1.2</f>
        <v>212.4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VLOOKUP(BDM806,$A$879:$F$2566,6,FALSE)</f>
        <v>717</v>
      </c>
      <c r="BDQ806" s="179" t="s">
        <v>67</v>
      </c>
      <c r="BDR806" s="10">
        <f>BDP806*1.2</f>
        <v>860.4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VLOOKUP(BDV806,$A$879:$F$2566,6,FALSE)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VLOOKUP(BEE806,$A$879:$F$2566,6,FALSE)</f>
        <v>547</v>
      </c>
      <c r="BEI806" s="179" t="s">
        <v>67</v>
      </c>
      <c r="BEJ806" s="10">
        <f>BEH806*1.2</f>
        <v>656.4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VLOOKUP(BEN806,$A$879:$F$2566,6,FALSE)</f>
        <v>486</v>
      </c>
      <c r="BER806" s="179" t="s">
        <v>67</v>
      </c>
      <c r="BES806" s="10">
        <f>BEQ806*1.2</f>
        <v>583.19999999999993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VLOOKUP(BEW806,$A$879:$F$2566,6,FALSE)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VLOOKUP(BFF806,$A$879:$F$2566,6,FALSE)</f>
        <v>927</v>
      </c>
      <c r="BFJ806" s="179" t="s">
        <v>67</v>
      </c>
      <c r="BFK806" s="10">
        <f>BFI806*1.2</f>
        <v>1112.3999999999999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VLOOKUP(BFO806,$A$879:$F$2566,6,FALSE)</f>
        <v>927</v>
      </c>
      <c r="BFS806" s="179" t="s">
        <v>67</v>
      </c>
      <c r="BFT806" s="10">
        <f>BFR806*1.2</f>
        <v>1112.3999999999999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VLOOKUP(BFX806,$A$879:$F$2566,6,FALSE)</f>
        <v>927</v>
      </c>
      <c r="BGB806" s="179" t="s">
        <v>67</v>
      </c>
      <c r="BGC806" s="10">
        <f>BGA806*1.2</f>
        <v>1112.3999999999999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VLOOKUP(BGG806,$A$879:$F$2566,6,FALSE)</f>
        <v>547</v>
      </c>
      <c r="BGK806" s="179" t="s">
        <v>67</v>
      </c>
      <c r="BGL806" s="10">
        <f>BGJ806*1.2</f>
        <v>656.4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VLOOKUP(BGP806,$A$879:$F$2566,6,FALSE)</f>
        <v>252</v>
      </c>
      <c r="BGT806" s="179" t="s">
        <v>67</v>
      </c>
      <c r="BGU806" s="10">
        <f>BGS806*1.2</f>
        <v>302.39999999999998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VLOOKUP(BGY806,$A$879:$F$2566,6,FALSE)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VLOOKUP(B807,$A$879:$F$2566,6,FALSE)</f>
        <v>927</v>
      </c>
      <c r="F807" s="179" t="s">
        <v>69</v>
      </c>
      <c r="G807" s="10">
        <f>E807*1.1</f>
        <v>1019.7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VLOOKUP(K807,$A$879:$F$2566,6,FALSE)</f>
        <v>216</v>
      </c>
      <c r="O807" s="179" t="s">
        <v>69</v>
      </c>
      <c r="P807" s="10">
        <f>N807*1.1</f>
        <v>237.60000000000002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VLOOKUP(T807,$A$879:$F$2566,6,FALSE)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VLOOKUP(AC807,$A$879:$F$2566,6,FALSE)</f>
        <v>486</v>
      </c>
      <c r="AG807" s="179" t="s">
        <v>69</v>
      </c>
      <c r="AH807" s="10">
        <f>AF807*1.1</f>
        <v>534.6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VLOOKUP(AL807,$A$879:$F$2566,6,FALSE)</f>
        <v>344</v>
      </c>
      <c r="AP807" s="179" t="s">
        <v>69</v>
      </c>
      <c r="AQ807" s="10">
        <f>AO807*1.1</f>
        <v>378.40000000000003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VLOOKUP(AU807,$A$879:$F$2566,6,FALSE)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VLOOKUP(BD807,$A$879:$F$2566,6,FALSE)</f>
        <v>547</v>
      </c>
      <c r="BH807" s="179" t="s">
        <v>69</v>
      </c>
      <c r="BI807" s="10">
        <f>BG807*1.1</f>
        <v>601.70000000000005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VLOOKUP(BM807,$A$879:$F$2566,6,FALSE)</f>
        <v>71</v>
      </c>
      <c r="BQ807" s="179" t="s">
        <v>69</v>
      </c>
      <c r="BR807" s="10">
        <f>BP807*1.1</f>
        <v>78.100000000000009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VLOOKUP(BV807,$A$879:$F$2566,6,FALSE)</f>
        <v>344</v>
      </c>
      <c r="BZ807" s="179" t="s">
        <v>69</v>
      </c>
      <c r="CA807" s="10">
        <f>BY807*1.1</f>
        <v>378.40000000000003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VLOOKUP(CE807,$A$879:$F$2566,6,FALSE)</f>
        <v>344</v>
      </c>
      <c r="CI807" s="179" t="s">
        <v>69</v>
      </c>
      <c r="CJ807" s="10">
        <f>CH807*1.1</f>
        <v>378.40000000000003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VLOOKUP(CN807,$A$879:$F$2566,6,FALSE)</f>
        <v>202</v>
      </c>
      <c r="CR807" s="179" t="s">
        <v>69</v>
      </c>
      <c r="CS807" s="10">
        <f>CQ807*1.1</f>
        <v>222.20000000000002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VLOOKUP(CW807,$A$879:$F$2566,6,FALSE)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VLOOKUP(DF807,$A$879:$F$2566,6,FALSE)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VLOOKUP(DO807,$A$879:$F$2566,6,FALSE)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VLOOKUP(DX807,$A$879:$F$2566,6,FALSE)</f>
        <v>252</v>
      </c>
      <c r="EB807" s="179" t="s">
        <v>69</v>
      </c>
      <c r="EC807" s="10">
        <f>EA807*1.1</f>
        <v>277.20000000000005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VLOOKUP(EG807,$A$879:$F$2566,6,FALSE)</f>
        <v>202</v>
      </c>
      <c r="EK807" s="179" t="s">
        <v>69</v>
      </c>
      <c r="EL807" s="10">
        <f>EJ807*1.1</f>
        <v>222.20000000000002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VLOOKUP(EP807,$A$879:$F$2566,6,FALSE)</f>
        <v>202</v>
      </c>
      <c r="ET807" s="179" t="s">
        <v>69</v>
      </c>
      <c r="EU807" s="10">
        <f>ES807*1.1</f>
        <v>222.20000000000002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VLOOKUP(EY807,$A$879:$F$2566,6,FALSE)</f>
        <v>216</v>
      </c>
      <c r="FC807" s="179" t="s">
        <v>69</v>
      </c>
      <c r="FD807" s="10">
        <f>FB807*1.1</f>
        <v>237.60000000000002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VLOOKUP(FH807,$A$879:$F$2566,6,FALSE)</f>
        <v>216</v>
      </c>
      <c r="FL807" s="179" t="s">
        <v>69</v>
      </c>
      <c r="FM807" s="10">
        <f>FK807*1.1</f>
        <v>237.60000000000002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VLOOKUP(FQ807,$A$879:$F$2566,6,FALSE)</f>
        <v>344</v>
      </c>
      <c r="FU807" s="179" t="s">
        <v>69</v>
      </c>
      <c r="FV807" s="10">
        <f>FT807*1.1</f>
        <v>378.40000000000003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VLOOKUP(FZ807,$A$879:$F$2566,6,FALSE)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VLOOKUP(GI807,$A$879:$F$2566,6,FALSE)</f>
        <v>486</v>
      </c>
      <c r="GM807" s="179" t="s">
        <v>69</v>
      </c>
      <c r="GN807" s="10">
        <f>GL807*1.1</f>
        <v>534.6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VLOOKUP(GR807,$A$879:$F$2566,6,FALSE)</f>
        <v>547</v>
      </c>
      <c r="GV807" s="179" t="s">
        <v>69</v>
      </c>
      <c r="GW807" s="10">
        <f>GU807*1.1</f>
        <v>601.70000000000005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VLOOKUP(HA807,$A$879:$F$2566,6,FALSE)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VLOOKUP(HJ807,$A$879:$F$2566,6,FALSE)</f>
        <v>344</v>
      </c>
      <c r="HN807" s="179" t="s">
        <v>69</v>
      </c>
      <c r="HO807" s="10">
        <f>HM807*1.1</f>
        <v>378.40000000000003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VLOOKUP(HS807,$A$879:$F$2566,6,FALSE)</f>
        <v>344</v>
      </c>
      <c r="HW807" s="179" t="s">
        <v>69</v>
      </c>
      <c r="HX807" s="10">
        <f>HV807*1.1</f>
        <v>378.40000000000003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VLOOKUP(IB807,$A$879:$F$2566,6,FALSE)</f>
        <v>252</v>
      </c>
      <c r="IF807" s="179" t="s">
        <v>69</v>
      </c>
      <c r="IG807" s="10">
        <f>IE807*1.1</f>
        <v>277.20000000000005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VLOOKUP(IK807,$A$879:$F$2566,6,FALSE)</f>
        <v>927</v>
      </c>
      <c r="IO807" s="179" t="s">
        <v>69</v>
      </c>
      <c r="IP807" s="10">
        <f>IN807*1.1</f>
        <v>1019.7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VLOOKUP(IT807,$A$879:$F$2566,6,FALSE)</f>
        <v>547</v>
      </c>
      <c r="IX807" s="179" t="s">
        <v>69</v>
      </c>
      <c r="IY807" s="10">
        <f>IW807*1.1</f>
        <v>601.70000000000005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VLOOKUP(JC807,$A$879:$F$2566,6,FALSE)</f>
        <v>486</v>
      </c>
      <c r="JG807" s="179" t="s">
        <v>69</v>
      </c>
      <c r="JH807" s="10">
        <f>JF807*1.1</f>
        <v>534.6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VLOOKUP(JL807,$A$879:$F$2566,6,FALSE)</f>
        <v>486</v>
      </c>
      <c r="JP807" s="179" t="s">
        <v>69</v>
      </c>
      <c r="JQ807" s="10">
        <f>JO807*1.1</f>
        <v>534.6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VLOOKUP(JU807,$A$879:$F$2566,6,FALSE)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VLOOKUP(KD807,$A$879:$F$2566,6,FALSE)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VLOOKUP(KM807,$A$879:$F$2566,6,FALSE)</f>
        <v>547</v>
      </c>
      <c r="KQ807" s="179" t="s">
        <v>69</v>
      </c>
      <c r="KR807" s="10">
        <f>KP807*1.1</f>
        <v>601.70000000000005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VLOOKUP(KV807,$A$879:$F$2566,6,FALSE)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VLOOKUP(LE807,$A$879:$F$2566,6,FALSE)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VLOOKUP(LN807,$A$879:$F$2566,6,FALSE)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VLOOKUP(LW807,$A$879:$F$2566,6,FALSE)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VLOOKUP(MF807,$A$879:$F$2566,6,FALSE)</f>
        <v>202</v>
      </c>
      <c r="MJ807" s="179" t="s">
        <v>69</v>
      </c>
      <c r="MK807" s="10">
        <f>MI807*1.1</f>
        <v>222.20000000000002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VLOOKUP(MO807,$A$879:$F$2566,6,FALSE)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VLOOKUP(MX807,$A$879:$F$2566,6,FALSE)</f>
        <v>486</v>
      </c>
      <c r="NB807" s="179" t="s">
        <v>69</v>
      </c>
      <c r="NC807" s="10">
        <f>NA807*1.1</f>
        <v>534.6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VLOOKUP(NG807,$A$879:$F$2566,6,FALSE)</f>
        <v>71</v>
      </c>
      <c r="NK807" s="179" t="s">
        <v>69</v>
      </c>
      <c r="NL807" s="10">
        <f>NJ807*1.1</f>
        <v>78.100000000000009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VLOOKUP(NP807,$A$879:$F$2566,6,FALSE)</f>
        <v>486</v>
      </c>
      <c r="NT807" s="179" t="s">
        <v>69</v>
      </c>
      <c r="NU807" s="10">
        <f>NS807*1.1</f>
        <v>534.6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VLOOKUP(NY807,$A$879:$F$2566,6,FALSE)</f>
        <v>344</v>
      </c>
      <c r="OC807" s="179" t="s">
        <v>69</v>
      </c>
      <c r="OD807" s="10">
        <f>OB807*1.1</f>
        <v>378.40000000000003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VLOOKUP(OH807,$A$879:$F$2566,6,FALSE)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VLOOKUP(OQ807,$A$879:$F$2566,6,FALSE)</f>
        <v>547</v>
      </c>
      <c r="OU807" s="179" t="s">
        <v>69</v>
      </c>
      <c r="OV807" s="10">
        <f>OT807*1.1</f>
        <v>601.70000000000005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VLOOKUP(OZ807,$A$879:$F$2566,6,FALSE)</f>
        <v>238</v>
      </c>
      <c r="PD807" s="179" t="s">
        <v>69</v>
      </c>
      <c r="PE807" s="10">
        <f>PC807*1.1</f>
        <v>261.8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VLOOKUP(PI807,$A$879:$F$2566,6,FALSE)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VLOOKUP(PR807,$A$879:$F$2566,6,FALSE)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VLOOKUP(QA807,$A$879:$F$2566,6,FALSE)</f>
        <v>344</v>
      </c>
      <c r="QE807" s="179" t="s">
        <v>69</v>
      </c>
      <c r="QF807" s="10">
        <f>QD807*1.1</f>
        <v>378.40000000000003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VLOOKUP(QJ807,$A$879:$F$2566,6,FALSE)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VLOOKUP(QS807,$A$879:$F$2566,6,FALSE)</f>
        <v>344</v>
      </c>
      <c r="QW807" s="179" t="s">
        <v>69</v>
      </c>
      <c r="QX807" s="10">
        <f>QV807*1.1</f>
        <v>378.40000000000003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VLOOKUP(RB807,$A$879:$F$2566,6,FALSE)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VLOOKUP(RK807,$A$879:$F$2566,6,FALSE)</f>
        <v>486</v>
      </c>
      <c r="RO807" s="179" t="s">
        <v>69</v>
      </c>
      <c r="RP807" s="10">
        <f>RN807*1.1</f>
        <v>534.6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VLOOKUP(RT807,$A$879:$F$2566,6,FALSE)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VLOOKUP(SC807,$A$879:$F$2566,6,FALSE)</f>
        <v>202</v>
      </c>
      <c r="SG807" s="179" t="s">
        <v>69</v>
      </c>
      <c r="SH807" s="10">
        <f>SF807*1.1</f>
        <v>222.20000000000002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VLOOKUP(SL807,$A$879:$F$2566,6,FALSE)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VLOOKUP(SU807,$A$879:$F$2566,6,FALSE)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VLOOKUP(TD807,$A$879:$F$2566,6,FALSE)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VLOOKUP(TM807,$A$879:$F$2566,6,FALSE)</f>
        <v>486</v>
      </c>
      <c r="TQ807" s="179" t="s">
        <v>69</v>
      </c>
      <c r="TR807" s="10">
        <f>TP807*1.1</f>
        <v>534.6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VLOOKUP(TV807,$A$879:$F$2566,6,FALSE)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VLOOKUP(UE807,$A$879:$F$2566,6,FALSE)</f>
        <v>71</v>
      </c>
      <c r="UI807" s="179" t="s">
        <v>69</v>
      </c>
      <c r="UJ807" s="10">
        <f>UH807*1.1</f>
        <v>78.100000000000009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VLOOKUP(UN807,$A$879:$F$2566,6,FALSE)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VLOOKUP(UW807,$A$879:$F$2566,6,FALSE)</f>
        <v>547</v>
      </c>
      <c r="VA807" s="179" t="s">
        <v>69</v>
      </c>
      <c r="VB807" s="10">
        <f>UZ807*1.1</f>
        <v>601.70000000000005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VLOOKUP(VF807,$A$879:$F$2566,6,FALSE)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VLOOKUP(VO807,$A$879:$F$2566,6,FALSE)</f>
        <v>252</v>
      </c>
      <c r="VS807" s="179" t="s">
        <v>69</v>
      </c>
      <c r="VT807" s="10">
        <f>VR807*1.1</f>
        <v>277.20000000000005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VLOOKUP(VX807,$A$879:$F$2566,6,FALSE)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VLOOKUP(WG807,$A$879:$F$2566,6,FALSE)</f>
        <v>486</v>
      </c>
      <c r="WK807" s="179" t="s">
        <v>69</v>
      </c>
      <c r="WL807" s="10">
        <f>WJ807*1.1</f>
        <v>534.6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VLOOKUP(WP807,$A$879:$F$2566,6,FALSE)</f>
        <v>71</v>
      </c>
      <c r="WT807" s="179" t="s">
        <v>69</v>
      </c>
      <c r="WU807" s="10">
        <f>WS807*1.1</f>
        <v>78.100000000000009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VLOOKUP(WY807,$A$879:$F$2566,6,FALSE)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VLOOKUP(XH807,$A$879:$F$2566,6,FALSE)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VLOOKUP(XQ807,$A$879:$F$2566,6,FALSE)</f>
        <v>927</v>
      </c>
      <c r="XU807" s="179" t="s">
        <v>69</v>
      </c>
      <c r="XV807" s="10">
        <f>XT807*1.1</f>
        <v>1019.7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VLOOKUP(XZ807,$A$879:$F$2566,6,FALSE)</f>
        <v>252</v>
      </c>
      <c r="YD807" s="179" t="s">
        <v>69</v>
      </c>
      <c r="YE807" s="10">
        <f>YC807*1.1</f>
        <v>277.20000000000005</v>
      </c>
      <c r="YG807" s="239"/>
      <c r="YH807" s="179" t="s">
        <v>74</v>
      </c>
      <c r="YI807" s="361" t="s">
        <v>723</v>
      </c>
      <c r="YK807" s="180"/>
      <c r="YL807" s="180">
        <f>VLOOKUP(YI807,$A$879:$F$2566,6,FALSE)</f>
        <v>202</v>
      </c>
      <c r="YM807" s="179" t="s">
        <v>69</v>
      </c>
      <c r="YN807" s="10">
        <f>YL807*1.1</f>
        <v>222.20000000000002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VLOOKUP(YR807,$A$879:$F$2566,6,FALSE)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VLOOKUP(ZA807,$A$879:$F$2566,6,FALSE)</f>
        <v>344</v>
      </c>
      <c r="ZE807" s="179" t="s">
        <v>69</v>
      </c>
      <c r="ZF807" s="10">
        <f>ZD807*1.1</f>
        <v>378.40000000000003</v>
      </c>
      <c r="ZH807" s="239"/>
      <c r="ZI807" s="179" t="s">
        <v>74</v>
      </c>
      <c r="ZJ807" s="361" t="s">
        <v>456</v>
      </c>
      <c r="ZL807" s="180"/>
      <c r="ZM807" s="180">
        <f>VLOOKUP(ZJ807,$A$879:$F$2566,6,FALSE)</f>
        <v>177</v>
      </c>
      <c r="ZN807" s="179" t="s">
        <v>69</v>
      </c>
      <c r="ZO807" s="10">
        <f>ZM807*1.1</f>
        <v>194.70000000000002</v>
      </c>
      <c r="ZQ807" s="239"/>
      <c r="ZR807" s="179" t="s">
        <v>74</v>
      </c>
      <c r="ZS807" s="361" t="s">
        <v>1705</v>
      </c>
      <c r="ZU807" s="180"/>
      <c r="ZV807" s="180">
        <f>VLOOKUP(ZS807,$A$879:$F$2566,6,FALSE)</f>
        <v>717</v>
      </c>
      <c r="ZW807" s="179" t="s">
        <v>69</v>
      </c>
      <c r="ZX807" s="10">
        <f>ZV807*1.1</f>
        <v>788.7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VLOOKUP(AAB807,$A$879:$F$2566,6,FALSE)</f>
        <v>486</v>
      </c>
      <c r="AAF807" s="179" t="s">
        <v>69</v>
      </c>
      <c r="AAG807" s="10">
        <f>AAE807*1.1</f>
        <v>534.6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VLOOKUP(AAK807,$A$879:$F$2566,6,FALSE)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VLOOKUP(AAT807,$A$879:$F$2566,6,FALSE)</f>
        <v>547</v>
      </c>
      <c r="AAX807" s="179" t="s">
        <v>69</v>
      </c>
      <c r="AAY807" s="10">
        <f>AAW807*1.1</f>
        <v>601.70000000000005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VLOOKUP(ABC807,$A$879:$F$2566,6,FALSE)</f>
        <v>71</v>
      </c>
      <c r="ABG807" s="179" t="s">
        <v>69</v>
      </c>
      <c r="ABH807" s="10">
        <f>ABF807*1.1</f>
        <v>78.100000000000009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VLOOKUP(ABL807,$A$879:$F$2566,6,FALSE)</f>
        <v>238</v>
      </c>
      <c r="ABP807" s="179" t="s">
        <v>69</v>
      </c>
      <c r="ABQ807" s="10">
        <f>ABO807*1.1</f>
        <v>261.8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VLOOKUP(ABU807,$A$879:$F$2566,6,FALSE)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VLOOKUP(ACD807,$A$879:$F$2566,6,FALSE)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VLOOKUP(ACM807,$A$879:$F$2566,6,FALSE)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VLOOKUP(ACV807,$A$879:$F$2566,6,FALSE)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VLOOKUP(ADE807,$A$879:$F$2566,6,FALSE)</f>
        <v>238</v>
      </c>
      <c r="ADI807" s="179" t="s">
        <v>69</v>
      </c>
      <c r="ADJ807" s="10">
        <f>ADH807*1.1</f>
        <v>261.8</v>
      </c>
      <c r="ADL807" s="239"/>
      <c r="ADM807" s="179" t="s">
        <v>74</v>
      </c>
      <c r="ADN807" s="75" t="s">
        <v>183</v>
      </c>
      <c r="ADP807" s="180"/>
      <c r="ADQ807" s="180" t="e">
        <f>VLOOKUP(ADN807,$A$879:$F$2566,6,FALSE)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VLOOKUP(ADW807,$A$879:$F$2566,6,FALSE)</f>
        <v>71</v>
      </c>
      <c r="AEA807" s="179" t="s">
        <v>69</v>
      </c>
      <c r="AEB807" s="10">
        <f>ADZ807*1.1</f>
        <v>78.100000000000009</v>
      </c>
      <c r="AED807" s="239"/>
      <c r="AEE807" s="179" t="s">
        <v>74</v>
      </c>
      <c r="AEF807" s="75" t="s">
        <v>183</v>
      </c>
      <c r="AEH807" s="180"/>
      <c r="AEI807" s="180" t="e">
        <f>VLOOKUP(AEF807,$A$879:$F$2566,6,FALSE)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VLOOKUP(AEO807,$A$879:$F$2566,6,FALSE)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VLOOKUP(AEX807,$A$879:$F$2566,6,FALSE)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VLOOKUP(AFG807,$A$879:$F$2566,6,FALSE)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VLOOKUP(AFP807,$A$879:$F$2566,6,FALSE)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VLOOKUP(AFY807,$A$879:$F$2566,6,FALSE)</f>
        <v>344</v>
      </c>
      <c r="AGC807" s="179" t="s">
        <v>69</v>
      </c>
      <c r="AGD807" s="10">
        <f>AGB807*1.1</f>
        <v>378.40000000000003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VLOOKUP(AGH807,$A$879:$F$2566,6,FALSE)</f>
        <v>216</v>
      </c>
      <c r="AGL807" s="179" t="s">
        <v>69</v>
      </c>
      <c r="AGM807" s="10">
        <f>AGK807*1.1</f>
        <v>237.60000000000002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VLOOKUP(AGQ807,$A$879:$F$2566,6,FALSE)</f>
        <v>927</v>
      </c>
      <c r="AGU807" s="179" t="s">
        <v>69</v>
      </c>
      <c r="AGV807" s="10">
        <f>AGT807*1.1</f>
        <v>1019.7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VLOOKUP(AGZ807,$A$879:$F$2566,6,FALSE)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0" t="s">
        <v>1705</v>
      </c>
      <c r="AHK807" s="180"/>
      <c r="AHL807" s="180">
        <f>VLOOKUP(AHI807,$A$879:$F$2566,6,FALSE)</f>
        <v>717</v>
      </c>
      <c r="AHM807" s="179" t="s">
        <v>69</v>
      </c>
      <c r="AHN807" s="10">
        <f>AHL807*1.1</f>
        <v>788.7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VLOOKUP(AHR807,$A$879:$F$2566,6,FALSE)</f>
        <v>547</v>
      </c>
      <c r="AHV807" s="179" t="s">
        <v>69</v>
      </c>
      <c r="AHW807" s="10">
        <f>AHU807*1.1</f>
        <v>601.70000000000005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VLOOKUP(AIA807,$A$879:$F$2566,6,FALSE)</f>
        <v>71</v>
      </c>
      <c r="AIE807" s="179" t="s">
        <v>69</v>
      </c>
      <c r="AIF807" s="10">
        <f>AID807*1.1</f>
        <v>78.100000000000009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VLOOKUP(AIJ807,$A$879:$F$2566,6,FALSE)</f>
        <v>202</v>
      </c>
      <c r="AIN807" s="179" t="s">
        <v>69</v>
      </c>
      <c r="AIO807" s="10">
        <f>AIM807*1.1</f>
        <v>222.20000000000002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VLOOKUP(AIS807,$A$879:$F$2566,6,FALSE)</f>
        <v>486</v>
      </c>
      <c r="AIW807" s="179" t="s">
        <v>69</v>
      </c>
      <c r="AIX807" s="10">
        <f>AIV807*1.1</f>
        <v>534.6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VLOOKUP(AJB807,$A$879:$F$2566,6,FALSE)</f>
        <v>927</v>
      </c>
      <c r="AJF807" s="179" t="s">
        <v>69</v>
      </c>
      <c r="AJG807" s="10">
        <f>AJE807*1.1</f>
        <v>1019.7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VLOOKUP(AJK807,$A$879:$F$2566,6,FALSE)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VLOOKUP(AJT807,$A$879:$F$2566,6,FALSE)</f>
        <v>177</v>
      </c>
      <c r="AJX807" s="179" t="s">
        <v>69</v>
      </c>
      <c r="AJY807" s="10">
        <f>AJW807*1.1</f>
        <v>194.70000000000002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VLOOKUP(AKC807,$A$879:$F$2566,6,FALSE)</f>
        <v>547</v>
      </c>
      <c r="AKG807" s="179" t="s">
        <v>69</v>
      </c>
      <c r="AKH807" s="10">
        <f>AKF807*1.1</f>
        <v>601.70000000000005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VLOOKUP(AKL807,$A$879:$F$2566,6,FALSE)</f>
        <v>486</v>
      </c>
      <c r="AKP807" s="179" t="s">
        <v>69</v>
      </c>
      <c r="AKQ807" s="10">
        <f>AKO807*1.1</f>
        <v>534.6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VLOOKUP(AKU807,$A$879:$F$2566,6,FALSE)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VLOOKUP(ALD807,$A$879:$F$2566,6,FALSE)</f>
        <v>71</v>
      </c>
      <c r="ALH807" s="179" t="s">
        <v>69</v>
      </c>
      <c r="ALI807" s="10">
        <f>ALG807*1.1</f>
        <v>78.100000000000009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VLOOKUP(ALM807,$A$879:$F$2566,6,FALSE)</f>
        <v>344</v>
      </c>
      <c r="ALQ807" s="179" t="s">
        <v>69</v>
      </c>
      <c r="ALR807" s="10">
        <f>ALP807*1.1</f>
        <v>378.40000000000003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VLOOKUP(ALV807,$A$879:$F$2566,6,FALSE)</f>
        <v>927</v>
      </c>
      <c r="ALZ807" s="179" t="s">
        <v>69</v>
      </c>
      <c r="AMA807" s="10">
        <f>ALY807*1.1</f>
        <v>1019.7</v>
      </c>
      <c r="AMB807" s="10"/>
      <c r="AMC807" s="239"/>
      <c r="AMD807" s="179" t="s">
        <v>74</v>
      </c>
      <c r="AME807" s="443" t="s">
        <v>1709</v>
      </c>
      <c r="AMG807" s="180"/>
      <c r="AMH807" s="180">
        <f>VLOOKUP(AME807,$A$879:$F$2566,6,FALSE)</f>
        <v>344</v>
      </c>
      <c r="AMI807" s="179" t="s">
        <v>69</v>
      </c>
      <c r="AMJ807" s="10">
        <f>AMH807*1.1</f>
        <v>378.40000000000003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VLOOKUP(AMN807,$A$879:$F$2566,6,FALSE)</f>
        <v>717</v>
      </c>
      <c r="AMR807" s="179" t="s">
        <v>69</v>
      </c>
      <c r="AMS807" s="10">
        <f>AMQ807*1.1</f>
        <v>788.7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VLOOKUP(AMW807,$A$879:$F$2566,6,FALSE)</f>
        <v>202</v>
      </c>
      <c r="ANA807" s="179" t="s">
        <v>69</v>
      </c>
      <c r="ANB807" s="10">
        <f>AMZ807*1.1</f>
        <v>222.20000000000002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VLOOKUP(ANF807,$A$879:$F$2566,6,FALSE)</f>
        <v>252</v>
      </c>
      <c r="ANJ807" s="179" t="s">
        <v>69</v>
      </c>
      <c r="ANK807" s="10">
        <f>ANI807*1.1</f>
        <v>277.20000000000005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VLOOKUP(ANO807,$A$879:$F$2566,6,FALSE)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VLOOKUP(ANX807,$A$879:$F$2566,6,FALSE)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VLOOKUP(AOG807,$A$879:$F$2566,6,FALSE)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VLOOKUP(AOP807,$A$879:$F$2566,6,FALSE)</f>
        <v>71</v>
      </c>
      <c r="AOT807" s="179" t="s">
        <v>69</v>
      </c>
      <c r="AOU807" s="10">
        <f>AOS807*1.1</f>
        <v>78.100000000000009</v>
      </c>
      <c r="AOV807" s="10"/>
      <c r="AOW807" s="239"/>
      <c r="AOX807" s="179" t="s">
        <v>74</v>
      </c>
      <c r="AOY807" s="446" t="s">
        <v>1789</v>
      </c>
      <c r="APA807" s="180"/>
      <c r="APB807" s="180">
        <f>VLOOKUP(AOY807,$A$879:$F$2566,6,FALSE)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VLOOKUP(APH807,$A$879:$F$2566,6,FALSE)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VLOOKUP(APQ807,$A$879:$F$2566,6,FALSE)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VLOOKUP(APZ807,$A$879:$F$2566,6,FALSE)</f>
        <v>344</v>
      </c>
      <c r="AQD807" s="179" t="s">
        <v>69</v>
      </c>
      <c r="AQE807" s="10">
        <f>AQC807*1.1</f>
        <v>378.40000000000003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VLOOKUP(AQI807,$A$879:$F$2566,6,FALSE)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VLOOKUP(AQR807,$A$879:$F$2566,6,FALSE)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VLOOKUP(ARA807,$A$879:$F$2566,6,FALSE)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VLOOKUP(ARJ807,$A$879:$F$2566,6,FALSE)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VLOOKUP(ARS807,$A$879:$F$2566,6,FALSE)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VLOOKUP(ASB807,$A$879:$F$2566,6,FALSE)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VLOOKUP(ASK807,$A$879:$F$2566,6,FALSE)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VLOOKUP(AST807,$A$879:$F$2566,6,FALSE)</f>
        <v>71</v>
      </c>
      <c r="ASX807" s="179" t="s">
        <v>69</v>
      </c>
      <c r="ASY807" s="10">
        <f>ASW807*1.1</f>
        <v>78.100000000000009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VLOOKUP(ATC807,$A$879:$F$2566,6,FALSE)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VLOOKUP(ATL807,$A$879:$F$2566,6,FALSE)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VLOOKUP(ATU807,$A$879:$F$2566,6,FALSE)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VLOOKUP(AUD807,$A$879:$F$2566,6,FALSE)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VLOOKUP(AUM807,$A$879:$F$2566,6,FALSE)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VLOOKUP(AUV807,$A$879:$F$2566,6,FALSE)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VLOOKUP(AVE807,$A$879:$F$2566,6,FALSE)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VLOOKUP(AVN807,$A$879:$F$2566,6,FALSE)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VLOOKUP(AVW807,$A$879:$F$2566,6,FALSE)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VLOOKUP(AWF807,$A$879:$F$2566,6,FALSE)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VLOOKUP(AWO807,$A$879:$F$2566,6,FALSE)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VLOOKUP(AWX807,$A$879:$F$2566,6,FALSE)</f>
        <v>71</v>
      </c>
      <c r="AXB807" s="179" t="s">
        <v>69</v>
      </c>
      <c r="AXC807" s="10">
        <f>AXA807*1.1</f>
        <v>78.100000000000009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VLOOKUP(AXG807,$A$879:$F$2566,6,FALSE)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VLOOKUP(AXP807,$A$879:$F$2566,6,FALSE)</f>
        <v>717</v>
      </c>
      <c r="AXT807" s="179" t="s">
        <v>69</v>
      </c>
      <c r="AXU807" s="10">
        <f>AXS807*1.1</f>
        <v>788.7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VLOOKUP(AXY807,$A$879:$F$2566,6,FALSE)</f>
        <v>717</v>
      </c>
      <c r="AYC807" s="179" t="s">
        <v>69</v>
      </c>
      <c r="AYD807" s="10">
        <f>AYB807*1.1</f>
        <v>788.7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VLOOKUP(AYH807,$A$879:$F$2566,6,FALSE)</f>
        <v>717</v>
      </c>
      <c r="AYL807" s="179" t="s">
        <v>69</v>
      </c>
      <c r="AYM807" s="10">
        <f>AYK807*1.1</f>
        <v>788.7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VLOOKUP(AYQ807,$A$879:$F$2566,6,FALSE)</f>
        <v>216</v>
      </c>
      <c r="AYU807" s="179" t="s">
        <v>69</v>
      </c>
      <c r="AYV807" s="10">
        <f>AYT807*1.1</f>
        <v>237.60000000000002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VLOOKUP(AYZ807,$A$879:$F$2566,6,FALSE)</f>
        <v>344</v>
      </c>
      <c r="AZD807" s="179" t="s">
        <v>69</v>
      </c>
      <c r="AZE807" s="10">
        <f>AZC807*1.1</f>
        <v>378.40000000000003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VLOOKUP(AZI807,$A$879:$F$2566,6,FALSE)</f>
        <v>71</v>
      </c>
      <c r="AZM807" s="179" t="s">
        <v>69</v>
      </c>
      <c r="AZN807" s="10">
        <f>AZL807*1.1</f>
        <v>78.100000000000009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VLOOKUP(AZR807,$A$879:$F$2566,6,FALSE)</f>
        <v>216</v>
      </c>
      <c r="AZV807" s="179" t="s">
        <v>69</v>
      </c>
      <c r="AZW807" s="10">
        <f>AZU807*1.1</f>
        <v>237.60000000000002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VLOOKUP(BAA807,$A$879:$F$2566,6,FALSE)</f>
        <v>927</v>
      </c>
      <c r="BAE807" s="179" t="s">
        <v>69</v>
      </c>
      <c r="BAF807" s="10">
        <f>BAD807*1.1</f>
        <v>1019.7</v>
      </c>
      <c r="BAG807" s="10"/>
      <c r="BAH807" s="239"/>
      <c r="BAI807" s="179" t="s">
        <v>74</v>
      </c>
      <c r="BAJ807" s="440" t="s">
        <v>466</v>
      </c>
      <c r="BAL807" s="180"/>
      <c r="BAM807" s="180">
        <f>VLOOKUP(BAJ807,$A$879:$F$2566,6,FALSE)</f>
        <v>547</v>
      </c>
      <c r="BAN807" s="179" t="s">
        <v>69</v>
      </c>
      <c r="BAO807" s="10">
        <f>BAM807*1.1</f>
        <v>601.70000000000005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VLOOKUP(BAS807,$A$879:$F$2566,6,FALSE)</f>
        <v>717</v>
      </c>
      <c r="BAW807" s="179" t="s">
        <v>69</v>
      </c>
      <c r="BAX807" s="10">
        <f>BAV807*1.1</f>
        <v>788.7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VLOOKUP(BBB807,$A$879:$F$2566,6,FALSE)</f>
        <v>252</v>
      </c>
      <c r="BBF807" s="179" t="s">
        <v>69</v>
      </c>
      <c r="BBG807" s="10">
        <f>BBE807*1.1</f>
        <v>277.20000000000005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VLOOKUP(BBK807,$A$879:$F$2566,6,FALSE)</f>
        <v>717</v>
      </c>
      <c r="BBO807" s="179" t="s">
        <v>69</v>
      </c>
      <c r="BBP807" s="10">
        <f>BBN807*1.1</f>
        <v>788.7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VLOOKUP(BBT807,$A$879:$F$2566,6,FALSE)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VLOOKUP(BCC807,$A$879:$F$2566,6,FALSE)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VLOOKUP(BCL807,$A$879:$F$2566,6,FALSE)</f>
        <v>216</v>
      </c>
      <c r="BCP807" s="179" t="s">
        <v>69</v>
      </c>
      <c r="BCQ807" s="10">
        <f>BCO807*1.1</f>
        <v>237.60000000000002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VLOOKUP(BCU807,$A$879:$F$2566,6,FALSE)</f>
        <v>547</v>
      </c>
      <c r="BCY807" s="179" t="s">
        <v>69</v>
      </c>
      <c r="BCZ807" s="10">
        <f>BCX807*1.1</f>
        <v>601.70000000000005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VLOOKUP(BDD807,$A$879:$F$2566,6,FALSE)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VLOOKUP(BDM807,$A$879:$F$2566,6,FALSE)</f>
        <v>177</v>
      </c>
      <c r="BDQ807" s="179" t="s">
        <v>69</v>
      </c>
      <c r="BDR807" s="10">
        <f>BDP807*1.1</f>
        <v>194.70000000000002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VLOOKUP(BDV807,$A$879:$F$2566,6,FALSE)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VLOOKUP(BEE807,$A$879:$F$2566,6,FALSE)</f>
        <v>486</v>
      </c>
      <c r="BEI807" s="179" t="s">
        <v>69</v>
      </c>
      <c r="BEJ807" s="10">
        <f>BEH807*1.1</f>
        <v>534.6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VLOOKUP(BEN807,$A$879:$F$2566,6,FALSE)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VLOOKUP(BEW807,$A$879:$F$2566,6,FALSE)</f>
        <v>344</v>
      </c>
      <c r="BFA807" s="179" t="s">
        <v>69</v>
      </c>
      <c r="BFB807" s="10">
        <f>BEZ807*1.1</f>
        <v>378.40000000000003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VLOOKUP(BFF807,$A$879:$F$2566,6,FALSE)</f>
        <v>216</v>
      </c>
      <c r="BFJ807" s="179" t="s">
        <v>69</v>
      </c>
      <c r="BFK807" s="10">
        <f>BFI807*1.1</f>
        <v>237.60000000000002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VLOOKUP(BFO807,$A$879:$F$2566,6,FALSE)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VLOOKUP(BFX807,$A$879:$F$2566,6,FALSE)</f>
        <v>252</v>
      </c>
      <c r="BGB807" s="179" t="s">
        <v>69</v>
      </c>
      <c r="BGC807" s="10">
        <f>BGA807*1.1</f>
        <v>277.20000000000005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VLOOKUP(BGG807,$A$879:$F$2566,6,FALSE)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VLOOKUP(BGP807,$A$879:$F$2566,6,FALSE)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VLOOKUP(BGY807,$A$879:$F$2566,6,FALSE)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3198.2</v>
      </c>
      <c r="I808" s="233"/>
      <c r="J808" s="179"/>
      <c r="K808" s="437"/>
      <c r="M808" s="179"/>
      <c r="N808" s="179"/>
      <c r="O808" s="179"/>
      <c r="P808" s="10"/>
      <c r="Q808" s="10">
        <f>SUM(P803:P807)</f>
        <v>3586.4</v>
      </c>
      <c r="R808" s="233"/>
      <c r="S808" s="179"/>
      <c r="T808" s="437"/>
      <c r="V808" s="179"/>
      <c r="W808" s="179"/>
      <c r="X808" s="179"/>
      <c r="Y808" s="10"/>
      <c r="Z808" s="10">
        <f>SUM(Y803:Y807)</f>
        <v>2767.2</v>
      </c>
      <c r="AA808" s="233"/>
      <c r="AB808" s="179"/>
      <c r="AC808" s="437"/>
      <c r="AE808" s="179"/>
      <c r="AF808" s="179"/>
      <c r="AG808" s="179"/>
      <c r="AH808" s="10"/>
      <c r="AI808" s="10">
        <f>SUM(AH803:AH807)</f>
        <v>3641.4</v>
      </c>
      <c r="AJ808" s="233"/>
      <c r="AK808" s="179"/>
      <c r="AL808" s="437"/>
      <c r="AN808" s="179"/>
      <c r="AO808" s="179"/>
      <c r="AP808" s="179"/>
      <c r="AQ808" s="10"/>
      <c r="AR808" s="10">
        <f>SUM(AQ803:AQ807)</f>
        <v>2757.1000000000004</v>
      </c>
      <c r="AS808" s="233"/>
      <c r="AT808" s="179"/>
      <c r="AU808" s="437"/>
      <c r="AW808" s="179"/>
      <c r="AX808" s="179"/>
      <c r="AY808" s="179"/>
      <c r="AZ808" s="10"/>
      <c r="BA808" s="10">
        <f>SUM(AZ803:AZ807)</f>
        <v>3712.8999999999996</v>
      </c>
      <c r="BB808" s="233"/>
      <c r="BC808" s="179"/>
      <c r="BD808" s="437"/>
      <c r="BF808" s="179"/>
      <c r="BG808" s="179"/>
      <c r="BH808" s="179"/>
      <c r="BI808" s="10"/>
      <c r="BJ808" s="10">
        <f>SUM(BI803:BI807)</f>
        <v>3951</v>
      </c>
      <c r="BK808" s="233"/>
      <c r="BL808" s="179"/>
      <c r="BM808" s="437"/>
      <c r="BO808" s="179"/>
      <c r="BP808" s="179"/>
      <c r="BQ808" s="179"/>
      <c r="BR808" s="10"/>
      <c r="BS808" s="10">
        <f>SUM(BR803:BR807)</f>
        <v>2776.6</v>
      </c>
      <c r="BT808" s="233"/>
      <c r="BU808" s="179"/>
      <c r="BV808" s="437"/>
      <c r="BX808" s="179"/>
      <c r="BY808" s="179"/>
      <c r="BZ808" s="179"/>
      <c r="CA808" s="10"/>
      <c r="CB808" s="10">
        <f>SUM(CA803:CA807)</f>
        <v>3688</v>
      </c>
      <c r="CC808" s="233"/>
      <c r="CD808" s="179"/>
      <c r="CE808" s="437"/>
      <c r="CG808" s="179"/>
      <c r="CH808" s="179"/>
      <c r="CI808" s="179"/>
      <c r="CJ808" s="10"/>
      <c r="CK808" s="10">
        <f>SUM(CJ803:CJ807)</f>
        <v>3255.4</v>
      </c>
      <c r="CL808" s="233"/>
      <c r="CM808" s="179"/>
      <c r="CN808" s="437"/>
      <c r="CP808" s="179"/>
      <c r="CQ808" s="179"/>
      <c r="CR808" s="179"/>
      <c r="CS808" s="10"/>
      <c r="CT808" s="10">
        <f>SUM(CS803:CS807)</f>
        <v>2515.5</v>
      </c>
      <c r="CU808" s="233"/>
      <c r="CV808" s="179"/>
      <c r="CW808" s="437"/>
      <c r="CY808" s="179"/>
      <c r="CZ808" s="179"/>
      <c r="DA808" s="179"/>
      <c r="DB808" s="10"/>
      <c r="DC808" s="10">
        <f>SUM(DB803:DB807)</f>
        <v>3486.3999999999996</v>
      </c>
      <c r="DD808" s="233"/>
      <c r="DE808" s="179"/>
      <c r="DF808" s="437"/>
      <c r="DH808" s="179"/>
      <c r="DI808" s="179"/>
      <c r="DJ808" s="179"/>
      <c r="DK808" s="10"/>
      <c r="DL808" s="10">
        <f>SUM(DK803:DK807)</f>
        <v>3681.2999999999997</v>
      </c>
      <c r="DM808" s="233"/>
      <c r="DN808" s="179"/>
      <c r="DO808" s="437"/>
      <c r="DQ808" s="179"/>
      <c r="DR808" s="179"/>
      <c r="DS808" s="179"/>
      <c r="DT808" s="10"/>
      <c r="DU808" s="10">
        <f>SUM(DT803:DT807)</f>
        <v>2727.1</v>
      </c>
      <c r="DV808" s="233"/>
      <c r="DW808" s="179"/>
      <c r="DX808" s="437"/>
      <c r="DZ808" s="179"/>
      <c r="EA808" s="179"/>
      <c r="EB808" s="179"/>
      <c r="EC808" s="10"/>
      <c r="ED808" s="10">
        <f>SUM(EC803:EC807)</f>
        <v>3371.5</v>
      </c>
      <c r="EE808" s="233"/>
      <c r="EF808" s="179"/>
      <c r="EG808" s="437"/>
      <c r="EI808" s="179"/>
      <c r="EJ808" s="179"/>
      <c r="EK808" s="179"/>
      <c r="EL808" s="10"/>
      <c r="EM808" s="10">
        <f>SUM(EL803:EL807)</f>
        <v>2033.3000000000004</v>
      </c>
      <c r="EN808" s="233"/>
      <c r="EO808" s="179"/>
      <c r="EP808" s="437"/>
      <c r="ER808" s="179"/>
      <c r="ES808" s="179"/>
      <c r="ET808" s="179"/>
      <c r="EU808" s="10"/>
      <c r="EV808" s="10">
        <f>SUM(EU803:EU807)</f>
        <v>2184.2999999999997</v>
      </c>
      <c r="EW808" s="233"/>
      <c r="EX808" s="179"/>
      <c r="EY808" s="437"/>
      <c r="FA808" s="179"/>
      <c r="FB808" s="179"/>
      <c r="FC808" s="179"/>
      <c r="FD808" s="10"/>
      <c r="FE808" s="10">
        <f>SUM(FD803:FD807)</f>
        <v>2528.1999999999998</v>
      </c>
      <c r="FF808" s="233"/>
      <c r="FG808" s="179"/>
      <c r="FH808" s="437"/>
      <c r="FJ808" s="179"/>
      <c r="FK808" s="179"/>
      <c r="FL808" s="179"/>
      <c r="FM808" s="10"/>
      <c r="FN808" s="10">
        <f>SUM(FM803:FM807)</f>
        <v>2632.3</v>
      </c>
      <c r="FO808" s="233"/>
      <c r="FP808" s="179"/>
      <c r="FQ808" s="437"/>
      <c r="FS808" s="179"/>
      <c r="FT808" s="179"/>
      <c r="FU808" s="179"/>
      <c r="FV808" s="10"/>
      <c r="FW808" s="10">
        <f>SUM(FV803:FV807)</f>
        <v>3472.7000000000003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7"/>
      <c r="GK808" s="179"/>
      <c r="GL808" s="179"/>
      <c r="GM808" s="179"/>
      <c r="GN808" s="10"/>
      <c r="GO808" s="10">
        <f>SUM(GN803:GN807)</f>
        <v>3065.2999999999997</v>
      </c>
      <c r="GP808" s="233"/>
      <c r="GQ808" s="179"/>
      <c r="GR808" s="437"/>
      <c r="GT808" s="179"/>
      <c r="GU808" s="179"/>
      <c r="GV808" s="179"/>
      <c r="GW808" s="179"/>
      <c r="GX808" s="10">
        <f>SUM(GW803:GW807)</f>
        <v>3043.8</v>
      </c>
      <c r="GY808" s="233"/>
      <c r="GZ808" s="179"/>
      <c r="HA808" s="437"/>
      <c r="HC808" s="179"/>
      <c r="HD808" s="179"/>
      <c r="HE808" s="179"/>
      <c r="HF808" s="10"/>
      <c r="HG808" s="10">
        <f>SUM(HF803:HF807)</f>
        <v>2193.5</v>
      </c>
      <c r="HH808" s="233"/>
      <c r="HI808" s="179"/>
      <c r="HJ808" s="437"/>
      <c r="HL808" s="179"/>
      <c r="HM808" s="179"/>
      <c r="HN808" s="179"/>
      <c r="HO808" s="179"/>
      <c r="HP808" s="10">
        <f>SUM(HO803:HO807)</f>
        <v>2955.9</v>
      </c>
      <c r="HQ808" s="233"/>
      <c r="HR808" s="179"/>
      <c r="HS808" s="437"/>
      <c r="HU808" s="179"/>
      <c r="HV808" s="179"/>
      <c r="HW808" s="179"/>
      <c r="HX808" s="179"/>
      <c r="HY808" s="10">
        <f>SUM(HX803:HX807)</f>
        <v>2219.8999999999996</v>
      </c>
      <c r="HZ808" s="233"/>
      <c r="IA808" s="179"/>
      <c r="IB808" s="437"/>
      <c r="ID808" s="179"/>
      <c r="IE808" s="179"/>
      <c r="IF808" s="179"/>
      <c r="IG808" s="179"/>
      <c r="IH808" s="10">
        <f>SUM(IG803:IG807)</f>
        <v>3427.2</v>
      </c>
      <c r="II808" s="233"/>
      <c r="IJ808" s="179"/>
      <c r="IK808" s="437"/>
      <c r="IM808" s="179"/>
      <c r="IN808" s="179"/>
      <c r="IO808" s="179"/>
      <c r="IP808" s="10"/>
      <c r="IQ808" s="10">
        <f>SUM(IP803:IP807)</f>
        <v>3580.8999999999996</v>
      </c>
      <c r="IR808" s="233"/>
      <c r="IS808" s="179"/>
      <c r="IT808" s="437"/>
      <c r="IV808" s="179"/>
      <c r="IW808" s="179"/>
      <c r="IX808" s="179"/>
      <c r="IY808" s="10"/>
      <c r="IZ808" s="10">
        <f>SUM(IY803:IY807)</f>
        <v>3049.8</v>
      </c>
      <c r="JA808" s="233"/>
      <c r="JB808" s="179"/>
      <c r="JC808" s="437"/>
      <c r="JE808" s="179"/>
      <c r="JF808" s="179"/>
      <c r="JG808" s="179"/>
      <c r="JH808" s="10"/>
      <c r="JI808" s="10">
        <f>SUM(JH803:JH807)</f>
        <v>3217.3</v>
      </c>
      <c r="JJ808" s="233"/>
      <c r="JK808" s="179"/>
      <c r="JL808" s="437"/>
      <c r="JN808" s="179"/>
      <c r="JO808" s="179"/>
      <c r="JP808" s="179"/>
      <c r="JQ808" s="10"/>
      <c r="JR808" s="10">
        <f>SUM(JQ803:JQ807)</f>
        <v>3899.9</v>
      </c>
      <c r="JS808" s="233"/>
      <c r="JT808" s="179"/>
      <c r="JU808" s="437"/>
      <c r="JW808" s="179"/>
      <c r="JX808" s="179"/>
      <c r="JY808" s="179"/>
      <c r="JZ808" s="10"/>
      <c r="KA808" s="10">
        <f>SUM(JZ803:JZ807)</f>
        <v>2562.5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7"/>
      <c r="KO808" s="179"/>
      <c r="KP808" s="179"/>
      <c r="KQ808" s="179"/>
      <c r="KR808" s="179"/>
      <c r="KS808" s="10">
        <f>SUM(KR803:KR807)</f>
        <v>2826.3</v>
      </c>
      <c r="KT808" s="233"/>
      <c r="KU808" s="179"/>
      <c r="KV808" s="437"/>
      <c r="KX808" s="179"/>
      <c r="KY808" s="179"/>
      <c r="KZ808" s="179"/>
      <c r="LA808" s="10"/>
      <c r="LB808" s="10">
        <f>SUM(LA803:LA807)</f>
        <v>3333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7"/>
      <c r="LP808" s="179"/>
      <c r="LQ808" s="179"/>
      <c r="LR808" s="179"/>
      <c r="LS808" s="10"/>
      <c r="LT808" s="10">
        <f>SUM(LS803:LS807)</f>
        <v>3849.3999999999992</v>
      </c>
      <c r="LU808" s="233"/>
      <c r="LV808" s="179"/>
      <c r="LW808" s="437"/>
      <c r="LY808" s="179"/>
      <c r="LZ808" s="179"/>
      <c r="MA808" s="179"/>
      <c r="MB808" s="10"/>
      <c r="MC808" s="10">
        <f>SUM(MB803:MB807)</f>
        <v>3325.4</v>
      </c>
      <c r="MD808" s="233"/>
      <c r="ME808" s="179"/>
      <c r="MF808" s="437"/>
      <c r="MH808" s="179"/>
      <c r="MI808" s="179"/>
      <c r="MJ808" s="179"/>
      <c r="MK808" s="10"/>
      <c r="ML808" s="10">
        <f>SUM(MK803:MK807)</f>
        <v>2202.2999999999997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7"/>
      <c r="MZ808" s="179"/>
      <c r="NA808" s="179"/>
      <c r="NB808" s="179"/>
      <c r="NC808" s="10"/>
      <c r="ND808" s="10">
        <f>SUM(NC803:NC807)</f>
        <v>4029</v>
      </c>
      <c r="NE808" s="233"/>
      <c r="NF808" s="179"/>
      <c r="NG808" s="437"/>
      <c r="NI808" s="179"/>
      <c r="NJ808" s="179"/>
      <c r="NK808" s="179"/>
      <c r="NL808" s="10"/>
      <c r="NM808" s="10">
        <f>SUM(NL803:NL807)</f>
        <v>2527.4</v>
      </c>
      <c r="NN808" s="233"/>
      <c r="NO808" s="179"/>
      <c r="NP808" s="437"/>
      <c r="NR808" s="179"/>
      <c r="NS808" s="179"/>
      <c r="NT808" s="179"/>
      <c r="NU808" s="10"/>
      <c r="NV808" s="10">
        <f>SUM(NU803:NU807)</f>
        <v>2250.9</v>
      </c>
      <c r="NW808" s="233"/>
      <c r="NX808" s="179"/>
      <c r="NY808" s="437"/>
      <c r="OA808" s="179"/>
      <c r="OB808" s="179"/>
      <c r="OC808" s="179"/>
      <c r="OD808" s="179"/>
      <c r="OE808" s="10">
        <f>SUM(OD803:OD807)</f>
        <v>2580.5</v>
      </c>
      <c r="OF808" s="233"/>
      <c r="OG808" s="179"/>
      <c r="OH808" s="437"/>
      <c r="OJ808" s="179"/>
      <c r="OK808" s="179"/>
      <c r="OL808" s="179"/>
      <c r="OM808" s="10"/>
      <c r="ON808" s="10">
        <f>SUM(OM803:OM807)</f>
        <v>2697.1</v>
      </c>
      <c r="OO808" s="233"/>
      <c r="OP808" s="179"/>
      <c r="OQ808" s="437"/>
      <c r="OS808" s="179"/>
      <c r="OT808" s="179"/>
      <c r="OU808" s="179"/>
      <c r="OV808" s="10"/>
      <c r="OW808" s="10">
        <f>SUM(OV803:OV807)</f>
        <v>2729.1000000000004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2252.6000000000004</v>
      </c>
      <c r="PG808" s="233"/>
      <c r="PH808" s="179"/>
      <c r="PI808" s="437"/>
      <c r="PK808" s="179"/>
      <c r="PL808" s="179"/>
      <c r="PM808" s="179"/>
      <c r="PN808" s="10"/>
      <c r="PO808" s="10">
        <f>SUM(PN803:PN807)</f>
        <v>3409.3</v>
      </c>
      <c r="PP808" s="233"/>
      <c r="PQ808" s="179"/>
      <c r="PR808" s="437"/>
      <c r="PT808" s="179"/>
      <c r="PU808" s="179"/>
      <c r="PV808" s="179"/>
      <c r="PW808" s="10"/>
      <c r="PX808" s="10">
        <f>SUM(PW803:PW807)</f>
        <v>2285.1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2405.1000000000004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8"/>
      <c r="QU808" s="179"/>
      <c r="QV808" s="179"/>
      <c r="QW808" s="179"/>
      <c r="QX808" s="10"/>
      <c r="QY808" s="10">
        <f>SUM(QX803:QX807)</f>
        <v>2344.1</v>
      </c>
      <c r="QZ808" s="233"/>
      <c r="RA808" s="179"/>
      <c r="RB808" s="437"/>
      <c r="RD808" s="179"/>
      <c r="RE808" s="179"/>
      <c r="RF808" s="179"/>
      <c r="RG808" s="10"/>
      <c r="RH808" s="10">
        <f>SUM(RG803:RG807)</f>
        <v>1467.6000000000001</v>
      </c>
      <c r="RI808" s="233"/>
      <c r="RJ808" s="179"/>
      <c r="RK808" s="437"/>
      <c r="RM808" s="179"/>
      <c r="RN808" s="179"/>
      <c r="RO808" s="179"/>
      <c r="RP808" s="179"/>
      <c r="RQ808" s="10">
        <f>SUM(RP803:RP807)</f>
        <v>2685.1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7"/>
      <c r="SE808" s="179"/>
      <c r="SF808" s="179"/>
      <c r="SG808" s="179"/>
      <c r="SH808" s="10"/>
      <c r="SI808" s="10">
        <f>SUM(SH803:SH807)</f>
        <v>3050.5</v>
      </c>
      <c r="SJ808" s="239"/>
      <c r="SK808" s="179"/>
      <c r="SL808" s="437"/>
      <c r="SN808" s="179"/>
      <c r="SO808" s="179"/>
      <c r="SP808" s="179"/>
      <c r="SQ808" s="10"/>
      <c r="SR808" s="10">
        <f>SUM(SQ803:SQ807)</f>
        <v>3054</v>
      </c>
      <c r="SS808" s="239"/>
      <c r="ST808" s="179"/>
      <c r="SU808" s="437"/>
      <c r="SW808" s="179"/>
      <c r="SX808" s="179"/>
      <c r="SY808" s="179"/>
      <c r="SZ808" s="10"/>
      <c r="TA808" s="10">
        <f>SUM(SZ803:SZ807)</f>
        <v>4040.6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8"/>
      <c r="TO808" s="179"/>
      <c r="TP808" s="179"/>
      <c r="TQ808" s="179"/>
      <c r="TR808" s="10"/>
      <c r="TS808" s="10">
        <f>SUM(TR803:TR807)</f>
        <v>2447.3000000000002</v>
      </c>
      <c r="TT808" s="239"/>
      <c r="TU808" s="179"/>
      <c r="TV808" s="438"/>
      <c r="TX808" s="179"/>
      <c r="TY808" s="179"/>
      <c r="TZ808" s="179"/>
      <c r="UA808" s="10"/>
      <c r="UB808" s="10">
        <f>SUM(UA803:UA807)</f>
        <v>2422</v>
      </c>
      <c r="UC808" s="239"/>
      <c r="UD808" s="179"/>
      <c r="UE808" s="438"/>
      <c r="UG808" s="179"/>
      <c r="UH808" s="179"/>
      <c r="UI808" s="179"/>
      <c r="UJ808" s="10"/>
      <c r="UK808" s="10">
        <f>SUM(UJ803:UJ807)</f>
        <v>1196.5999999999999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8"/>
      <c r="UY808" s="179"/>
      <c r="UZ808" s="179"/>
      <c r="VA808" s="179"/>
      <c r="VB808" s="10"/>
      <c r="VC808" s="10">
        <f>SUM(VB803:VB807)</f>
        <v>2619.6000000000004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8"/>
      <c r="VQ808" s="179"/>
      <c r="VR808" s="179"/>
      <c r="VS808" s="179"/>
      <c r="VT808" s="10"/>
      <c r="VU808" s="10">
        <f>SUM(VT803:VT807)</f>
        <v>1580.1000000000001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8"/>
      <c r="WI808" s="179"/>
      <c r="WJ808" s="179"/>
      <c r="WK808" s="179"/>
      <c r="WL808" s="179"/>
      <c r="WM808" s="10">
        <f>SUM(WL803:WL807)</f>
        <v>3083.7</v>
      </c>
      <c r="WN808" s="239"/>
      <c r="WO808" s="179"/>
      <c r="WP808" s="438"/>
      <c r="WQ808" s="179"/>
      <c r="WR808" s="179"/>
      <c r="WS808" s="179"/>
      <c r="WT808" s="179"/>
      <c r="WU808" s="10"/>
      <c r="WV808" s="10">
        <f>SUM(WU803:WU807)</f>
        <v>2493.6</v>
      </c>
      <c r="WW808" s="239"/>
      <c r="WX808" s="179"/>
      <c r="WY808" s="438"/>
      <c r="XA808" s="179"/>
      <c r="XB808" s="179"/>
      <c r="XC808" s="179"/>
      <c r="XD808" s="179"/>
      <c r="XE808" s="10">
        <f>SUM(XD803:XD807)</f>
        <v>2265.2999999999997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1862.6000000000001</v>
      </c>
      <c r="XO808" s="239"/>
      <c r="XP808" s="179"/>
      <c r="XQ808" s="438"/>
      <c r="XS808" s="179"/>
      <c r="XT808" s="179"/>
      <c r="XU808" s="179"/>
      <c r="XV808" s="10"/>
      <c r="XW808" s="10">
        <f>SUM(XV803:XV807)</f>
        <v>3499.1000000000004</v>
      </c>
      <c r="XX808" s="239"/>
      <c r="XY808" s="179"/>
      <c r="XZ808" s="438"/>
      <c r="YB808" s="179"/>
      <c r="YC808" s="179"/>
      <c r="YD808" s="179"/>
      <c r="YE808" s="10"/>
      <c r="YF808" s="10">
        <f>SUM(YE803:YE807)</f>
        <v>1995.7</v>
      </c>
      <c r="YG808" s="239"/>
      <c r="YH808" s="179"/>
      <c r="YI808" s="438"/>
      <c r="YK808" s="179"/>
      <c r="YL808" s="179"/>
      <c r="YM808" s="179"/>
      <c r="YN808" s="10"/>
      <c r="YO808" s="10">
        <f>SUM(YN803:YN807)</f>
        <v>3568.7999999999993</v>
      </c>
      <c r="YP808" s="239"/>
      <c r="YQ808" s="179"/>
      <c r="YR808" s="438"/>
      <c r="YT808" s="179"/>
      <c r="YU808" s="179"/>
      <c r="YV808" s="179"/>
      <c r="YW808" s="10"/>
      <c r="YX808" s="10">
        <f>SUM(YW803:YW807)</f>
        <v>2197.5</v>
      </c>
      <c r="YY808" s="239"/>
      <c r="YZ808" s="179"/>
      <c r="ZA808" s="438"/>
      <c r="ZC808" s="179"/>
      <c r="ZD808" s="179"/>
      <c r="ZE808" s="179"/>
      <c r="ZF808" s="10"/>
      <c r="ZG808" s="10">
        <f>SUM(ZF803:ZF807)</f>
        <v>2312.4</v>
      </c>
      <c r="ZH808" s="239"/>
      <c r="ZI808" s="179"/>
      <c r="ZJ808" s="438"/>
      <c r="ZL808" s="179"/>
      <c r="ZM808" s="179"/>
      <c r="ZN808" s="179"/>
      <c r="ZO808" s="10"/>
      <c r="ZP808" s="10">
        <f>SUM(ZO803:ZO807)</f>
        <v>3249.0999999999995</v>
      </c>
      <c r="ZQ808" s="239"/>
      <c r="ZR808" s="179"/>
      <c r="ZS808" s="438"/>
      <c r="ZU808" s="179"/>
      <c r="ZV808" s="179"/>
      <c r="ZW808" s="179"/>
      <c r="ZX808" s="10"/>
      <c r="ZY808" s="10">
        <f>SUM(ZX803:ZX807)</f>
        <v>3049.2</v>
      </c>
      <c r="ZZ808" s="239"/>
      <c r="AAA808" s="179"/>
      <c r="AAB808" s="438"/>
      <c r="AAD808" s="179"/>
      <c r="AAE808" s="179"/>
      <c r="AAF808" s="179"/>
      <c r="AAG808" s="10"/>
      <c r="AAH808" s="10">
        <f>SUM(AAG803:AAG807)</f>
        <v>3095.9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8"/>
      <c r="AAV808" s="179"/>
      <c r="AAW808" s="179"/>
      <c r="AAX808" s="179"/>
      <c r="AAY808" s="10"/>
      <c r="AAZ808" s="10">
        <f>SUM(AAY803:AAY807)</f>
        <v>3045.6000000000004</v>
      </c>
      <c r="ABA808" s="239"/>
      <c r="ABB808" s="179"/>
      <c r="ABC808" s="439"/>
      <c r="ABE808" s="179"/>
      <c r="ABF808" s="179"/>
      <c r="ABG808" s="179"/>
      <c r="ABH808" s="10"/>
      <c r="ABI808" s="10">
        <f>SUM(ABH803:ABH807)</f>
        <v>2144</v>
      </c>
      <c r="ABJ808" s="239"/>
      <c r="ABK808" s="179"/>
      <c r="ABL808" s="438"/>
      <c r="ABN808" s="179"/>
      <c r="ABO808" s="179"/>
      <c r="ABP808" s="179"/>
      <c r="ABQ808" s="10"/>
      <c r="ABR808" s="10">
        <f>SUM(ABQ803:ABQ807)</f>
        <v>2387.1000000000004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8"/>
      <c r="ADG808" s="179"/>
      <c r="ADH808" s="179"/>
      <c r="ADI808" s="179"/>
      <c r="ADJ808" s="10"/>
      <c r="ADK808" s="10">
        <f>SUM(ADJ803:ADJ807)</f>
        <v>2185.2000000000003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8"/>
      <c r="ADY808" s="179"/>
      <c r="ADZ808" s="179"/>
      <c r="AEA808" s="179"/>
      <c r="AEB808" s="10"/>
      <c r="AEC808" s="10">
        <f>SUM(AEB803:AEB807)</f>
        <v>1795.6999999999998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8"/>
      <c r="AGA808" s="179"/>
      <c r="AGB808" s="179"/>
      <c r="AGC808" s="179"/>
      <c r="AGD808" s="10"/>
      <c r="AGE808" s="10">
        <f>SUM(AGD803:AGD807)</f>
        <v>3295.5</v>
      </c>
      <c r="AGF808" s="239"/>
      <c r="AGG808" s="179"/>
      <c r="AGH808" s="438"/>
      <c r="AGJ808" s="179"/>
      <c r="AGK808" s="179"/>
      <c r="AGL808" s="179"/>
      <c r="AGM808" s="10"/>
      <c r="AGN808" s="10">
        <f>SUM(AGM803:AGM807)</f>
        <v>3108.5</v>
      </c>
      <c r="AGO808" s="239"/>
      <c r="AGP808" s="179"/>
      <c r="AGQ808" s="438"/>
      <c r="AGS808" s="179"/>
      <c r="AGT808" s="179"/>
      <c r="AGU808" s="179"/>
      <c r="AGV808" s="10"/>
      <c r="AGW808" s="10">
        <f>SUM(AGV803:AGV807)</f>
        <v>2684.9000000000005</v>
      </c>
      <c r="AGX808" s="239"/>
      <c r="AGY808" s="179"/>
      <c r="AGZ808" s="438"/>
      <c r="AHB808" s="179"/>
      <c r="AHC808" s="179"/>
      <c r="AHD808" s="179"/>
      <c r="AHE808" s="10"/>
      <c r="AHF808" s="10">
        <f>SUM(AHE803:AHE807)</f>
        <v>3165</v>
      </c>
      <c r="AHG808" s="239"/>
      <c r="AHH808" s="179"/>
      <c r="AHI808" s="441"/>
      <c r="AHK808" s="179"/>
      <c r="AHL808" s="179"/>
      <c r="AHM808" s="179"/>
      <c r="AHN808" s="10"/>
      <c r="AHO808" s="10">
        <f>SUM(AHN803:AHN807)</f>
        <v>2972.5999999999995</v>
      </c>
      <c r="AHP808" s="239"/>
      <c r="AHQ808" s="179"/>
      <c r="AHR808" s="438"/>
      <c r="AHT808" s="179"/>
      <c r="AHU808" s="179"/>
      <c r="AHV808" s="179"/>
      <c r="AHW808" s="10"/>
      <c r="AHX808" s="10">
        <f>SUM(AHW803:AHW807)</f>
        <v>3024.8</v>
      </c>
      <c r="AHY808" s="239"/>
      <c r="AHZ808" s="179"/>
      <c r="AIA808" s="438"/>
      <c r="AIC808" s="179"/>
      <c r="AID808" s="179"/>
      <c r="AIE808" s="179"/>
      <c r="AIF808" s="10"/>
      <c r="AIG808" s="10">
        <f>SUM(AIF803:AIF807)</f>
        <v>2157.8999999999996</v>
      </c>
      <c r="AIH808" s="239"/>
      <c r="AII808" s="179"/>
      <c r="AIJ808" s="438"/>
      <c r="AIL808" s="179"/>
      <c r="AIM808" s="179"/>
      <c r="AIN808" s="179"/>
      <c r="AIO808" s="10"/>
      <c r="AIP808" s="10">
        <f>SUM(AIO803:AIO807)</f>
        <v>2988.8999999999996</v>
      </c>
      <c r="AIQ808" s="239"/>
      <c r="AIR808" s="179"/>
      <c r="AIS808" s="438"/>
      <c r="AIU808" s="179"/>
      <c r="AIV808" s="179"/>
      <c r="AIW808" s="179"/>
      <c r="AIX808" s="10"/>
      <c r="AIY808" s="10">
        <f>SUM(AIX803:AIX807)</f>
        <v>2816.4999999999995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2724.2</v>
      </c>
      <c r="AJI808" s="239"/>
      <c r="AJJ808" s="179"/>
      <c r="AJK808" s="438"/>
      <c r="AJM808" s="179"/>
      <c r="AJN808" s="179"/>
      <c r="AJO808" s="179"/>
      <c r="AJP808" s="10"/>
      <c r="AJQ808" s="10">
        <f>SUM(AJP803:AJP807)</f>
        <v>2551.7999999999997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2315.5</v>
      </c>
      <c r="AKA808" s="239"/>
      <c r="AKB808" s="179"/>
      <c r="AKC808" s="438"/>
      <c r="AKE808" s="179"/>
      <c r="AKF808" s="179"/>
      <c r="AKG808" s="179"/>
      <c r="AKH808" s="10"/>
      <c r="AKI808" s="10">
        <f>SUM(AKH803:AKH807)</f>
        <v>3241.1000000000004</v>
      </c>
      <c r="AKJ808" s="239"/>
      <c r="AKK808" s="179"/>
      <c r="AKL808" s="438"/>
      <c r="AKN808" s="179"/>
      <c r="AKO808" s="179"/>
      <c r="AKP808" s="179"/>
      <c r="AKQ808" s="10"/>
      <c r="AKR808" s="10">
        <f>SUM(AKQ803:AKQ807)</f>
        <v>3883.4</v>
      </c>
      <c r="AKS808" s="239"/>
      <c r="AKT808" s="179"/>
      <c r="AKU808" s="438"/>
      <c r="AKW808" s="179"/>
      <c r="AKX808" s="179"/>
      <c r="AKY808" s="179"/>
      <c r="AKZ808" s="10"/>
      <c r="ALA808" s="10">
        <f>SUM(AKZ803:AKZ807)</f>
        <v>3685.2999999999997</v>
      </c>
      <c r="ALB808" s="239"/>
      <c r="ALC808" s="179"/>
      <c r="ALD808" s="438"/>
      <c r="ALF808" s="179"/>
      <c r="ALG808" s="179"/>
      <c r="ALH808" s="179"/>
      <c r="ALI808" s="10"/>
      <c r="ALJ808" s="10">
        <f>SUM(ALI803:ALI807)</f>
        <v>2456.8000000000002</v>
      </c>
      <c r="ALK808" s="239"/>
      <c r="ALL808" s="179"/>
      <c r="ALM808" s="438"/>
      <c r="ALO808" s="179"/>
      <c r="ALP808" s="179"/>
      <c r="ALQ808" s="179"/>
      <c r="ALR808" s="10"/>
      <c r="ALS808" s="10">
        <f>SUM(ALR803:ALR807)</f>
        <v>2562.6000000000004</v>
      </c>
      <c r="ALT808" s="239"/>
      <c r="ALU808" s="179"/>
      <c r="ALV808" s="438"/>
      <c r="ALX808" s="179"/>
      <c r="ALY808" s="179"/>
      <c r="ALZ808" s="179"/>
      <c r="AMA808" s="10"/>
      <c r="AMB808" s="10">
        <f>SUM(AMA803:AMA807)</f>
        <v>3073.1000000000004</v>
      </c>
      <c r="AMC808" s="239"/>
      <c r="AMD808" s="179"/>
      <c r="AME808" s="444"/>
      <c r="AMG808" s="179"/>
      <c r="AMH808" s="179"/>
      <c r="AMI808" s="179"/>
      <c r="AMJ808" s="10"/>
      <c r="AMK808" s="10">
        <f>SUM(AMJ803:AMJ807)</f>
        <v>3923.7999999999997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2977.1000000000004</v>
      </c>
      <c r="AMU808" s="239"/>
      <c r="AMV808" s="179"/>
      <c r="AMW808" s="438"/>
      <c r="AMY808" s="179"/>
      <c r="AMZ808" s="179"/>
      <c r="ANA808" s="179"/>
      <c r="ANB808" s="10"/>
      <c r="ANC808" s="10">
        <f>SUM(ANB803:ANB807)</f>
        <v>3150.1</v>
      </c>
      <c r="AND808" s="239"/>
      <c r="ANE808" s="179"/>
      <c r="ANF808" s="438"/>
      <c r="ANH808" s="179"/>
      <c r="ANI808" s="179"/>
      <c r="ANJ808" s="179"/>
      <c r="ANK808" s="10"/>
      <c r="ANL808" s="10">
        <f>SUM(ANK803:ANK807)</f>
        <v>2239.3000000000002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3192.7</v>
      </c>
      <c r="ANV808" s="239"/>
      <c r="ANW808" s="179"/>
      <c r="ANX808" s="438"/>
      <c r="ANZ808" s="179"/>
      <c r="AOA808" s="179"/>
      <c r="AOB808" s="179"/>
      <c r="AOC808" s="10"/>
      <c r="AOD808" s="10">
        <f>SUM(AOC803:AOC807)</f>
        <v>2753.7999999999997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8"/>
      <c r="AOR808" s="179"/>
      <c r="AOS808" s="179"/>
      <c r="AOT808" s="179"/>
      <c r="AOU808" s="10"/>
      <c r="AOV808" s="10">
        <f>SUM(AOU803:AOU807)</f>
        <v>1966.6999999999998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3612</v>
      </c>
      <c r="APF808" s="239"/>
      <c r="APG808" s="179"/>
      <c r="APH808" s="438"/>
      <c r="APJ808" s="179"/>
      <c r="APK808" s="179"/>
      <c r="APL808" s="179"/>
      <c r="APM808" s="10"/>
      <c r="APN808" s="10">
        <f>SUM(APM803:APM807)</f>
        <v>3926.1999999999994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8"/>
      <c r="AQB808" s="179"/>
      <c r="AQC808" s="179"/>
      <c r="AQD808" s="179"/>
      <c r="AQE808" s="10"/>
      <c r="AQF808" s="10">
        <f>SUM(AQE803:AQE807)</f>
        <v>2345.5000000000005</v>
      </c>
      <c r="AQG808" s="239"/>
      <c r="AQH808" s="179"/>
      <c r="AQI808" s="438"/>
      <c r="AQK808" s="179"/>
      <c r="AQL808" s="179"/>
      <c r="AQM808" s="179"/>
      <c r="AQN808" s="10"/>
      <c r="AQO808" s="10">
        <f>SUM(AQN803:AQN807)</f>
        <v>3425.7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8"/>
      <c r="ASD808" s="179"/>
      <c r="ASE808" s="179"/>
      <c r="ASF808" s="179"/>
      <c r="ASG808" s="10"/>
      <c r="ASH808" s="10">
        <f>SUM(ASG803:ASG807)</f>
        <v>2482.9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8"/>
      <c r="ASV808" s="179"/>
      <c r="ASW808" s="179"/>
      <c r="ASX808" s="179"/>
      <c r="ASY808" s="10"/>
      <c r="ASZ808" s="10">
        <f>SUM(ASY803:ASY807)</f>
        <v>2158.6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8"/>
      <c r="AWQ808" s="179"/>
      <c r="AWR808" s="179"/>
      <c r="AWS808" s="179"/>
      <c r="AWT808" s="10"/>
      <c r="AWU808" s="10">
        <f>SUM(AWT803:AWT807)</f>
        <v>3169.4</v>
      </c>
      <c r="AWV808" s="239"/>
      <c r="AWW808" s="179"/>
      <c r="AWX808" s="438"/>
      <c r="AWZ808" s="179"/>
      <c r="AXA808" s="179"/>
      <c r="AXB808" s="179"/>
      <c r="AXC808" s="10"/>
      <c r="AXD808" s="10">
        <f>SUM(AXC803:AXC807)</f>
        <v>2421.1999999999998</v>
      </c>
      <c r="AXE808" s="239"/>
      <c r="AXF808" s="179"/>
      <c r="AXG808" s="438"/>
      <c r="AXI808" s="179"/>
      <c r="AXJ808" s="179"/>
      <c r="AXK808" s="179"/>
      <c r="AXL808" s="10"/>
      <c r="AXM808" s="10">
        <f>SUM(AXL803:AXL807)</f>
        <v>3201.7</v>
      </c>
      <c r="AXN808" s="239"/>
      <c r="AXO808" s="179"/>
      <c r="AXP808" s="438"/>
      <c r="AXR808" s="179"/>
      <c r="AXS808" s="179"/>
      <c r="AXT808" s="179"/>
      <c r="AXU808" s="10"/>
      <c r="AXV808" s="10">
        <f>SUM(AXU803:AXU807)</f>
        <v>3974.8</v>
      </c>
      <c r="AXW808" s="239"/>
      <c r="AXX808" s="179"/>
      <c r="AXY808" s="438"/>
      <c r="AYA808" s="179"/>
      <c r="AYB808" s="179"/>
      <c r="AYC808" s="179"/>
      <c r="AYD808" s="10"/>
      <c r="AYE808" s="10">
        <f>SUM(AYD803:AYD807)</f>
        <v>3412.1000000000004</v>
      </c>
      <c r="AYF808" s="239"/>
      <c r="AYG808" s="179"/>
      <c r="AYH808" s="438"/>
      <c r="AYJ808" s="179"/>
      <c r="AYK808" s="179"/>
      <c r="AYL808" s="179"/>
      <c r="AYM808" s="10"/>
      <c r="AYN808" s="10">
        <f>SUM(AYM803:AYM807)</f>
        <v>3620.5</v>
      </c>
      <c r="AYO808" s="239"/>
      <c r="AYP808" s="179"/>
      <c r="AYQ808" s="438"/>
      <c r="AYS808" s="179"/>
      <c r="AYT808" s="179"/>
      <c r="AYU808" s="179"/>
      <c r="AYV808" s="10"/>
      <c r="AYW808" s="10">
        <f>SUM(AYV803:AYV807)</f>
        <v>1988.1999999999998</v>
      </c>
      <c r="AYX808" s="239"/>
      <c r="AYY808" s="179"/>
      <c r="AYZ808" s="438"/>
      <c r="AZB808" s="179"/>
      <c r="AZC808" s="179"/>
      <c r="AZD808" s="179"/>
      <c r="AZE808" s="10"/>
      <c r="AZF808" s="10">
        <f>SUM(AZE803:AZE807)</f>
        <v>2654.7000000000003</v>
      </c>
      <c r="AZG808" s="239"/>
      <c r="AZH808" s="179"/>
      <c r="AZI808" s="438"/>
      <c r="AZK808" s="179"/>
      <c r="AZL808" s="179"/>
      <c r="AZM808" s="179"/>
      <c r="AZN808" s="10"/>
      <c r="AZO808" s="10">
        <f>SUM(AZN803:AZN807)</f>
        <v>2947</v>
      </c>
      <c r="AZP808" s="239"/>
      <c r="AZQ808" s="179"/>
      <c r="AZR808" s="438"/>
      <c r="AZT808" s="179"/>
      <c r="AZU808" s="179"/>
      <c r="AZV808" s="179"/>
      <c r="AZW808" s="10"/>
      <c r="AZX808" s="10">
        <f>SUM(AZW803:AZW807)</f>
        <v>2227.9</v>
      </c>
      <c r="AZY808" s="239"/>
      <c r="AZZ808" s="179"/>
      <c r="BAA808" s="438"/>
      <c r="BAC808" s="179"/>
      <c r="BAD808" s="179"/>
      <c r="BAE808" s="179"/>
      <c r="BAF808" s="10"/>
      <c r="BAG808" s="10">
        <f>SUM(BAF803:BAF807)</f>
        <v>2619.6999999999998</v>
      </c>
      <c r="BAH808" s="239"/>
      <c r="BAI808" s="179"/>
      <c r="BAJ808" s="441"/>
      <c r="BAL808" s="179"/>
      <c r="BAM808" s="179"/>
      <c r="BAN808" s="179"/>
      <c r="BAO808" s="10"/>
      <c r="BAP808" s="10">
        <f>SUM(BAO803:BAO807)</f>
        <v>2789.7</v>
      </c>
      <c r="BAQ808" s="239"/>
      <c r="BAR808" s="179"/>
      <c r="BAS808" s="438"/>
      <c r="BAU808" s="179"/>
      <c r="BAV808" s="179"/>
      <c r="BAW808" s="179"/>
      <c r="BAX808" s="10"/>
      <c r="BAY808" s="10">
        <f>SUM(BAX803:BAX807)</f>
        <v>3800.8</v>
      </c>
      <c r="BAZ808" s="239"/>
      <c r="BBA808" s="179"/>
      <c r="BBB808" s="438"/>
      <c r="BBD808" s="179"/>
      <c r="BBE808" s="179"/>
      <c r="BBF808" s="179"/>
      <c r="BBG808" s="10"/>
      <c r="BBH808" s="10">
        <f>SUM(BBG803:BBG807)</f>
        <v>3545.7000000000007</v>
      </c>
      <c r="BBI808" s="239"/>
      <c r="BBJ808" s="179"/>
      <c r="BBK808" s="438"/>
      <c r="BBM808" s="179"/>
      <c r="BBN808" s="179"/>
      <c r="BBO808" s="179"/>
      <c r="BBP808" s="10"/>
      <c r="BBQ808" s="10">
        <f>SUM(BBP803:BBP807)</f>
        <v>2689.2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2324.4</v>
      </c>
      <c r="BCA808" s="239"/>
      <c r="BCB808" s="179"/>
      <c r="BCC808" s="438"/>
      <c r="BCE808" s="179"/>
      <c r="BCF808" s="179"/>
      <c r="BCG808" s="179"/>
      <c r="BCH808" s="10"/>
      <c r="BCI808" s="10">
        <f>SUM(BCH803:BCH807)</f>
        <v>2868.2</v>
      </c>
      <c r="BCJ808" s="239"/>
      <c r="BCK808" s="179"/>
      <c r="BCL808" s="438"/>
      <c r="BCN808" s="179"/>
      <c r="BCO808" s="179"/>
      <c r="BCP808" s="179"/>
      <c r="BCQ808" s="10"/>
      <c r="BCR808" s="10">
        <f>SUM(BCQ803:BCQ807)</f>
        <v>1547.1999999999998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2556.8000000000002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3075.5</v>
      </c>
      <c r="BDK808" s="239"/>
      <c r="BDL808" s="179"/>
      <c r="BDM808" s="438"/>
      <c r="BDO808" s="179"/>
      <c r="BDP808" s="179"/>
      <c r="BDQ808" s="179"/>
      <c r="BDR808" s="10"/>
      <c r="BDS808" s="10">
        <f>SUM(BDR803:BDR807)</f>
        <v>3761.1</v>
      </c>
      <c r="BDT808" s="239"/>
      <c r="BDU808" s="179"/>
      <c r="BDV808" s="438"/>
      <c r="BDX808" s="179"/>
      <c r="BDY808" s="179"/>
      <c r="BDZ808" s="179"/>
      <c r="BEA808" s="10"/>
      <c r="BEB808" s="10">
        <f>SUM(BEA803:BEA807)</f>
        <v>2423.2999999999997</v>
      </c>
      <c r="BEC808" s="239"/>
      <c r="BED808" s="179"/>
      <c r="BEE808" s="438"/>
      <c r="BEG808" s="179"/>
      <c r="BEH808" s="179"/>
      <c r="BEI808" s="179"/>
      <c r="BEJ808" s="10"/>
      <c r="BEK808" s="10">
        <f>SUM(BEJ803:BEJ807)</f>
        <v>1895.1</v>
      </c>
      <c r="BEL808" s="239"/>
      <c r="BEM808" s="179"/>
      <c r="BEN808" s="438"/>
      <c r="BEP808" s="179"/>
      <c r="BEQ808" s="179"/>
      <c r="BER808" s="179"/>
      <c r="BES808" s="10"/>
      <c r="BET808" s="10">
        <f>SUM(BES803:BES807)</f>
        <v>2211.6999999999998</v>
      </c>
      <c r="BEU808" s="239"/>
      <c r="BEV808" s="179"/>
      <c r="BEW808" s="438"/>
      <c r="BEY808" s="179"/>
      <c r="BEZ808" s="179"/>
      <c r="BFA808" s="179"/>
      <c r="BFB808" s="10"/>
      <c r="BFC808" s="10">
        <f>SUM(BFB803:BFB807)</f>
        <v>2598</v>
      </c>
      <c r="BFD808" s="239"/>
      <c r="BFE808" s="179"/>
      <c r="BFF808" s="438"/>
      <c r="BFH808" s="179"/>
      <c r="BFI808" s="179"/>
      <c r="BFJ808" s="179"/>
      <c r="BFK808" s="10"/>
      <c r="BFL808" s="10">
        <f>SUM(BFK803:BFK807)</f>
        <v>3178.4999999999995</v>
      </c>
      <c r="BFM808" s="239"/>
      <c r="BFN808" s="179"/>
      <c r="BFO808" s="438"/>
      <c r="BFQ808" s="179"/>
      <c r="BFR808" s="179"/>
      <c r="BFS808" s="179"/>
      <c r="BFT808" s="10"/>
      <c r="BFU808" s="10">
        <f>SUM(BFT803:BFT807)</f>
        <v>2830.2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3371.5</v>
      </c>
      <c r="BGE808" s="239"/>
      <c r="BGF808" s="179"/>
      <c r="BGG808" s="438"/>
      <c r="BGI808" s="179"/>
      <c r="BGJ808" s="179"/>
      <c r="BGK808" s="179"/>
      <c r="BGL808" s="10"/>
      <c r="BGM808" s="10">
        <f>SUM(BGL803:BGL807)</f>
        <v>2282.1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2897.7000000000003</v>
      </c>
      <c r="BGW808" s="239"/>
      <c r="BGX808" s="179"/>
      <c r="BGY808" s="438"/>
      <c r="BHA808" s="179"/>
      <c r="BHB808" s="179"/>
      <c r="BHC808" s="179"/>
      <c r="BHD808" s="10"/>
      <c r="BHE808" s="10">
        <f>SUM(BHD803:BHD807)</f>
        <v>3509.8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VLOOKUP(B809,$A$879:$F$2566,6,FALSE)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VLOOKUP(K809,$A$879:$F$2566,6,FALSE)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VLOOKUP(T809,$A$879:$F$2566,6,FALSE)</f>
        <v>332</v>
      </c>
      <c r="X809" s="179" t="s">
        <v>61</v>
      </c>
      <c r="Y809" s="10">
        <f>W809*1.5*V809</f>
        <v>498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VLOOKUP(AC809,$A$879:$F$2566,6,FALSE)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VLOOKUP(AL809,$A$879:$F$2566,6,FALSE)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VLOOKUP(AU809,$A$879:$F$2566,6,FALSE)</f>
        <v>332</v>
      </c>
      <c r="AY809" s="179" t="s">
        <v>61</v>
      </c>
      <c r="AZ809" s="10">
        <f>AX809*1.5*AW809</f>
        <v>498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VLOOKUP(BD809,$A$879:$F$2566,6,FALSE)</f>
        <v>523</v>
      </c>
      <c r="BH809" s="179" t="s">
        <v>61</v>
      </c>
      <c r="BI809" s="10">
        <f>BG809*1.5*BF809</f>
        <v>784.5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VLOOKUP(BM809,$A$879:$F$2566,6,FALSE)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VLOOKUP(BV809,$A$879:$F$2566,6,FALSE)</f>
        <v>523</v>
      </c>
      <c r="BZ809" s="179" t="s">
        <v>61</v>
      </c>
      <c r="CA809" s="10">
        <f>BY809*1.5*BX809</f>
        <v>784.5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VLOOKUP(CE809,$A$879:$F$2566,6,FALSE)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VLOOKUP(CN809,$A$879:$F$2566,6,FALSE)</f>
        <v>523</v>
      </c>
      <c r="CR809" s="179" t="s">
        <v>61</v>
      </c>
      <c r="CS809" s="10">
        <f>CQ809*1.5*CP809</f>
        <v>784.5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VLOOKUP(CW809,$A$879:$F$2566,6,FALSE)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VLOOKUP(DF809,$A$879:$F$2566,6,FALSE)</f>
        <v>523</v>
      </c>
      <c r="DJ809" s="179" t="s">
        <v>61</v>
      </c>
      <c r="DK809" s="10">
        <f>DI809*1.5*DH809</f>
        <v>784.5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VLOOKUP(DO809,$A$879:$F$2566,6,FALSE)</f>
        <v>523</v>
      </c>
      <c r="DS809" s="179" t="s">
        <v>61</v>
      </c>
      <c r="DT809" s="10">
        <f>DR809*1.5*DQ809</f>
        <v>784.5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VLOOKUP(DX809,$A$879:$F$2566,6,FALSE)</f>
        <v>523</v>
      </c>
      <c r="EB809" s="179" t="s">
        <v>61</v>
      </c>
      <c r="EC809" s="10">
        <f>EA809*1.5*DZ809</f>
        <v>784.5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VLOOKUP(EG809,$A$879:$F$2566,6,FALSE)</f>
        <v>523</v>
      </c>
      <c r="EK809" s="179" t="s">
        <v>61</v>
      </c>
      <c r="EL809" s="10">
        <f>EJ809*1.5*EI809</f>
        <v>784.5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VLOOKUP(EP809,$A$879:$F$2566,6,FALSE)</f>
        <v>523</v>
      </c>
      <c r="ET809" s="179" t="s">
        <v>61</v>
      </c>
      <c r="EU809" s="10">
        <f>ES809*1.5*ER809</f>
        <v>784.5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VLOOKUP(EY809,$A$879:$F$2566,6,FALSE)</f>
        <v>523</v>
      </c>
      <c r="FC809" s="179" t="s">
        <v>61</v>
      </c>
      <c r="FD809" s="10">
        <f>FB809*1.5*FA809</f>
        <v>784.5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VLOOKUP(FH809,$A$879:$F$2566,6,FALSE)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VLOOKUP(FQ809,$A$879:$F$2566,6,FALSE)</f>
        <v>523</v>
      </c>
      <c r="FU809" s="179" t="s">
        <v>61</v>
      </c>
      <c r="FV809" s="10">
        <f>FT809*1.5*FS809</f>
        <v>784.5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VLOOKUP(FZ809,$A$879:$F$2566,6,FALSE)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VLOOKUP(GI809,$A$879:$F$2566,6,FALSE)</f>
        <v>523</v>
      </c>
      <c r="GM809" s="179" t="s">
        <v>61</v>
      </c>
      <c r="GN809" s="10">
        <f>GL809*1.5*GK809</f>
        <v>784.5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VLOOKUP(GR809,$A$879:$F$2566,6,FALSE)</f>
        <v>523</v>
      </c>
      <c r="GV809" s="179" t="s">
        <v>61</v>
      </c>
      <c r="GW809" s="10">
        <f>GU809*1.5*GT809</f>
        <v>784.5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VLOOKUP(HA809,$A$879:$F$2566,6,FALSE)</f>
        <v>523</v>
      </c>
      <c r="HE809" s="179" t="s">
        <v>61</v>
      </c>
      <c r="HF809" s="10">
        <f>HD809*1.5*HC809</f>
        <v>784.5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VLOOKUP(HJ809,$A$879:$F$2566,6,FALSE)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VLOOKUP(HS809,$A$879:$F$2566,6,FALSE)</f>
        <v>818</v>
      </c>
      <c r="HW809" s="179" t="s">
        <v>61</v>
      </c>
      <c r="HX809" s="10">
        <f>HV809*1.5*HU809</f>
        <v>1227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VLOOKUP(IB809,$A$879:$F$2566,6,FALSE)</f>
        <v>523</v>
      </c>
      <c r="IF809" s="179" t="s">
        <v>61</v>
      </c>
      <c r="IG809" s="10">
        <f>IE809*1.5*ID809</f>
        <v>784.5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VLOOKUP(IK809,$A$879:$F$2566,6,FALSE)</f>
        <v>183</v>
      </c>
      <c r="IO809" s="179" t="s">
        <v>61</v>
      </c>
      <c r="IP809" s="10">
        <f>IN809*1.5*IM809</f>
        <v>274.5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VLOOKUP(IT809,$A$879:$F$2566,6,FALSE)</f>
        <v>523</v>
      </c>
      <c r="IX809" s="179" t="s">
        <v>61</v>
      </c>
      <c r="IY809" s="10">
        <f>IW809*1.5*IV809</f>
        <v>784.5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VLOOKUP(JC809,$A$879:$F$2566,6,FALSE)</f>
        <v>523</v>
      </c>
      <c r="JG809" s="179" t="s">
        <v>61</v>
      </c>
      <c r="JH809" s="10">
        <f>JF809*1.5*JE809</f>
        <v>784.5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VLOOKUP(JL809,$A$879:$F$2566,6,FALSE)</f>
        <v>332</v>
      </c>
      <c r="JP809" s="179" t="s">
        <v>61</v>
      </c>
      <c r="JQ809" s="10">
        <f>JO809*1.5*JN809</f>
        <v>498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VLOOKUP(JU809,$A$879:$F$2566,6,FALSE)</f>
        <v>332</v>
      </c>
      <c r="JY809" s="179" t="s">
        <v>61</v>
      </c>
      <c r="JZ809" s="10">
        <f>JX809*1.5*JW809</f>
        <v>498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VLOOKUP(KD809,$A$879:$F$2566,6,FALSE)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VLOOKUP(KM809,$A$879:$F$2566,6,FALSE)</f>
        <v>296</v>
      </c>
      <c r="KQ809" s="179" t="s">
        <v>61</v>
      </c>
      <c r="KR809" s="10">
        <f>KP809*1.5*KO809</f>
        <v>444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VLOOKUP(KV809,$A$879:$F$2566,6,FALSE)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VLOOKUP(LE809,$A$879:$F$2566,6,FALSE)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VLOOKUP(LN809,$A$879:$F$2566,6,FALSE)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VLOOKUP(LW809,$A$879:$F$2566,6,FALSE)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VLOOKUP(MF809,$A$879:$F$2566,6,FALSE)</f>
        <v>818</v>
      </c>
      <c r="MJ809" s="179" t="s">
        <v>61</v>
      </c>
      <c r="MK809" s="10">
        <f>MI809*1.5*MH809</f>
        <v>1227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VLOOKUP(MO809,$A$879:$F$2566,6,FALSE)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VLOOKUP(MX809,$A$879:$F$2566,6,FALSE)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VLOOKUP(NG809,$A$879:$F$2566,6,FALSE)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VLOOKUP(NP809,$A$879:$F$2566,6,FALSE)</f>
        <v>818</v>
      </c>
      <c r="NT809" s="179" t="s">
        <v>61</v>
      </c>
      <c r="NU809" s="10">
        <f>NS809*1.5*NR809</f>
        <v>1227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VLOOKUP(NY809,$A$879:$F$2566,6,FALSE)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VLOOKUP(OH809,$A$879:$F$2566,6,FALSE)</f>
        <v>22</v>
      </c>
      <c r="OL809" s="179" t="s">
        <v>61</v>
      </c>
      <c r="OM809" s="10">
        <f>OK809*1.5*OJ809</f>
        <v>42.9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VLOOKUP(OQ809,$A$879:$F$2566,6,FALSE)</f>
        <v>523</v>
      </c>
      <c r="OU809" s="179" t="s">
        <v>61</v>
      </c>
      <c r="OV809" s="10">
        <f>OT809*1.5*OS809</f>
        <v>784.5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VLOOKUP(OZ809,$A$879:$F$2566,6,FALSE)</f>
        <v>296</v>
      </c>
      <c r="PD809" s="179" t="s">
        <v>61</v>
      </c>
      <c r="PE809" s="10">
        <f>PC809*1.5*PB809</f>
        <v>444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VLOOKUP(PI809,$A$879:$F$2566,6,FALSE)</f>
        <v>332</v>
      </c>
      <c r="PM809" s="179" t="s">
        <v>61</v>
      </c>
      <c r="PN809" s="10">
        <f>PL809*1.5*PK809</f>
        <v>498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VLOOKUP(PR809,$A$879:$F$2566,6,FALSE)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VLOOKUP(QA809,$A$879:$F$2566,6,FALSE)</f>
        <v>818</v>
      </c>
      <c r="QE809" s="179" t="s">
        <v>61</v>
      </c>
      <c r="QF809" s="10">
        <f>QD809*1.5*QC809</f>
        <v>1227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VLOOKUP(QJ809,$A$879:$F$2566,6,FALSE)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VLOOKUP(QS809,$A$879:$F$2566,6,FALSE)</f>
        <v>523</v>
      </c>
      <c r="QW809" s="179" t="s">
        <v>61</v>
      </c>
      <c r="QX809" s="10">
        <f>QV809*1.5*QU809</f>
        <v>784.5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VLOOKUP(RB809,$A$879:$F$2566,6,FALSE)</f>
        <v>332</v>
      </c>
      <c r="RF809" s="179" t="s">
        <v>61</v>
      </c>
      <c r="RG809" s="10">
        <f>RE809*1.5*RD809</f>
        <v>647.4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VLOOKUP(RK809,$A$879:$F$2566,6,FALSE)</f>
        <v>332</v>
      </c>
      <c r="RO809" s="179" t="s">
        <v>61</v>
      </c>
      <c r="RP809" s="10">
        <f>RN809*1.5*RM809</f>
        <v>498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VLOOKUP(RT809,$A$879:$F$2566,6,FALSE)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VLOOKUP(SC809,$A$879:$F$2566,6,FALSE)</f>
        <v>332</v>
      </c>
      <c r="SG809" s="179" t="s">
        <v>61</v>
      </c>
      <c r="SH809" s="10">
        <f>SF809*1.5*SE809</f>
        <v>498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VLOOKUP(SL809,$A$879:$F$2566,6,FALSE)</f>
        <v>818</v>
      </c>
      <c r="SP809" s="179" t="s">
        <v>61</v>
      </c>
      <c r="SQ809" s="10">
        <f>SO809*1.5*SN809</f>
        <v>1227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VLOOKUP(SU809,$A$879:$F$2566,6,FALSE)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VLOOKUP(TD809,$A$879:$F$2566,6,FALSE)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VLOOKUP(TM809,$A$879:$F$2566,6,FALSE)</f>
        <v>818</v>
      </c>
      <c r="TQ809" s="179" t="s">
        <v>61</v>
      </c>
      <c r="TR809" s="10">
        <f>TP809*1.5*TO809</f>
        <v>1227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VLOOKUP(TV809,$A$879:$F$2566,6,FALSE)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VLOOKUP(UE809,$A$879:$F$2566,6,FALSE)</f>
        <v>157</v>
      </c>
      <c r="UI809" s="179" t="s">
        <v>61</v>
      </c>
      <c r="UJ809" s="10">
        <f>UH809*1.5*UG809</f>
        <v>235.5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VLOOKUP(UN809,$A$879:$F$2566,6,FALSE)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VLOOKUP(UW809,$A$879:$F$2566,6,FALSE)</f>
        <v>523</v>
      </c>
      <c r="VA809" s="179" t="s">
        <v>61</v>
      </c>
      <c r="VB809" s="10">
        <f>UZ809*1.5*UY809</f>
        <v>784.5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VLOOKUP(VF809,$A$879:$F$2566,6,FALSE)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VLOOKUP(VO809,$A$879:$F$2566,6,FALSE)</f>
        <v>183</v>
      </c>
      <c r="VS809" s="179" t="s">
        <v>61</v>
      </c>
      <c r="VT809" s="10">
        <f>VR809*1.5*VQ809</f>
        <v>274.5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VLOOKUP(VX809,$A$879:$F$2566,6,FALSE)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VLOOKUP(WG809,$A$879:$F$2566,6,FALSE)</f>
        <v>332</v>
      </c>
      <c r="WK809" s="179" t="s">
        <v>61</v>
      </c>
      <c r="WL809" s="10">
        <f>WJ809*1.5*WI809</f>
        <v>498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VLOOKUP(WP809,$A$879:$F$2566,6,FALSE)</f>
        <v>577</v>
      </c>
      <c r="WT809" s="179" t="s">
        <v>61</v>
      </c>
      <c r="WU809" s="10">
        <f>WS809*1.5*WR809</f>
        <v>1125.1500000000001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VLOOKUP(WY809,$A$879:$F$2566,6,FALSE)</f>
        <v>577</v>
      </c>
      <c r="XC809" s="179" t="s">
        <v>61</v>
      </c>
      <c r="XD809" s="10">
        <f>XB809*1.5*XA809</f>
        <v>865.5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VLOOKUP(XH809,$A$879:$F$2566,6,FALSE)</f>
        <v>332</v>
      </c>
      <c r="XL809" s="179" t="s">
        <v>61</v>
      </c>
      <c r="XM809" s="10">
        <f>XK809*1.5*XJ809</f>
        <v>647.4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VLOOKUP(XQ809,$A$879:$F$2566,6,FALSE)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VLOOKUP(XZ809,$A$879:$F$2566,6,FALSE)</f>
        <v>190</v>
      </c>
      <c r="YD809" s="179" t="s">
        <v>61</v>
      </c>
      <c r="YE809" s="10">
        <f>YC809*1.5*YB809</f>
        <v>285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VLOOKUP(YI809,$A$879:$F$2566,6,FALSE)</f>
        <v>523</v>
      </c>
      <c r="YM809" s="179" t="s">
        <v>61</v>
      </c>
      <c r="YN809" s="10">
        <f>YL809*1.5*YK809</f>
        <v>784.5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VLOOKUP(YR809,$A$879:$F$2566,6,FALSE)</f>
        <v>523</v>
      </c>
      <c r="YV809" s="179" t="s">
        <v>61</v>
      </c>
      <c r="YW809" s="10">
        <f>YU809*1.5*YT809</f>
        <v>784.5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VLOOKUP(ZA809,$A$879:$F$2566,6,FALSE)</f>
        <v>259</v>
      </c>
      <c r="ZE809" s="179" t="s">
        <v>61</v>
      </c>
      <c r="ZF809" s="10">
        <f>ZD809*1.5*ZC809</f>
        <v>388.5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VLOOKUP(ZJ809,$A$879:$F$2566,6,FALSE)</f>
        <v>237</v>
      </c>
      <c r="ZN809" s="179" t="s">
        <v>61</v>
      </c>
      <c r="ZO809" s="10">
        <f>ZM809*1.5*ZL809</f>
        <v>355.5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VLOOKUP(ZS809,$A$879:$F$2566,6,FALSE)</f>
        <v>190</v>
      </c>
      <c r="ZW809" s="179" t="s">
        <v>61</v>
      </c>
      <c r="ZX809" s="10">
        <f>ZV809*1.5*ZU809</f>
        <v>285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VLOOKUP(AAB809,$A$879:$F$2566,6,FALSE)</f>
        <v>523</v>
      </c>
      <c r="AAF809" s="179" t="s">
        <v>61</v>
      </c>
      <c r="AAG809" s="10">
        <f>AAE809*1.5*AAD809</f>
        <v>784.5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VLOOKUP(AAK809,$A$879:$F$2566,6,FALSE)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VLOOKUP(AAT809,$A$879:$F$2566,6,FALSE)</f>
        <v>332</v>
      </c>
      <c r="AAX809" s="179" t="s">
        <v>61</v>
      </c>
      <c r="AAY809" s="10">
        <f>AAW809*1.5*AAV809</f>
        <v>498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VLOOKUP(ABC809,$A$879:$F$2566,6,FALSE)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VLOOKUP(ABL809,$A$879:$F$2566,6,FALSE)</f>
        <v>237</v>
      </c>
      <c r="ABP809" s="179" t="s">
        <v>61</v>
      </c>
      <c r="ABQ809" s="10">
        <f>ABO809*1.5*ABN809</f>
        <v>355.5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VLOOKUP(ABU809,$A$879:$F$2566,6,FALSE)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VLOOKUP(ACD809,$A$879:$F$2566,6,FALSE)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VLOOKUP(ACM809,$A$879:$F$2566,6,FALSE)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VLOOKUP(ACV809,$A$879:$F$2566,6,FALSE)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VLOOKUP(ADE809,$A$879:$F$2566,6,FALSE)</f>
        <v>17</v>
      </c>
      <c r="ADI809" s="179" t="s">
        <v>61</v>
      </c>
      <c r="ADJ809" s="10">
        <f>ADH809*1.5*ADG809</f>
        <v>25.5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VLOOKUP(ADN809,$A$879:$F$2566,6,FALSE)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VLOOKUP(ADW809,$A$879:$F$2566,6,FALSE)</f>
        <v>157</v>
      </c>
      <c r="AEA809" s="179" t="s">
        <v>61</v>
      </c>
      <c r="AEB809" s="10">
        <f>ADZ809*1.5*ADY809</f>
        <v>235.5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VLOOKUP(AEF809,$A$879:$F$2566,6,FALSE)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VLOOKUP(AEO809,$A$879:$F$2566,6,FALSE)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VLOOKUP(AEX809,$A$879:$F$2566,6,FALSE)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VLOOKUP(AFG809,$A$879:$F$2566,6,FALSE)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VLOOKUP(AFP809,$A$879:$F$2566,6,FALSE)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VLOOKUP(AFY809,$A$879:$F$2566,6,FALSE)</f>
        <v>523</v>
      </c>
      <c r="AGC809" s="179" t="s">
        <v>61</v>
      </c>
      <c r="AGD809" s="10">
        <f>AGB809*1.5*AGA809</f>
        <v>784.5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VLOOKUP(AGH809,$A$879:$F$2566,6,FALSE)</f>
        <v>523</v>
      </c>
      <c r="AGL809" s="179" t="s">
        <v>61</v>
      </c>
      <c r="AGM809" s="10">
        <f>AGK809*1.5*AGJ809</f>
        <v>784.5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VLOOKUP(AGQ809,$A$879:$F$2566,6,FALSE)</f>
        <v>523</v>
      </c>
      <c r="AGU809" s="179" t="s">
        <v>61</v>
      </c>
      <c r="AGV809" s="10">
        <f>AGT809*1.5*AGS809</f>
        <v>784.5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VLOOKUP(AGZ809,$A$879:$F$2566,6,FALSE)</f>
        <v>523</v>
      </c>
      <c r="AHD809" s="179" t="s">
        <v>61</v>
      </c>
      <c r="AHE809" s="10">
        <f>AHC809*1.5*AHB809</f>
        <v>784.5</v>
      </c>
      <c r="AHF809" s="10"/>
      <c r="AHG809" s="239"/>
      <c r="AHH809" s="179" t="s">
        <v>75</v>
      </c>
      <c r="AHI809" s="440" t="s">
        <v>2577</v>
      </c>
      <c r="AHK809" s="248">
        <f>IF(AHJ809="Kopman",1.3,1)</f>
        <v>1</v>
      </c>
      <c r="AHL809" s="180">
        <f>VLOOKUP(AHI809,$A$879:$F$2566,6,FALSE)</f>
        <v>818</v>
      </c>
      <c r="AHM809" s="179" t="s">
        <v>61</v>
      </c>
      <c r="AHN809" s="10">
        <f>AHL809*1.5*AHK809</f>
        <v>1227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VLOOKUP(AHR809,$A$879:$F$2566,6,FALSE)</f>
        <v>523</v>
      </c>
      <c r="AHV809" s="179" t="s">
        <v>61</v>
      </c>
      <c r="AHW809" s="10">
        <f>AHU809*1.5*AHT809</f>
        <v>784.5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VLOOKUP(AIA809,$A$879:$F$2566,6,FALSE)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VLOOKUP(AIJ809,$A$879:$F$2566,6,FALSE)</f>
        <v>17</v>
      </c>
      <c r="AIN809" s="179" t="s">
        <v>61</v>
      </c>
      <c r="AIO809" s="10">
        <f>AIM809*1.5*AIL809</f>
        <v>25.5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VLOOKUP(AIS809,$A$879:$F$2566,6,FALSE)</f>
        <v>523</v>
      </c>
      <c r="AIW809" s="179" t="s">
        <v>61</v>
      </c>
      <c r="AIX809" s="10">
        <f>AIV809*1.5*AIU809</f>
        <v>784.5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VLOOKUP(AJB809,$A$879:$F$2566,6,FALSE)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VLOOKUP(AJK809,$A$879:$F$2566,6,FALSE)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VLOOKUP(AJT809,$A$879:$F$2566,6,FALSE)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VLOOKUP(AKC809,$A$879:$F$2566,6,FALSE)</f>
        <v>818</v>
      </c>
      <c r="AKG809" s="179" t="s">
        <v>61</v>
      </c>
      <c r="AKH809" s="10">
        <f>AKF809*1.5*AKE809</f>
        <v>1227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VLOOKUP(AKL809,$A$879:$F$2566,6,FALSE)</f>
        <v>523</v>
      </c>
      <c r="AKP809" s="179" t="s">
        <v>61</v>
      </c>
      <c r="AKQ809" s="10">
        <f>AKO809*1.5*AKN809</f>
        <v>784.5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VLOOKUP(AKU809,$A$879:$F$2566,6,FALSE)</f>
        <v>577</v>
      </c>
      <c r="AKY809" s="179" t="s">
        <v>61</v>
      </c>
      <c r="AKZ809" s="10">
        <f>AKX809*1.5*AKW809</f>
        <v>865.5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VLOOKUP(ALD809,$A$879:$F$2566,6,FALSE)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VLOOKUP(ALM809,$A$879:$F$2566,6,FALSE)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VLOOKUP(ALV809,$A$879:$F$2566,6,FALSE)</f>
        <v>818</v>
      </c>
      <c r="ALZ809" s="179" t="s">
        <v>61</v>
      </c>
      <c r="AMA809" s="10">
        <f>ALY809*1.5*ALX809</f>
        <v>1227</v>
      </c>
      <c r="AMB809" s="10"/>
      <c r="AMC809" s="239"/>
      <c r="AMD809" s="179" t="s">
        <v>75</v>
      </c>
      <c r="AME809" s="443" t="s">
        <v>2577</v>
      </c>
      <c r="AMG809" s="248">
        <f>IF(AMF809="Kopman",1.3,1)</f>
        <v>1</v>
      </c>
      <c r="AMH809" s="180">
        <f>VLOOKUP(AME809,$A$879:$F$2566,6,FALSE)</f>
        <v>818</v>
      </c>
      <c r="AMI809" s="179" t="s">
        <v>61</v>
      </c>
      <c r="AMJ809" s="10">
        <f>AMH809*1.5*AMG809</f>
        <v>1227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VLOOKUP(AMN809,$A$879:$F$2566,6,FALSE)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VLOOKUP(AMW809,$A$879:$F$2566,6,FALSE)</f>
        <v>523</v>
      </c>
      <c r="ANA809" s="179" t="s">
        <v>61</v>
      </c>
      <c r="ANB809" s="10">
        <f>AMZ809*1.5*AMY809</f>
        <v>784.5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VLOOKUP(ANF809,$A$879:$F$2566,6,FALSE)</f>
        <v>332</v>
      </c>
      <c r="ANJ809" s="179" t="s">
        <v>61</v>
      </c>
      <c r="ANK809" s="10">
        <f>ANI809*1.5*ANH809</f>
        <v>498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VLOOKUP(ANO809,$A$879:$F$2566,6,FALSE)</f>
        <v>818</v>
      </c>
      <c r="ANS809" s="179" t="s">
        <v>61</v>
      </c>
      <c r="ANT809" s="10">
        <f>ANR809*1.5*ANQ809</f>
        <v>1227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VLOOKUP(ANX809,$A$879:$F$2566,6,FALSE)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VLOOKUP(AOG809,$A$879:$F$2566,6,FALSE)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VLOOKUP(AOP809,$A$879:$F$2566,6,FALSE)</f>
        <v>22</v>
      </c>
      <c r="AOT809" s="179" t="s">
        <v>61</v>
      </c>
      <c r="AOU809" s="10">
        <f>AOS809*1.5*AOR809</f>
        <v>33</v>
      </c>
      <c r="AOV809" s="10"/>
      <c r="AOW809" s="239"/>
      <c r="AOX809" s="179" t="s">
        <v>75</v>
      </c>
      <c r="AOY809" s="446" t="s">
        <v>1402</v>
      </c>
      <c r="APA809" s="248">
        <f>IF(AOZ809="Kopman",1.3,1)</f>
        <v>1</v>
      </c>
      <c r="APB809" s="180">
        <f>VLOOKUP(AOY809,$A$879:$F$2566,6,FALSE)</f>
        <v>332</v>
      </c>
      <c r="APC809" s="179" t="s">
        <v>61</v>
      </c>
      <c r="APD809" s="10">
        <f>APB809*1.5*APA809</f>
        <v>498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VLOOKUP(APH809,$A$879:$F$2566,6,FALSE)</f>
        <v>332</v>
      </c>
      <c r="APL809" s="179" t="s">
        <v>61</v>
      </c>
      <c r="APM809" s="10">
        <f>APK809*1.5*APJ809</f>
        <v>498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VLOOKUP(APQ809,$A$879:$F$2566,6,FALSE)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VLOOKUP(APZ809,$A$879:$F$2566,6,FALSE)</f>
        <v>523</v>
      </c>
      <c r="AQD809" s="179" t="s">
        <v>61</v>
      </c>
      <c r="AQE809" s="10">
        <f>AQC809*1.5*AQB809</f>
        <v>784.5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VLOOKUP(AQI809,$A$879:$F$2566,6,FALSE)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VLOOKUP(AQR809,$A$879:$F$2566,6,FALSE)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VLOOKUP(ARA809,$A$879:$F$2566,6,FALSE)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VLOOKUP(ARJ809,$A$879:$F$2566,6,FALSE)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VLOOKUP(ARS809,$A$879:$F$2566,6,FALSE)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VLOOKUP(ASB809,$A$879:$F$2566,6,FALSE)</f>
        <v>190</v>
      </c>
      <c r="ASF809" s="179" t="s">
        <v>61</v>
      </c>
      <c r="ASG809" s="10">
        <f>ASE809*1.5*ASD809</f>
        <v>285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VLOOKUP(ASK809,$A$879:$F$2566,6,FALSE)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VLOOKUP(AST809,$A$879:$F$2566,6,FALSE)</f>
        <v>157</v>
      </c>
      <c r="ASX809" s="179" t="s">
        <v>61</v>
      </c>
      <c r="ASY809" s="10">
        <f>ASW809*1.5*ASV809</f>
        <v>235.5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VLOOKUP(ATC809,$A$879:$F$2566,6,FALSE)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VLOOKUP(ATL809,$A$879:$F$2566,6,FALSE)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VLOOKUP(ATU809,$A$879:$F$2566,6,FALSE)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VLOOKUP(AUD809,$A$879:$F$2566,6,FALSE)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VLOOKUP(AUM809,$A$879:$F$2566,6,FALSE)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VLOOKUP(AUV809,$A$879:$F$2566,6,FALSE)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VLOOKUP(AVE809,$A$879:$F$2566,6,FALSE)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VLOOKUP(AVN809,$A$879:$F$2566,6,FALSE)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VLOOKUP(AVW809,$A$879:$F$2566,6,FALSE)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VLOOKUP(AWF809,$A$879:$F$2566,6,FALSE)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VLOOKUP(AWO809,$A$879:$F$2566,6,FALSE)</f>
        <v>577</v>
      </c>
      <c r="AWS809" s="179" t="s">
        <v>61</v>
      </c>
      <c r="AWT809" s="10">
        <f>AWR809*1.5*AWQ809</f>
        <v>865.5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VLOOKUP(AWX809,$A$879:$F$2566,6,FALSE)</f>
        <v>190</v>
      </c>
      <c r="AXB809" s="179" t="s">
        <v>61</v>
      </c>
      <c r="AXC809" s="10">
        <f>AXA809*1.5*AWZ809</f>
        <v>285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VLOOKUP(AXG809,$A$879:$F$2566,6,FALSE)</f>
        <v>523</v>
      </c>
      <c r="AXK809" s="179" t="s">
        <v>61</v>
      </c>
      <c r="AXL809" s="10">
        <f>AXJ809*1.5*AXI809</f>
        <v>784.5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VLOOKUP(AXP809,$A$879:$F$2566,6,FALSE)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VLOOKUP(AXY809,$A$879:$F$2566,6,FALSE)</f>
        <v>523</v>
      </c>
      <c r="AYC809" s="179" t="s">
        <v>61</v>
      </c>
      <c r="AYD809" s="10">
        <f>AYB809*1.5*AYA809</f>
        <v>784.5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VLOOKUP(AYH809,$A$879:$F$2566,6,FALSE)</f>
        <v>523</v>
      </c>
      <c r="AYL809" s="179" t="s">
        <v>61</v>
      </c>
      <c r="AYM809" s="10">
        <f>AYK809*1.5*AYJ809</f>
        <v>784.5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VLOOKUP(AYQ809,$A$879:$F$2566,6,FALSE)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VLOOKUP(AYZ809,$A$879:$F$2566,6,FALSE)</f>
        <v>332</v>
      </c>
      <c r="AZD809" s="179" t="s">
        <v>61</v>
      </c>
      <c r="AZE809" s="10">
        <f>AZC809*1.5*AZB809</f>
        <v>498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VLOOKUP(AZI809,$A$879:$F$2566,6,FALSE)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VLOOKUP(AZR809,$A$879:$F$2566,6,FALSE)</f>
        <v>577</v>
      </c>
      <c r="AZV809" s="179" t="s">
        <v>61</v>
      </c>
      <c r="AZW809" s="10">
        <f>AZU809*1.5*AZT809</f>
        <v>865.5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VLOOKUP(BAA809,$A$879:$F$2566,6,FALSE)</f>
        <v>332</v>
      </c>
      <c r="BAE809" s="179" t="s">
        <v>61</v>
      </c>
      <c r="BAF809" s="10">
        <f>BAD809*1.5*BAC809</f>
        <v>498</v>
      </c>
      <c r="BAG809" s="10"/>
      <c r="BAH809" s="239"/>
      <c r="BAI809" s="179" t="s">
        <v>75</v>
      </c>
      <c r="BAJ809" s="440" t="s">
        <v>1000</v>
      </c>
      <c r="BAL809" s="248">
        <f>IF(BAK809="Kopman",1.3,1)</f>
        <v>1</v>
      </c>
      <c r="BAM809" s="180">
        <f>VLOOKUP(BAJ809,$A$879:$F$2566,6,FALSE)</f>
        <v>577</v>
      </c>
      <c r="BAN809" s="179" t="s">
        <v>61</v>
      </c>
      <c r="BAO809" s="10">
        <f>BAM809*1.5*BAL809</f>
        <v>865.5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VLOOKUP(BAS809,$A$879:$F$2566,6,FALSE)</f>
        <v>259</v>
      </c>
      <c r="BAW809" s="179" t="s">
        <v>61</v>
      </c>
      <c r="BAX809" s="10">
        <f>BAV809*1.5*BAU809</f>
        <v>388.5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VLOOKUP(BBB809,$A$879:$F$2566,6,FALSE)</f>
        <v>523</v>
      </c>
      <c r="BBF809" s="179" t="s">
        <v>61</v>
      </c>
      <c r="BBG809" s="10">
        <f>BBE809*1.5*BBD809</f>
        <v>784.5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VLOOKUP(BBK809,$A$879:$F$2566,6,FALSE)</f>
        <v>577</v>
      </c>
      <c r="BBO809" s="179" t="s">
        <v>61</v>
      </c>
      <c r="BBP809" s="10">
        <f>BBN809*1.5*BBM809</f>
        <v>865.5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VLOOKUP(BBT809,$A$879:$F$2566,6,FALSE)</f>
        <v>523</v>
      </c>
      <c r="BBX809" s="179" t="s">
        <v>61</v>
      </c>
      <c r="BBY809" s="10">
        <f>BBW809*1.5*BBV809</f>
        <v>784.5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VLOOKUP(BCC809,$A$879:$F$2566,6,FALSE)</f>
        <v>577</v>
      </c>
      <c r="BCG809" s="179" t="s">
        <v>61</v>
      </c>
      <c r="BCH809" s="10">
        <f>BCF809*1.5*BCE809</f>
        <v>865.5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VLOOKUP(BCL809,$A$879:$F$2566,6,FALSE)</f>
        <v>17</v>
      </c>
      <c r="BCP809" s="179" t="s">
        <v>61</v>
      </c>
      <c r="BCQ809" s="10">
        <f>BCO809*1.5*BCN809</f>
        <v>25.5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VLOOKUP(BCU809,$A$879:$F$2566,6,FALSE)</f>
        <v>332</v>
      </c>
      <c r="BCY809" s="179" t="s">
        <v>61</v>
      </c>
      <c r="BCZ809" s="10">
        <f>BCX809*1.5*BCW809</f>
        <v>498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VLOOKUP(BDD809,$A$879:$F$2566,6,FALSE)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VLOOKUP(BDM809,$A$879:$F$2566,6,FALSE)</f>
        <v>523</v>
      </c>
      <c r="BDQ809" s="179" t="s">
        <v>61</v>
      </c>
      <c r="BDR809" s="10">
        <f>BDP809*1.5*BDO809</f>
        <v>784.5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VLOOKUP(BDV809,$A$879:$F$2566,6,FALSE)</f>
        <v>332</v>
      </c>
      <c r="BDZ809" s="179" t="s">
        <v>61</v>
      </c>
      <c r="BEA809" s="10">
        <f>BDY809*1.5*BDX809</f>
        <v>498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VLOOKUP(BEE809,$A$879:$F$2566,6,FALSE)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VLOOKUP(BEN809,$A$879:$F$2566,6,FALSE)</f>
        <v>157</v>
      </c>
      <c r="BER809" s="179" t="s">
        <v>61</v>
      </c>
      <c r="BES809" s="10">
        <f>BEQ809*1.5*BEP809</f>
        <v>235.5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VLOOKUP(BEW809,$A$879:$F$2566,6,FALSE)</f>
        <v>577</v>
      </c>
      <c r="BFA809" s="179" t="s">
        <v>61</v>
      </c>
      <c r="BFB809" s="10">
        <f>BEZ809*1.5*BEY809</f>
        <v>865.5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VLOOKUP(BFF809,$A$879:$F$2566,6,FALSE)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VLOOKUP(BFO809,$A$879:$F$2566,6,FALSE)</f>
        <v>332</v>
      </c>
      <c r="BFS809" s="179" t="s">
        <v>61</v>
      </c>
      <c r="BFT809" s="10">
        <f>BFR809*1.5*BFQ809</f>
        <v>498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VLOOKUP(BFX809,$A$879:$F$2566,6,FALSE)</f>
        <v>190</v>
      </c>
      <c r="BGB809" s="179" t="s">
        <v>61</v>
      </c>
      <c r="BGC809" s="10">
        <f>BGA809*1.5*BFZ809</f>
        <v>285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VLOOKUP(BGG809,$A$879:$F$2566,6,FALSE)</f>
        <v>818</v>
      </c>
      <c r="BGK809" s="179" t="s">
        <v>61</v>
      </c>
      <c r="BGL809" s="10">
        <f>BGJ809*1.5*BGI809</f>
        <v>1227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VLOOKUP(BGP809,$A$879:$F$2566,6,FALSE)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VLOOKUP(BGY809,$A$879:$F$2566,6,FALSE)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VLOOKUP(B810,$A$879:$F$2566,6,FALSE)</f>
        <v>332</v>
      </c>
      <c r="F810" s="179" t="s">
        <v>63</v>
      </c>
      <c r="G810" s="10">
        <f>E810*1.4</f>
        <v>464.79999999999995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VLOOKUP(K810,$A$879:$F$2566,6,FALSE)</f>
        <v>818</v>
      </c>
      <c r="O810" s="179" t="s">
        <v>63</v>
      </c>
      <c r="P810" s="10">
        <f>N810*1.4</f>
        <v>1145.1999999999998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VLOOKUP(T810,$A$879:$F$2566,6,FALSE)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VLOOKUP(AC810,$A$879:$F$2566,6,FALSE)</f>
        <v>523</v>
      </c>
      <c r="AG810" s="179" t="s">
        <v>63</v>
      </c>
      <c r="AH810" s="10">
        <f>AF810*1.4</f>
        <v>732.19999999999993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VLOOKUP(AL810,$A$879:$F$2566,6,FALSE)</f>
        <v>332</v>
      </c>
      <c r="AP810" s="179" t="s">
        <v>63</v>
      </c>
      <c r="AQ810" s="10">
        <f>AO810*1.4</f>
        <v>464.79999999999995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VLOOKUP(AU810,$A$879:$F$2566,6,FALSE)</f>
        <v>523</v>
      </c>
      <c r="AY810" s="179" t="s">
        <v>63</v>
      </c>
      <c r="AZ810" s="10">
        <f>AX810*1.4</f>
        <v>732.19999999999993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VLOOKUP(BD810,$A$879:$F$2566,6,FALSE)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VLOOKUP(BM810,$A$879:$F$2566,6,FALSE)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VLOOKUP(BV810,$A$879:$F$2566,6,FALSE)</f>
        <v>237</v>
      </c>
      <c r="BZ810" s="179" t="s">
        <v>63</v>
      </c>
      <c r="CA810" s="10">
        <f>BY810*1.4</f>
        <v>331.79999999999995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VLOOKUP(CE810,$A$879:$F$2566,6,FALSE)</f>
        <v>577</v>
      </c>
      <c r="CI810" s="179" t="s">
        <v>63</v>
      </c>
      <c r="CJ810" s="10">
        <f>CH810*1.4</f>
        <v>807.8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VLOOKUP(CN810,$A$879:$F$2566,6,FALSE)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VLOOKUP(CW810,$A$879:$F$2566,6,FALSE)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VLOOKUP(DF810,$A$879:$F$2566,6,FALSE)</f>
        <v>332</v>
      </c>
      <c r="DJ810" s="179" t="s">
        <v>63</v>
      </c>
      <c r="DK810" s="10">
        <f>DI810*1.4</f>
        <v>464.79999999999995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VLOOKUP(DO810,$A$879:$F$2566,6,FALSE)</f>
        <v>577</v>
      </c>
      <c r="DS810" s="179" t="s">
        <v>63</v>
      </c>
      <c r="DT810" s="10">
        <f>DR810*1.4</f>
        <v>807.8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VLOOKUP(DX810,$A$879:$F$2566,6,FALSE)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VLOOKUP(EG810,$A$879:$F$2566,6,FALSE)</f>
        <v>818</v>
      </c>
      <c r="EK810" s="179" t="s">
        <v>63</v>
      </c>
      <c r="EL810" s="10">
        <f>EJ810*1.4</f>
        <v>1145.1999999999998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VLOOKUP(EP810,$A$879:$F$2566,6,FALSE)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VLOOKUP(EY810,$A$879:$F$2566,6,FALSE)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VLOOKUP(FH810,$A$879:$F$2566,6,FALSE)</f>
        <v>818</v>
      </c>
      <c r="FL810" s="179" t="s">
        <v>63</v>
      </c>
      <c r="FM810" s="10">
        <f>FK810*1.4</f>
        <v>1145.1999999999998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VLOOKUP(FQ810,$A$879:$F$2566,6,FALSE)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VLOOKUP(FZ810,$A$879:$F$2566,6,FALSE)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VLOOKUP(GI810,$A$879:$F$2566,6,FALSE)</f>
        <v>157</v>
      </c>
      <c r="GM810" s="179" t="s">
        <v>63</v>
      </c>
      <c r="GN810" s="10">
        <f>GL810*1.4</f>
        <v>219.79999999999998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VLOOKUP(GR810,$A$879:$F$2566,6,FALSE)</f>
        <v>818</v>
      </c>
      <c r="GV810" s="179" t="s">
        <v>63</v>
      </c>
      <c r="GW810" s="10">
        <f>GU810*1.4</f>
        <v>1145.1999999999998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VLOOKUP(HA810,$A$879:$F$2566,6,FALSE)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VLOOKUP(HJ810,$A$879:$F$2566,6,FALSE)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VLOOKUP(HS810,$A$879:$F$2566,6,FALSE)</f>
        <v>22</v>
      </c>
      <c r="HW810" s="179" t="s">
        <v>63</v>
      </c>
      <c r="HX810" s="10">
        <f>HV810*1.4</f>
        <v>30.799999999999997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VLOOKUP(IB810,$A$879:$F$2566,6,FALSE)</f>
        <v>190</v>
      </c>
      <c r="IF810" s="179" t="s">
        <v>63</v>
      </c>
      <c r="IG810" s="10">
        <f>IE810*1.4</f>
        <v>266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VLOOKUP(IK810,$A$879:$F$2566,6,FALSE)</f>
        <v>332</v>
      </c>
      <c r="IO810" s="179" t="s">
        <v>63</v>
      </c>
      <c r="IP810" s="10">
        <f>IN810*1.4</f>
        <v>464.79999999999995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VLOOKUP(IT810,$A$879:$F$2566,6,FALSE)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VLOOKUP(JC810,$A$879:$F$2566,6,FALSE)</f>
        <v>818</v>
      </c>
      <c r="JG810" s="179" t="s">
        <v>63</v>
      </c>
      <c r="JH810" s="10">
        <f>JF810*1.4</f>
        <v>1145.1999999999998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VLOOKUP(JL810,$A$879:$F$2566,6,FALSE)</f>
        <v>523</v>
      </c>
      <c r="JP810" s="179" t="s">
        <v>63</v>
      </c>
      <c r="JQ810" s="10">
        <f>JO810*1.4</f>
        <v>732.19999999999993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VLOOKUP(JU810,$A$879:$F$2566,6,FALSE)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VLOOKUP(KD810,$A$879:$F$2566,6,FALSE)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VLOOKUP(KM810,$A$879:$F$2566,6,FALSE)</f>
        <v>237</v>
      </c>
      <c r="KQ810" s="179" t="s">
        <v>63</v>
      </c>
      <c r="KR810" s="10">
        <f>KP810*1.4</f>
        <v>331.79999999999995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VLOOKUP(KV810,$A$879:$F$2566,6,FALSE)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VLOOKUP(LE810,$A$879:$F$2566,6,FALSE)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VLOOKUP(LN810,$A$879:$F$2566,6,FALSE)</f>
        <v>523</v>
      </c>
      <c r="LR810" s="179" t="s">
        <v>63</v>
      </c>
      <c r="LS810" s="10">
        <f>LQ810*1.4</f>
        <v>732.19999999999993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VLOOKUP(LW810,$A$879:$F$2566,6,FALSE)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VLOOKUP(MF810,$A$879:$F$2566,6,FALSE)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VLOOKUP(MO810,$A$879:$F$2566,6,FALSE)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VLOOKUP(MX810,$A$879:$F$2566,6,FALSE)</f>
        <v>523</v>
      </c>
      <c r="NB810" s="179" t="s">
        <v>63</v>
      </c>
      <c r="NC810" s="10">
        <f>NA810*1.4</f>
        <v>732.19999999999993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VLOOKUP(NG810,$A$879:$F$2566,6,FALSE)</f>
        <v>157</v>
      </c>
      <c r="NK810" s="179" t="s">
        <v>63</v>
      </c>
      <c r="NL810" s="10">
        <f>NJ810*1.4</f>
        <v>219.79999999999998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VLOOKUP(NP810,$A$879:$F$2566,6,FALSE)</f>
        <v>190</v>
      </c>
      <c r="NT810" s="179" t="s">
        <v>63</v>
      </c>
      <c r="NU810" s="10">
        <f>NS810*1.4</f>
        <v>266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VLOOKUP(NY810,$A$879:$F$2566,6,FALSE)</f>
        <v>818</v>
      </c>
      <c r="OC810" s="179" t="s">
        <v>63</v>
      </c>
      <c r="OD810" s="10">
        <f>OB810*1.4</f>
        <v>1145.1999999999998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VLOOKUP(OH810,$A$879:$F$2566,6,FALSE)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VLOOKUP(OQ810,$A$879:$F$2566,6,FALSE)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VLOOKUP(OZ810,$A$879:$F$2566,6,FALSE)</f>
        <v>577</v>
      </c>
      <c r="PD810" s="179" t="s">
        <v>63</v>
      </c>
      <c r="PE810" s="10">
        <f>PC810*1.4</f>
        <v>807.8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VLOOKUP(PI810,$A$879:$F$2566,6,FALSE)</f>
        <v>577</v>
      </c>
      <c r="PM810" s="179" t="s">
        <v>63</v>
      </c>
      <c r="PN810" s="10">
        <f>PL810*1.4</f>
        <v>807.8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VLOOKUP(PR810,$A$879:$F$2566,6,FALSE)</f>
        <v>332</v>
      </c>
      <c r="PV810" s="179" t="s">
        <v>63</v>
      </c>
      <c r="PW810" s="10">
        <f>PU810*1.4</f>
        <v>464.79999999999995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VLOOKUP(QA810,$A$879:$F$2566,6,FALSE)</f>
        <v>332</v>
      </c>
      <c r="QE810" s="179" t="s">
        <v>63</v>
      </c>
      <c r="QF810" s="10">
        <f>QD810*1.4</f>
        <v>464.79999999999995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VLOOKUP(QJ810,$A$879:$F$2566,6,FALSE)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VLOOKUP(QS810,$A$879:$F$2566,6,FALSE)</f>
        <v>332</v>
      </c>
      <c r="QW810" s="179" t="s">
        <v>63</v>
      </c>
      <c r="QX810" s="10">
        <f>QV810*1.4</f>
        <v>464.79999999999995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VLOOKUP(RB810,$A$879:$F$2566,6,FALSE)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VLOOKUP(RK810,$A$879:$F$2566,6,FALSE)</f>
        <v>818</v>
      </c>
      <c r="RO810" s="179" t="s">
        <v>63</v>
      </c>
      <c r="RP810" s="10">
        <f>RN810*1.4</f>
        <v>1145.1999999999998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VLOOKUP(RT810,$A$879:$F$2566,6,FALSE)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VLOOKUP(SC810,$A$879:$F$2566,6,FALSE)</f>
        <v>190</v>
      </c>
      <c r="SG810" s="179" t="s">
        <v>63</v>
      </c>
      <c r="SH810" s="10">
        <f>SF810*1.4</f>
        <v>266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VLOOKUP(SL810,$A$879:$F$2566,6,FALSE)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VLOOKUP(SU810,$A$879:$F$2566,6,FALSE)</f>
        <v>523</v>
      </c>
      <c r="SY810" s="179" t="s">
        <v>63</v>
      </c>
      <c r="SZ810" s="10">
        <f>SX810*1.4</f>
        <v>732.19999999999993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VLOOKUP(TD810,$A$879:$F$2566,6,FALSE)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VLOOKUP(TM810,$A$879:$F$2566,6,FALSE)</f>
        <v>259</v>
      </c>
      <c r="TQ810" s="179" t="s">
        <v>63</v>
      </c>
      <c r="TR810" s="10">
        <f>TP810*1.4</f>
        <v>362.59999999999997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VLOOKUP(TV810,$A$879:$F$2566,6,FALSE)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VLOOKUP(UE810,$A$879:$F$2566,6,FALSE)</f>
        <v>818</v>
      </c>
      <c r="UI810" s="179" t="s">
        <v>63</v>
      </c>
      <c r="UJ810" s="10">
        <f>UH810*1.4</f>
        <v>1145.1999999999998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VLOOKUP(UN810,$A$879:$F$2566,6,FALSE)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VLOOKUP(UW810,$A$879:$F$2566,6,FALSE)</f>
        <v>17</v>
      </c>
      <c r="VA810" s="179" t="s">
        <v>63</v>
      </c>
      <c r="VB810" s="10">
        <f>UZ810*1.4</f>
        <v>23.799999999999997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VLOOKUP(VF810,$A$879:$F$2566,6,FALSE)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VLOOKUP(VO810,$A$879:$F$2566,6,FALSE)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VLOOKUP(VX810,$A$879:$F$2566,6,FALSE)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VLOOKUP(WG810,$A$879:$F$2566,6,FALSE)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VLOOKUP(WP810,$A$879:$F$2566,6,FALSE)</f>
        <v>332</v>
      </c>
      <c r="WT810" s="179" t="s">
        <v>63</v>
      </c>
      <c r="WU810" s="10">
        <f>WS810*1.4</f>
        <v>464.79999999999995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VLOOKUP(WY810,$A$879:$F$2566,6,FALSE)</f>
        <v>818</v>
      </c>
      <c r="XC810" s="179" t="s">
        <v>63</v>
      </c>
      <c r="XD810" s="10">
        <f>XB810*1.4</f>
        <v>1145.1999999999998</v>
      </c>
      <c r="XF810" s="239"/>
      <c r="XG810" s="179" t="s">
        <v>76</v>
      </c>
      <c r="XH810" s="371" t="s">
        <v>576</v>
      </c>
      <c r="XJ810" s="180"/>
      <c r="XK810" s="180">
        <f>VLOOKUP(XH810,$A$879:$F$2566,6,FALSE)</f>
        <v>17</v>
      </c>
      <c r="XL810" s="179" t="s">
        <v>63</v>
      </c>
      <c r="XM810" s="10">
        <f>XK810*1.4</f>
        <v>23.799999999999997</v>
      </c>
      <c r="XO810" s="239"/>
      <c r="XP810" s="179" t="s">
        <v>76</v>
      </c>
      <c r="XQ810" s="361" t="s">
        <v>2093</v>
      </c>
      <c r="XS810" s="180"/>
      <c r="XT810" s="180">
        <f>VLOOKUP(XQ810,$A$879:$F$2566,6,FALSE)</f>
        <v>296</v>
      </c>
      <c r="XU810" s="179" t="s">
        <v>63</v>
      </c>
      <c r="XV810" s="10">
        <f>XT810*1.4</f>
        <v>414.4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VLOOKUP(XZ810,$A$879:$F$2566,6,FALSE)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1" t="s">
        <v>2128</v>
      </c>
      <c r="YK810" s="180"/>
      <c r="YL810" s="180">
        <f>VLOOKUP(YI810,$A$879:$F$2566,6,FALSE)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VLOOKUP(YR810,$A$879:$F$2566,6,FALSE)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VLOOKUP(ZA810,$A$879:$F$2566,6,FALSE)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1" t="s">
        <v>861</v>
      </c>
      <c r="ZL810" s="180"/>
      <c r="ZM810" s="180">
        <f>VLOOKUP(ZJ810,$A$879:$F$2566,6,FALSE)</f>
        <v>523</v>
      </c>
      <c r="ZN810" s="179" t="s">
        <v>63</v>
      </c>
      <c r="ZO810" s="10">
        <f>ZM810*1.4</f>
        <v>732.19999999999993</v>
      </c>
      <c r="ZQ810" s="239"/>
      <c r="ZR810" s="179" t="s">
        <v>76</v>
      </c>
      <c r="ZS810" s="361" t="s">
        <v>1000</v>
      </c>
      <c r="ZU810" s="180"/>
      <c r="ZV810" s="180">
        <f>VLOOKUP(ZS810,$A$879:$F$2566,6,FALSE)</f>
        <v>577</v>
      </c>
      <c r="ZW810" s="179" t="s">
        <v>63</v>
      </c>
      <c r="ZX810" s="10">
        <f>ZV810*1.4</f>
        <v>807.8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VLOOKUP(AAB810,$A$879:$F$2566,6,FALSE)</f>
        <v>259</v>
      </c>
      <c r="AAF810" s="179" t="s">
        <v>63</v>
      </c>
      <c r="AAG810" s="10">
        <f>AAE810*1.4</f>
        <v>362.59999999999997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VLOOKUP(AAK810,$A$879:$F$2566,6,FALSE)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VLOOKUP(AAT810,$A$879:$F$2566,6,FALSE)</f>
        <v>523</v>
      </c>
      <c r="AAX810" s="179" t="s">
        <v>63</v>
      </c>
      <c r="AAY810" s="10">
        <f>AAW810*1.4</f>
        <v>732.19999999999993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VLOOKUP(ABC810,$A$879:$F$2566,6,FALSE)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VLOOKUP(ABL810,$A$879:$F$2566,6,FALSE)</f>
        <v>523</v>
      </c>
      <c r="ABP810" s="179" t="s">
        <v>63</v>
      </c>
      <c r="ABQ810" s="10">
        <f>ABO810*1.4</f>
        <v>732.19999999999993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VLOOKUP(ABU810,$A$879:$F$2566,6,FALSE)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VLOOKUP(ACD810,$A$879:$F$2566,6,FALSE)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VLOOKUP(ACM810,$A$879:$F$2566,6,FALSE)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VLOOKUP(ACV810,$A$879:$F$2566,6,FALSE)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VLOOKUP(ADE810,$A$879:$F$2566,6,FALSE)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VLOOKUP(ADN810,$A$879:$F$2566,6,FALSE)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VLOOKUP(ADW810,$A$879:$F$2566,6,FALSE)</f>
        <v>332</v>
      </c>
      <c r="AEA810" s="179" t="s">
        <v>63</v>
      </c>
      <c r="AEB810" s="10">
        <f>ADZ810*1.4</f>
        <v>464.79999999999995</v>
      </c>
      <c r="AED810" s="239"/>
      <c r="AEE810" s="179" t="s">
        <v>76</v>
      </c>
      <c r="AEF810" s="75" t="s">
        <v>183</v>
      </c>
      <c r="AEH810" s="180"/>
      <c r="AEI810" s="180" t="e">
        <f>VLOOKUP(AEF810,$A$879:$F$2566,6,FALSE)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VLOOKUP(AEO810,$A$879:$F$2566,6,FALSE)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VLOOKUP(AEX810,$A$879:$F$2566,6,FALSE)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VLOOKUP(AFG810,$A$879:$F$2566,6,FALSE)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VLOOKUP(AFP810,$A$879:$F$2566,6,FALSE)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VLOOKUP(AFY810,$A$879:$F$2566,6,FALSE)</f>
        <v>332</v>
      </c>
      <c r="AGC810" s="179" t="s">
        <v>63</v>
      </c>
      <c r="AGD810" s="10">
        <f>AGB810*1.4</f>
        <v>464.79999999999995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VLOOKUP(AGH810,$A$879:$F$2566,6,FALSE)</f>
        <v>332</v>
      </c>
      <c r="AGL810" s="179" t="s">
        <v>63</v>
      </c>
      <c r="AGM810" s="10">
        <f>AGK810*1.4</f>
        <v>464.79999999999995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VLOOKUP(AGQ810,$A$879:$F$2566,6,FALSE)</f>
        <v>190</v>
      </c>
      <c r="AGU810" s="179" t="s">
        <v>63</v>
      </c>
      <c r="AGV810" s="10">
        <f>AGT810*1.4</f>
        <v>266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VLOOKUP(AGZ810,$A$879:$F$2566,6,FALSE)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40" t="s">
        <v>460</v>
      </c>
      <c r="AHK810" s="180"/>
      <c r="AHL810" s="180">
        <f>VLOOKUP(AHI810,$A$879:$F$2566,6,FALSE)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VLOOKUP(AHR810,$A$879:$F$2566,6,FALSE)</f>
        <v>332</v>
      </c>
      <c r="AHV810" s="179" t="s">
        <v>63</v>
      </c>
      <c r="AHW810" s="10">
        <f>AHU810*1.4</f>
        <v>464.79999999999995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VLOOKUP(AIA810,$A$879:$F$2566,6,FALSE)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VLOOKUP(AIJ810,$A$879:$F$2566,6,FALSE)</f>
        <v>190</v>
      </c>
      <c r="AIN810" s="179" t="s">
        <v>63</v>
      </c>
      <c r="AIO810" s="10">
        <f>AIM810*1.4</f>
        <v>266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VLOOKUP(AIS810,$A$879:$F$2566,6,FALSE)</f>
        <v>332</v>
      </c>
      <c r="AIW810" s="179" t="s">
        <v>63</v>
      </c>
      <c r="AIX810" s="10">
        <f>AIV810*1.4</f>
        <v>464.79999999999995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VLOOKUP(AJB810,$A$879:$F$2566,6,FALSE)</f>
        <v>577</v>
      </c>
      <c r="AJF810" s="179" t="s">
        <v>63</v>
      </c>
      <c r="AJG810" s="10">
        <f>AJE810*1.4</f>
        <v>807.8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VLOOKUP(AJK810,$A$879:$F$2566,6,FALSE)</f>
        <v>818</v>
      </c>
      <c r="AJO810" s="179" t="s">
        <v>63</v>
      </c>
      <c r="AJP810" s="10">
        <f>AJN810*1.4</f>
        <v>1145.1999999999998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VLOOKUP(AJT810,$A$879:$F$2566,6,FALSE)</f>
        <v>523</v>
      </c>
      <c r="AJX810" s="179" t="s">
        <v>63</v>
      </c>
      <c r="AJY810" s="10">
        <f>AJW810*1.4</f>
        <v>732.19999999999993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VLOOKUP(AKC810,$A$879:$F$2566,6,FALSE)</f>
        <v>237</v>
      </c>
      <c r="AKG810" s="179" t="s">
        <v>63</v>
      </c>
      <c r="AKH810" s="10">
        <f>AKF810*1.4</f>
        <v>331.79999999999995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VLOOKUP(AKL810,$A$879:$F$2566,6,FALSE)</f>
        <v>332</v>
      </c>
      <c r="AKP810" s="179" t="s">
        <v>63</v>
      </c>
      <c r="AKQ810" s="10">
        <f>AKO810*1.4</f>
        <v>464.79999999999995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VLOOKUP(AKU810,$A$879:$F$2566,6,FALSE)</f>
        <v>332</v>
      </c>
      <c r="AKY810" s="179" t="s">
        <v>63</v>
      </c>
      <c r="AKZ810" s="10">
        <f>AKX810*1.4</f>
        <v>464.79999999999995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VLOOKUP(ALD810,$A$879:$F$2566,6,FALSE)</f>
        <v>332</v>
      </c>
      <c r="ALH810" s="179" t="s">
        <v>63</v>
      </c>
      <c r="ALI810" s="10">
        <f>ALG810*1.4</f>
        <v>464.79999999999995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VLOOKUP(ALM810,$A$879:$F$2566,6,FALSE)</f>
        <v>577</v>
      </c>
      <c r="ALQ810" s="179" t="s">
        <v>63</v>
      </c>
      <c r="ALR810" s="10">
        <f>ALP810*1.4</f>
        <v>807.8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VLOOKUP(ALV810,$A$879:$F$2566,6,FALSE)</f>
        <v>237</v>
      </c>
      <c r="ALZ810" s="179" t="s">
        <v>63</v>
      </c>
      <c r="AMA810" s="10">
        <f>ALY810*1.4</f>
        <v>331.79999999999995</v>
      </c>
      <c r="AMB810" s="10"/>
      <c r="AMC810" s="239"/>
      <c r="AMD810" s="179" t="s">
        <v>76</v>
      </c>
      <c r="AME810" s="443" t="s">
        <v>1402</v>
      </c>
      <c r="AMG810" s="180"/>
      <c r="AMH810" s="180">
        <f>VLOOKUP(AME810,$A$879:$F$2566,6,FALSE)</f>
        <v>332</v>
      </c>
      <c r="AMI810" s="179" t="s">
        <v>63</v>
      </c>
      <c r="AMJ810" s="10">
        <f>AMH810*1.4</f>
        <v>464.79999999999995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VLOOKUP(AMN810,$A$879:$F$2566,6,FALSE)</f>
        <v>523</v>
      </c>
      <c r="AMR810" s="179" t="s">
        <v>63</v>
      </c>
      <c r="AMS810" s="10">
        <f>AMQ810*1.4</f>
        <v>732.19999999999993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VLOOKUP(AMW810,$A$879:$F$2566,6,FALSE)</f>
        <v>332</v>
      </c>
      <c r="ANA810" s="179" t="s">
        <v>63</v>
      </c>
      <c r="ANB810" s="10">
        <f>AMZ810*1.4</f>
        <v>464.79999999999995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VLOOKUP(ANF810,$A$879:$F$2566,6,FALSE)</f>
        <v>818</v>
      </c>
      <c r="ANJ810" s="179" t="s">
        <v>63</v>
      </c>
      <c r="ANK810" s="10">
        <f>ANI810*1.4</f>
        <v>1145.1999999999998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VLOOKUP(ANO810,$A$879:$F$2566,6,FALSE)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VLOOKUP(ANX810,$A$879:$F$2566,6,FALSE)</f>
        <v>17</v>
      </c>
      <c r="AOB810" s="179" t="s">
        <v>63</v>
      </c>
      <c r="AOC810" s="10">
        <f>AOA810*1.4</f>
        <v>23.799999999999997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VLOOKUP(AOG810,$A$879:$F$2566,6,FALSE)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VLOOKUP(AOP810,$A$879:$F$2566,6,FALSE)</f>
        <v>523</v>
      </c>
      <c r="AOT810" s="179" t="s">
        <v>63</v>
      </c>
      <c r="AOU810" s="10">
        <f>AOS810*1.4</f>
        <v>732.19999999999993</v>
      </c>
      <c r="AOV810" s="10"/>
      <c r="AOW810" s="239"/>
      <c r="AOX810" s="179" t="s">
        <v>76</v>
      </c>
      <c r="AOY810" s="446" t="s">
        <v>2128</v>
      </c>
      <c r="APA810" s="180"/>
      <c r="APB810" s="180">
        <f>VLOOKUP(AOY810,$A$879:$F$2566,6,FALSE)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VLOOKUP(APH810,$A$879:$F$2566,6,FALSE)</f>
        <v>157</v>
      </c>
      <c r="APL810" s="179" t="s">
        <v>63</v>
      </c>
      <c r="APM810" s="10">
        <f>APK810*1.4</f>
        <v>219.79999999999998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VLOOKUP(APQ810,$A$879:$F$2566,6,FALSE)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VLOOKUP(APZ810,$A$879:$F$2566,6,FALSE)</f>
        <v>157</v>
      </c>
      <c r="AQD810" s="179" t="s">
        <v>63</v>
      </c>
      <c r="AQE810" s="10">
        <f>AQC810*1.4</f>
        <v>219.79999999999998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VLOOKUP(AQI810,$A$879:$F$2566,6,FALSE)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VLOOKUP(AQR810,$A$879:$F$2566,6,FALSE)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VLOOKUP(ARA810,$A$879:$F$2566,6,FALSE)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VLOOKUP(ARJ810,$A$879:$F$2566,6,FALSE)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VLOOKUP(ARS810,$A$879:$F$2566,6,FALSE)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VLOOKUP(ASB810,$A$879:$F$2566,6,FALSE)</f>
        <v>332</v>
      </c>
      <c r="ASF810" s="179" t="s">
        <v>63</v>
      </c>
      <c r="ASG810" s="10">
        <f>ASE810*1.4</f>
        <v>464.79999999999995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VLOOKUP(ASK810,$A$879:$F$2566,6,FALSE)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VLOOKUP(AST810,$A$879:$F$2566,6,FALSE)</f>
        <v>183</v>
      </c>
      <c r="ASX810" s="179" t="s">
        <v>63</v>
      </c>
      <c r="ASY810" s="10">
        <f>ASW810*1.4</f>
        <v>256.2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VLOOKUP(ATC810,$A$879:$F$2566,6,FALSE)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VLOOKUP(ATL810,$A$879:$F$2566,6,FALSE)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VLOOKUP(ATU810,$A$879:$F$2566,6,FALSE)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VLOOKUP(AUD810,$A$879:$F$2566,6,FALSE)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VLOOKUP(AUM810,$A$879:$F$2566,6,FALSE)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VLOOKUP(AUV810,$A$879:$F$2566,6,FALSE)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VLOOKUP(AVE810,$A$879:$F$2566,6,FALSE)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VLOOKUP(AVN810,$A$879:$F$2566,6,FALSE)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VLOOKUP(AVW810,$A$879:$F$2566,6,FALSE)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VLOOKUP(AWF810,$A$879:$F$2566,6,FALSE)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VLOOKUP(AWO810,$A$879:$F$2566,6,FALSE)</f>
        <v>818</v>
      </c>
      <c r="AWS810" s="179" t="s">
        <v>63</v>
      </c>
      <c r="AWT810" s="10">
        <f>AWR810*1.4</f>
        <v>1145.1999999999998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VLOOKUP(AWX810,$A$879:$F$2566,6,FALSE)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VLOOKUP(AXG810,$A$879:$F$2566,6,FALSE)</f>
        <v>17</v>
      </c>
      <c r="AXK810" s="179" t="s">
        <v>63</v>
      </c>
      <c r="AXL810" s="10">
        <f>AXJ810*1.4</f>
        <v>23.799999999999997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VLOOKUP(AXP810,$A$879:$F$2566,6,FALSE)</f>
        <v>523</v>
      </c>
      <c r="AXT810" s="179" t="s">
        <v>63</v>
      </c>
      <c r="AXU810" s="10">
        <f>AXS810*1.4</f>
        <v>732.19999999999993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VLOOKUP(AXY810,$A$879:$F$2566,6,FALSE)</f>
        <v>332</v>
      </c>
      <c r="AYC810" s="179" t="s">
        <v>63</v>
      </c>
      <c r="AYD810" s="10">
        <f>AYB810*1.4</f>
        <v>464.79999999999995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VLOOKUP(AYH810,$A$879:$F$2566,6,FALSE)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VLOOKUP(AYQ810,$A$879:$F$2566,6,FALSE)</f>
        <v>183</v>
      </c>
      <c r="AYU810" s="179" t="s">
        <v>63</v>
      </c>
      <c r="AYV810" s="10">
        <f>AYT810*1.4</f>
        <v>256.2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VLOOKUP(AYZ810,$A$879:$F$2566,6,FALSE)</f>
        <v>523</v>
      </c>
      <c r="AZD810" s="179" t="s">
        <v>63</v>
      </c>
      <c r="AZE810" s="10">
        <f>AZC810*1.4</f>
        <v>732.19999999999993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VLOOKUP(AZI810,$A$879:$F$2566,6,FALSE)</f>
        <v>523</v>
      </c>
      <c r="AZM810" s="179" t="s">
        <v>63</v>
      </c>
      <c r="AZN810" s="10">
        <f>AZL810*1.4</f>
        <v>732.19999999999993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VLOOKUP(AZR810,$A$879:$F$2566,6,FALSE)</f>
        <v>332</v>
      </c>
      <c r="AZV810" s="179" t="s">
        <v>63</v>
      </c>
      <c r="AZW810" s="10">
        <f>AZU810*1.4</f>
        <v>464.79999999999995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VLOOKUP(BAA810,$A$879:$F$2566,6,FALSE)</f>
        <v>190</v>
      </c>
      <c r="BAE810" s="179" t="s">
        <v>63</v>
      </c>
      <c r="BAF810" s="10">
        <f>BAD810*1.4</f>
        <v>266</v>
      </c>
      <c r="BAG810" s="10"/>
      <c r="BAH810" s="239"/>
      <c r="BAI810" s="179" t="s">
        <v>76</v>
      </c>
      <c r="BAJ810" s="440" t="s">
        <v>1402</v>
      </c>
      <c r="BAL810" s="180"/>
      <c r="BAM810" s="180">
        <f>VLOOKUP(BAJ810,$A$879:$F$2566,6,FALSE)</f>
        <v>332</v>
      </c>
      <c r="BAN810" s="179" t="s">
        <v>63</v>
      </c>
      <c r="BAO810" s="10">
        <f>BAM810*1.4</f>
        <v>464.79999999999995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VLOOKUP(BAS810,$A$879:$F$2566,6,FALSE)</f>
        <v>190</v>
      </c>
      <c r="BAW810" s="179" t="s">
        <v>63</v>
      </c>
      <c r="BAX810" s="10">
        <f>BAV810*1.4</f>
        <v>266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VLOOKUP(BBB810,$A$879:$F$2566,6,FALSE)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VLOOKUP(BBK810,$A$879:$F$2566,6,FALSE)</f>
        <v>523</v>
      </c>
      <c r="BBO810" s="179" t="s">
        <v>63</v>
      </c>
      <c r="BBP810" s="10">
        <f>BBN810*1.4</f>
        <v>732.19999999999993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VLOOKUP(BBT810,$A$879:$F$2566,6,FALSE)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VLOOKUP(BCC810,$A$879:$F$2566,6,FALSE)</f>
        <v>332</v>
      </c>
      <c r="BCG810" s="179" t="s">
        <v>63</v>
      </c>
      <c r="BCH810" s="10">
        <f>BCF810*1.4</f>
        <v>464.79999999999995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VLOOKUP(BCL810,$A$879:$F$2566,6,FALSE)</f>
        <v>523</v>
      </c>
      <c r="BCP810" s="179" t="s">
        <v>63</v>
      </c>
      <c r="BCQ810" s="10">
        <f>BCO810*1.4</f>
        <v>732.19999999999993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VLOOKUP(BCU810,$A$879:$F$2566,6,FALSE)</f>
        <v>523</v>
      </c>
      <c r="BCY810" s="179" t="s">
        <v>63</v>
      </c>
      <c r="BCZ810" s="10">
        <f>BCX810*1.4</f>
        <v>732.19999999999993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VLOOKUP(BDD810,$A$879:$F$2566,6,FALSE)</f>
        <v>577</v>
      </c>
      <c r="BDH810" s="179" t="s">
        <v>63</v>
      </c>
      <c r="BDI810" s="10">
        <f>BDG810*1.4</f>
        <v>807.8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VLOOKUP(BDM810,$A$879:$F$2566,6,FALSE)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VLOOKUP(BDV810,$A$879:$F$2566,6,FALSE)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VLOOKUP(BEE810,$A$879:$F$2566,6,FALSE)</f>
        <v>523</v>
      </c>
      <c r="BEI810" s="179" t="s">
        <v>63</v>
      </c>
      <c r="BEJ810" s="10">
        <f>BEH810*1.4</f>
        <v>732.19999999999993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VLOOKUP(BEN810,$A$879:$F$2566,6,FALSE)</f>
        <v>259</v>
      </c>
      <c r="BER810" s="179" t="s">
        <v>63</v>
      </c>
      <c r="BES810" s="10">
        <f>BEQ810*1.4</f>
        <v>362.59999999999997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VLOOKUP(BEW810,$A$879:$F$2566,6,FALSE)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VLOOKUP(BFF810,$A$879:$F$2566,6,FALSE)</f>
        <v>577</v>
      </c>
      <c r="BFJ810" s="179" t="s">
        <v>63</v>
      </c>
      <c r="BFK810" s="10">
        <f>BFI810*1.4</f>
        <v>807.8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VLOOKUP(BFO810,$A$879:$F$2566,6,FALSE)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VLOOKUP(BFX810,$A$879:$F$2566,6,FALSE)</f>
        <v>332</v>
      </c>
      <c r="BGB810" s="179" t="s">
        <v>63</v>
      </c>
      <c r="BGC810" s="10">
        <f>BGA810*1.4</f>
        <v>464.79999999999995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VLOOKUP(BGG810,$A$879:$F$2566,6,FALSE)</f>
        <v>237</v>
      </c>
      <c r="BGK810" s="179" t="s">
        <v>63</v>
      </c>
      <c r="BGL810" s="10">
        <f>BGJ810*1.4</f>
        <v>331.79999999999995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VLOOKUP(BGP810,$A$879:$F$2566,6,FALSE)</f>
        <v>332</v>
      </c>
      <c r="BGT810" s="179" t="s">
        <v>63</v>
      </c>
      <c r="BGU810" s="10">
        <f>BGS810*1.4</f>
        <v>464.79999999999995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VLOOKUP(BGY810,$A$879:$F$2566,6,FALSE)</f>
        <v>523</v>
      </c>
      <c r="BHC810" s="179" t="s">
        <v>63</v>
      </c>
      <c r="BHD810" s="10">
        <f>BHB810*1.4</f>
        <v>732.19999999999993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VLOOKUP(B811,$A$879:$F$2566,6,FALSE)</f>
        <v>523</v>
      </c>
      <c r="F811" s="179" t="s">
        <v>65</v>
      </c>
      <c r="G811" s="10">
        <f>E811*1.3</f>
        <v>679.9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VLOOKUP(K811,$A$879:$F$2566,6,FALSE)</f>
        <v>332</v>
      </c>
      <c r="O811" s="179" t="s">
        <v>65</v>
      </c>
      <c r="P811" s="10">
        <f>N811*1.3</f>
        <v>431.6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VLOOKUP(T811,$A$879:$F$2566,6,FALSE)</f>
        <v>523</v>
      </c>
      <c r="X811" s="179" t="s">
        <v>65</v>
      </c>
      <c r="Y811" s="10">
        <f>W811*1.3</f>
        <v>679.9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VLOOKUP(AC811,$A$879:$F$2566,6,FALSE)</f>
        <v>577</v>
      </c>
      <c r="AG811" s="179" t="s">
        <v>65</v>
      </c>
      <c r="AH811" s="10">
        <f>AF811*1.3</f>
        <v>750.1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VLOOKUP(AL811,$A$879:$F$2566,6,FALSE)</f>
        <v>818</v>
      </c>
      <c r="AP811" s="179" t="s">
        <v>65</v>
      </c>
      <c r="AQ811" s="10">
        <f>AO811*1.3</f>
        <v>1063.4000000000001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VLOOKUP(AU811,$A$879:$F$2566,6,FALSE)</f>
        <v>818</v>
      </c>
      <c r="AY811" s="179" t="s">
        <v>65</v>
      </c>
      <c r="AZ811" s="10">
        <f>AX811*1.3</f>
        <v>1063.4000000000001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VLOOKUP(BD811,$A$879:$F$2566,6,FALSE)</f>
        <v>237</v>
      </c>
      <c r="BH811" s="179" t="s">
        <v>65</v>
      </c>
      <c r="BI811" s="10">
        <f>BG811*1.3</f>
        <v>308.10000000000002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VLOOKUP(BM811,$A$879:$F$2566,6,FALSE)</f>
        <v>296</v>
      </c>
      <c r="BQ811" s="179" t="s">
        <v>65</v>
      </c>
      <c r="BR811" s="10">
        <f>BP811*1.3</f>
        <v>384.8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VLOOKUP(BV811,$A$879:$F$2566,6,FALSE)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VLOOKUP(CE811,$A$879:$F$2566,6,FALSE)</f>
        <v>818</v>
      </c>
      <c r="CI811" s="179" t="s">
        <v>65</v>
      </c>
      <c r="CJ811" s="10">
        <f>CH811*1.3</f>
        <v>1063.4000000000001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VLOOKUP(CN811,$A$879:$F$2566,6,FALSE)</f>
        <v>237</v>
      </c>
      <c r="CR811" s="179" t="s">
        <v>65</v>
      </c>
      <c r="CS811" s="10">
        <f>CQ811*1.3</f>
        <v>308.10000000000002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VLOOKUP(CW811,$A$879:$F$2566,6,FALSE)</f>
        <v>818</v>
      </c>
      <c r="DA811" s="179" t="s">
        <v>65</v>
      </c>
      <c r="DB811" s="10">
        <f>CZ811*1.3</f>
        <v>1063.4000000000001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VLOOKUP(DF811,$A$879:$F$2566,6,FALSE)</f>
        <v>17</v>
      </c>
      <c r="DJ811" s="179" t="s">
        <v>65</v>
      </c>
      <c r="DK811" s="10">
        <f>DI811*1.3</f>
        <v>22.1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VLOOKUP(DO811,$A$879:$F$2566,6,FALSE)</f>
        <v>22</v>
      </c>
      <c r="DS811" s="179" t="s">
        <v>65</v>
      </c>
      <c r="DT811" s="10">
        <f>DR811*1.3</f>
        <v>28.6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VLOOKUP(DX811,$A$879:$F$2566,6,FALSE)</f>
        <v>577</v>
      </c>
      <c r="EB811" s="179" t="s">
        <v>65</v>
      </c>
      <c r="EC811" s="10">
        <f>EA811*1.3</f>
        <v>750.1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VLOOKUP(EG811,$A$879:$F$2566,6,FALSE)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VLOOKUP(EP811,$A$879:$F$2566,6,FALSE)</f>
        <v>818</v>
      </c>
      <c r="ET811" s="179" t="s">
        <v>65</v>
      </c>
      <c r="EU811" s="10">
        <f>ES811*1.3</f>
        <v>1063.4000000000001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VLOOKUP(EY811,$A$879:$F$2566,6,FALSE)</f>
        <v>17</v>
      </c>
      <c r="FC811" s="179" t="s">
        <v>65</v>
      </c>
      <c r="FD811" s="10">
        <f>FB811*1.3</f>
        <v>22.1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VLOOKUP(FH811,$A$879:$F$2566,6,FALSE)</f>
        <v>157</v>
      </c>
      <c r="FL811" s="179" t="s">
        <v>65</v>
      </c>
      <c r="FM811" s="10">
        <f>FK811*1.3</f>
        <v>204.1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VLOOKUP(FQ811,$A$879:$F$2566,6,FALSE)</f>
        <v>259</v>
      </c>
      <c r="FU811" s="179" t="s">
        <v>65</v>
      </c>
      <c r="FV811" s="10">
        <f>FT811*1.3</f>
        <v>336.7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VLOOKUP(FZ811,$A$879:$F$2566,6,FALSE)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VLOOKUP(GI811,$A$879:$F$2566,6,FALSE)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VLOOKUP(GR811,$A$879:$F$2566,6,FALSE)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VLOOKUP(HA811,$A$879:$F$2566,6,FALSE)</f>
        <v>332</v>
      </c>
      <c r="HE811" s="179" t="s">
        <v>65</v>
      </c>
      <c r="HF811" s="10">
        <f>HD811*1.3</f>
        <v>431.6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VLOOKUP(HJ811,$A$879:$F$2566,6,FALSE)</f>
        <v>818</v>
      </c>
      <c r="HN811" s="179" t="s">
        <v>65</v>
      </c>
      <c r="HO811" s="10">
        <f>HM811*1.3</f>
        <v>1063.4000000000001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VLOOKUP(HS811,$A$879:$F$2566,6,FALSE)</f>
        <v>577</v>
      </c>
      <c r="HW811" s="179" t="s">
        <v>65</v>
      </c>
      <c r="HX811" s="10">
        <f>HV811*1.3</f>
        <v>750.1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VLOOKUP(IB811,$A$879:$F$2566,6,FALSE)</f>
        <v>332</v>
      </c>
      <c r="IF811" s="179" t="s">
        <v>65</v>
      </c>
      <c r="IG811" s="10">
        <f>IE811*1.3</f>
        <v>431.6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VLOOKUP(IK811,$A$879:$F$2566,6,FALSE)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VLOOKUP(IT811,$A$879:$F$2566,6,FALSE)</f>
        <v>237</v>
      </c>
      <c r="IX811" s="179" t="s">
        <v>65</v>
      </c>
      <c r="IY811" s="10">
        <f>IW811*1.3</f>
        <v>308.10000000000002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VLOOKUP(JC811,$A$879:$F$2566,6,FALSE)</f>
        <v>332</v>
      </c>
      <c r="JG811" s="179" t="s">
        <v>65</v>
      </c>
      <c r="JH811" s="10">
        <f>JF811*1.3</f>
        <v>431.6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VLOOKUP(JL811,$A$879:$F$2566,6,FALSE)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VLOOKUP(JU811,$A$879:$F$2566,6,FALSE)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VLOOKUP(KD811,$A$879:$F$2566,6,FALSE)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VLOOKUP(KM811,$A$879:$F$2566,6,FALSE)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VLOOKUP(KV811,$A$879:$F$2566,6,FALSE)</f>
        <v>577</v>
      </c>
      <c r="KZ811" s="179" t="s">
        <v>65</v>
      </c>
      <c r="LA811" s="10">
        <f>KY811*1.3</f>
        <v>750.1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VLOOKUP(LE811,$A$879:$F$2566,6,FALSE)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VLOOKUP(LN811,$A$879:$F$2566,6,FALSE)</f>
        <v>577</v>
      </c>
      <c r="LR811" s="179" t="s">
        <v>65</v>
      </c>
      <c r="LS811" s="10">
        <f>LQ811*1.3</f>
        <v>750.1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VLOOKUP(LW811,$A$879:$F$2566,6,FALSE)</f>
        <v>22</v>
      </c>
      <c r="MA811" s="179" t="s">
        <v>65</v>
      </c>
      <c r="MB811" s="10">
        <f>LZ811*1.3</f>
        <v>28.6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VLOOKUP(MF811,$A$879:$F$2566,6,FALSE)</f>
        <v>296</v>
      </c>
      <c r="MJ811" s="179" t="s">
        <v>65</v>
      </c>
      <c r="MK811" s="10">
        <f>MI811*1.3</f>
        <v>384.8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VLOOKUP(MO811,$A$879:$F$2566,6,FALSE)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VLOOKUP(MX811,$A$879:$F$2566,6,FALSE)</f>
        <v>332</v>
      </c>
      <c r="NB811" s="179" t="s">
        <v>65</v>
      </c>
      <c r="NC811" s="10">
        <f>NA811*1.3</f>
        <v>431.6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VLOOKUP(NG811,$A$879:$F$2566,6,FALSE)</f>
        <v>332</v>
      </c>
      <c r="NK811" s="179" t="s">
        <v>65</v>
      </c>
      <c r="NL811" s="10">
        <f>NJ811*1.3</f>
        <v>431.6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VLOOKUP(NP811,$A$879:$F$2566,6,FALSE)</f>
        <v>332</v>
      </c>
      <c r="NT811" s="179" t="s">
        <v>65</v>
      </c>
      <c r="NU811" s="10">
        <f>NS811*1.3</f>
        <v>431.6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VLOOKUP(NY811,$A$879:$F$2566,6,FALSE)</f>
        <v>332</v>
      </c>
      <c r="OC811" s="179" t="s">
        <v>65</v>
      </c>
      <c r="OD811" s="10">
        <f>OB811*1.3</f>
        <v>431.6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VLOOKUP(OH811,$A$879:$F$2566,6,FALSE)</f>
        <v>577</v>
      </c>
      <c r="OL811" s="179" t="s">
        <v>65</v>
      </c>
      <c r="OM811" s="10">
        <f>OK811*1.3</f>
        <v>750.1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VLOOKUP(OQ811,$A$879:$F$2566,6,FALSE)</f>
        <v>577</v>
      </c>
      <c r="OU811" s="179" t="s">
        <v>65</v>
      </c>
      <c r="OV811" s="10">
        <f>OT811*1.3</f>
        <v>750.1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VLOOKUP(OZ811,$A$879:$F$2566,6,FALSE)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VLOOKUP(PI811,$A$879:$F$2566,6,FALSE)</f>
        <v>818</v>
      </c>
      <c r="PM811" s="179" t="s">
        <v>65</v>
      </c>
      <c r="PN811" s="10">
        <f>PL811*1.3</f>
        <v>1063.4000000000001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VLOOKUP(PR811,$A$879:$F$2566,6,FALSE)</f>
        <v>22</v>
      </c>
      <c r="PV811" s="179" t="s">
        <v>65</v>
      </c>
      <c r="PW811" s="10">
        <f>PU811*1.3</f>
        <v>28.6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VLOOKUP(QA811,$A$879:$F$2566,6,FALSE)</f>
        <v>523</v>
      </c>
      <c r="QE811" s="179" t="s">
        <v>65</v>
      </c>
      <c r="QF811" s="10">
        <f>QD811*1.3</f>
        <v>679.9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VLOOKUP(QJ811,$A$879:$F$2566,6,FALSE)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VLOOKUP(QS811,$A$879:$F$2566,6,FALSE)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VLOOKUP(RB811,$A$879:$F$2566,6,FALSE)</f>
        <v>190</v>
      </c>
      <c r="RF811" s="179" t="s">
        <v>65</v>
      </c>
      <c r="RG811" s="10">
        <f>RE811*1.3</f>
        <v>247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VLOOKUP(RK811,$A$879:$F$2566,6,FALSE)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VLOOKUP(RT811,$A$879:$F$2566,6,FALSE)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VLOOKUP(SC811,$A$879:$F$2566,6,FALSE)</f>
        <v>577</v>
      </c>
      <c r="SG811" s="179" t="s">
        <v>65</v>
      </c>
      <c r="SH811" s="10">
        <f>SF811*1.3</f>
        <v>750.1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VLOOKUP(SL811,$A$879:$F$2566,6,FALSE)</f>
        <v>237</v>
      </c>
      <c r="SP811" s="179" t="s">
        <v>65</v>
      </c>
      <c r="SQ811" s="10">
        <f>SO811*1.3</f>
        <v>308.10000000000002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VLOOKUP(SU811,$A$879:$F$2566,6,FALSE)</f>
        <v>332</v>
      </c>
      <c r="SY811" s="179" t="s">
        <v>65</v>
      </c>
      <c r="SZ811" s="10">
        <f>SX811*1.3</f>
        <v>431.6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VLOOKUP(TD811,$A$879:$F$2566,6,FALSE)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VLOOKUP(TM811,$A$879:$F$2566,6,FALSE)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VLOOKUP(TV811,$A$879:$F$2566,6,FALSE)</f>
        <v>97</v>
      </c>
      <c r="TZ811" s="179" t="s">
        <v>65</v>
      </c>
      <c r="UA811" s="10">
        <f>TY811*1.3</f>
        <v>126.10000000000001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VLOOKUP(UE811,$A$879:$F$2566,6,FALSE)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VLOOKUP(UN811,$A$879:$F$2566,6,FALSE)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VLOOKUP(UW811,$A$879:$F$2566,6,FALSE)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VLOOKUP(VF811,$A$879:$F$2566,6,FALSE)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VLOOKUP(VO811,$A$879:$F$2566,6,FALSE)</f>
        <v>577</v>
      </c>
      <c r="VS811" s="179" t="s">
        <v>65</v>
      </c>
      <c r="VT811" s="10">
        <f>VR811*1.3</f>
        <v>750.1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VLOOKUP(VX811,$A$879:$F$2566,6,FALSE)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VLOOKUP(WG811,$A$879:$F$2566,6,FALSE)</f>
        <v>523</v>
      </c>
      <c r="WK811" s="179" t="s">
        <v>65</v>
      </c>
      <c r="WL811" s="10">
        <f>WJ811*1.3</f>
        <v>679.9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VLOOKUP(WP811,$A$879:$F$2566,6,FALSE)</f>
        <v>818</v>
      </c>
      <c r="WT811" s="179" t="s">
        <v>65</v>
      </c>
      <c r="WU811" s="10">
        <f>WS811*1.3</f>
        <v>1063.4000000000001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VLOOKUP(WY811,$A$879:$F$2566,6,FALSE)</f>
        <v>332</v>
      </c>
      <c r="XC811" s="179" t="s">
        <v>65</v>
      </c>
      <c r="XD811" s="10">
        <f>XB811*1.3</f>
        <v>431.6</v>
      </c>
      <c r="XF811" s="239"/>
      <c r="XG811" s="179" t="s">
        <v>77</v>
      </c>
      <c r="XH811" s="371" t="s">
        <v>861</v>
      </c>
      <c r="XJ811" s="180"/>
      <c r="XK811" s="180">
        <f>VLOOKUP(XH811,$A$879:$F$2566,6,FALSE)</f>
        <v>523</v>
      </c>
      <c r="XL811" s="179" t="s">
        <v>65</v>
      </c>
      <c r="XM811" s="10">
        <f>XK811*1.3</f>
        <v>679.9</v>
      </c>
      <c r="XO811" s="239"/>
      <c r="XP811" s="179" t="s">
        <v>77</v>
      </c>
      <c r="XQ811" s="361" t="s">
        <v>1402</v>
      </c>
      <c r="XS811" s="180"/>
      <c r="XT811" s="180">
        <f>VLOOKUP(XQ811,$A$879:$F$2566,6,FALSE)</f>
        <v>332</v>
      </c>
      <c r="XU811" s="179" t="s">
        <v>65</v>
      </c>
      <c r="XV811" s="10">
        <f>XT811*1.3</f>
        <v>431.6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VLOOKUP(XZ811,$A$879:$F$2566,6,FALSE)</f>
        <v>332</v>
      </c>
      <c r="YD811" s="179" t="s">
        <v>65</v>
      </c>
      <c r="YE811" s="10">
        <f>YC811*1.3</f>
        <v>431.6</v>
      </c>
      <c r="YG811" s="239"/>
      <c r="YH811" s="179" t="s">
        <v>77</v>
      </c>
      <c r="YI811" s="361" t="s">
        <v>1364</v>
      </c>
      <c r="YK811" s="180"/>
      <c r="YL811" s="180">
        <f>VLOOKUP(YI811,$A$879:$F$2566,6,FALSE)</f>
        <v>183</v>
      </c>
      <c r="YM811" s="179" t="s">
        <v>65</v>
      </c>
      <c r="YN811" s="10">
        <f>YL811*1.3</f>
        <v>237.9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VLOOKUP(YR811,$A$879:$F$2566,6,FALSE)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VLOOKUP(ZA811,$A$879:$F$2566,6,FALSE)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1" t="s">
        <v>2577</v>
      </c>
      <c r="ZL811" s="180"/>
      <c r="ZM811" s="180">
        <f>VLOOKUP(ZJ811,$A$879:$F$2566,6,FALSE)</f>
        <v>818</v>
      </c>
      <c r="ZN811" s="179" t="s">
        <v>65</v>
      </c>
      <c r="ZO811" s="10">
        <f>ZM811*1.3</f>
        <v>1063.4000000000001</v>
      </c>
      <c r="ZQ811" s="239"/>
      <c r="ZR811" s="179" t="s">
        <v>77</v>
      </c>
      <c r="ZS811" s="361" t="s">
        <v>460</v>
      </c>
      <c r="ZU811" s="180"/>
      <c r="ZV811" s="180">
        <f>VLOOKUP(ZS811,$A$879:$F$2566,6,FALSE)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VLOOKUP(AAB811,$A$879:$F$2566,6,FALSE)</f>
        <v>577</v>
      </c>
      <c r="AAF811" s="179" t="s">
        <v>65</v>
      </c>
      <c r="AAG811" s="10">
        <f>AAE811*1.3</f>
        <v>750.1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VLOOKUP(AAK811,$A$879:$F$2566,6,FALSE)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VLOOKUP(AAT811,$A$879:$F$2566,6,FALSE)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VLOOKUP(ABC811,$A$879:$F$2566,6,FALSE)</f>
        <v>17</v>
      </c>
      <c r="ABG811" s="179" t="s">
        <v>65</v>
      </c>
      <c r="ABH811" s="10">
        <f>ABF811*1.3</f>
        <v>22.1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VLOOKUP(ABL811,$A$879:$F$2566,6,FALSE)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VLOOKUP(ABU811,$A$879:$F$2566,6,FALSE)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VLOOKUP(ACD811,$A$879:$F$2566,6,FALSE)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VLOOKUP(ACM811,$A$879:$F$2566,6,FALSE)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VLOOKUP(ACV811,$A$879:$F$2566,6,FALSE)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VLOOKUP(ADE811,$A$879:$F$2566,6,FALSE)</f>
        <v>22</v>
      </c>
      <c r="ADI811" s="179" t="s">
        <v>65</v>
      </c>
      <c r="ADJ811" s="10">
        <f>ADH811*1.3</f>
        <v>28.6</v>
      </c>
      <c r="ADL811" s="239"/>
      <c r="ADM811" s="179" t="s">
        <v>77</v>
      </c>
      <c r="ADN811" s="75" t="s">
        <v>183</v>
      </c>
      <c r="ADP811" s="180"/>
      <c r="ADQ811" s="180" t="e">
        <f>VLOOKUP(ADN811,$A$879:$F$2566,6,FALSE)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VLOOKUP(ADW811,$A$879:$F$2566,6,FALSE)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VLOOKUP(AEF811,$A$879:$F$2566,6,FALSE)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VLOOKUP(AEO811,$A$879:$F$2566,6,FALSE)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VLOOKUP(AEX811,$A$879:$F$2566,6,FALSE)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VLOOKUP(AFG811,$A$879:$F$2566,6,FALSE)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VLOOKUP(AFP811,$A$879:$F$2566,6,FALSE)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VLOOKUP(AFY811,$A$879:$F$2566,6,FALSE)</f>
        <v>17</v>
      </c>
      <c r="AGC811" s="179" t="s">
        <v>65</v>
      </c>
      <c r="AGD811" s="10">
        <f>AGB811*1.3</f>
        <v>22.1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VLOOKUP(AGH811,$A$879:$F$2566,6,FALSE)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VLOOKUP(AGQ811,$A$879:$F$2566,6,FALSE)</f>
        <v>577</v>
      </c>
      <c r="AGU811" s="179" t="s">
        <v>65</v>
      </c>
      <c r="AGV811" s="10">
        <f>AGT811*1.3</f>
        <v>750.1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VLOOKUP(AGZ811,$A$879:$F$2566,6,FALSE)</f>
        <v>577</v>
      </c>
      <c r="AHD811" s="179" t="s">
        <v>65</v>
      </c>
      <c r="AHE811" s="10">
        <f>AHC811*1.3</f>
        <v>750.1</v>
      </c>
      <c r="AHF811" s="10"/>
      <c r="AHG811" s="239"/>
      <c r="AHH811" s="179" t="s">
        <v>77</v>
      </c>
      <c r="AHI811" s="440" t="s">
        <v>2128</v>
      </c>
      <c r="AHK811" s="180"/>
      <c r="AHL811" s="180">
        <f>VLOOKUP(AHI811,$A$879:$F$2566,6,FALSE)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VLOOKUP(AHR811,$A$879:$F$2566,6,FALSE)</f>
        <v>17</v>
      </c>
      <c r="AHV811" s="179" t="s">
        <v>65</v>
      </c>
      <c r="AHW811" s="10">
        <f>AHU811*1.3</f>
        <v>22.1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VLOOKUP(AIA811,$A$879:$F$2566,6,FALSE)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VLOOKUP(AIJ811,$A$879:$F$2566,6,FALSE)</f>
        <v>523</v>
      </c>
      <c r="AIN811" s="179" t="s">
        <v>65</v>
      </c>
      <c r="AIO811" s="10">
        <f>AIM811*1.3</f>
        <v>679.9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VLOOKUP(AIS811,$A$879:$F$2566,6,FALSE)</f>
        <v>17</v>
      </c>
      <c r="AIW811" s="179" t="s">
        <v>65</v>
      </c>
      <c r="AIX811" s="10">
        <f>AIV811*1.3</f>
        <v>22.1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VLOOKUP(AJB811,$A$879:$F$2566,6,FALSE)</f>
        <v>237</v>
      </c>
      <c r="AJF811" s="179" t="s">
        <v>65</v>
      </c>
      <c r="AJG811" s="10">
        <f>AJE811*1.3</f>
        <v>308.10000000000002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VLOOKUP(AJK811,$A$879:$F$2566,6,FALSE)</f>
        <v>523</v>
      </c>
      <c r="AJO811" s="179" t="s">
        <v>65</v>
      </c>
      <c r="AJP811" s="10">
        <f>AJN811*1.3</f>
        <v>679.9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VLOOKUP(AJT811,$A$879:$F$2566,6,FALSE)</f>
        <v>296</v>
      </c>
      <c r="AJX811" s="179" t="s">
        <v>65</v>
      </c>
      <c r="AJY811" s="10">
        <f>AJW811*1.3</f>
        <v>384.8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VLOOKUP(AKC811,$A$879:$F$2566,6,FALSE)</f>
        <v>332</v>
      </c>
      <c r="AKG811" s="179" t="s">
        <v>65</v>
      </c>
      <c r="AKH811" s="10">
        <f>AKF811*1.3</f>
        <v>431.6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VLOOKUP(AKL811,$A$879:$F$2566,6,FALSE)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VLOOKUP(AKU811,$A$879:$F$2566,6,FALSE)</f>
        <v>818</v>
      </c>
      <c r="AKY811" s="179" t="s">
        <v>65</v>
      </c>
      <c r="AKZ811" s="10">
        <f>AKX811*1.3</f>
        <v>1063.4000000000001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VLOOKUP(ALD811,$A$879:$F$2566,6,FALSE)</f>
        <v>818</v>
      </c>
      <c r="ALH811" s="179" t="s">
        <v>65</v>
      </c>
      <c r="ALI811" s="10">
        <f>ALG811*1.3</f>
        <v>1063.4000000000001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VLOOKUP(ALM811,$A$879:$F$2566,6,FALSE)</f>
        <v>332</v>
      </c>
      <c r="ALQ811" s="179" t="s">
        <v>65</v>
      </c>
      <c r="ALR811" s="10">
        <f>ALP811*1.3</f>
        <v>431.6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VLOOKUP(ALV811,$A$879:$F$2566,6,FALSE)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3" t="s">
        <v>861</v>
      </c>
      <c r="AMG811" s="180"/>
      <c r="AMH811" s="180">
        <f>VLOOKUP(AME811,$A$879:$F$2566,6,FALSE)</f>
        <v>523</v>
      </c>
      <c r="AMI811" s="179" t="s">
        <v>65</v>
      </c>
      <c r="AMJ811" s="10">
        <f>AMH811*1.3</f>
        <v>679.9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VLOOKUP(AMN811,$A$879:$F$2566,6,FALSE)</f>
        <v>818</v>
      </c>
      <c r="AMR811" s="179" t="s">
        <v>65</v>
      </c>
      <c r="AMS811" s="10">
        <f>AMQ811*1.3</f>
        <v>1063.4000000000001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VLOOKUP(AMW811,$A$879:$F$2566,6,FALSE)</f>
        <v>17</v>
      </c>
      <c r="ANA811" s="179" t="s">
        <v>65</v>
      </c>
      <c r="ANB811" s="10">
        <f>AMZ811*1.3</f>
        <v>22.1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VLOOKUP(ANF811,$A$879:$F$2566,6,FALSE)</f>
        <v>237</v>
      </c>
      <c r="ANJ811" s="179" t="s">
        <v>65</v>
      </c>
      <c r="ANK811" s="10">
        <f>ANI811*1.3</f>
        <v>308.10000000000002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VLOOKUP(ANO811,$A$879:$F$2566,6,FALSE)</f>
        <v>523</v>
      </c>
      <c r="ANS811" s="179" t="s">
        <v>65</v>
      </c>
      <c r="ANT811" s="10">
        <f>ANR811*1.3</f>
        <v>679.9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VLOOKUP(ANX811,$A$879:$F$2566,6,FALSE)</f>
        <v>577</v>
      </c>
      <c r="AOB811" s="179" t="s">
        <v>65</v>
      </c>
      <c r="AOC811" s="10">
        <f>AOA811*1.3</f>
        <v>750.1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VLOOKUP(AOG811,$A$879:$F$2566,6,FALSE)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VLOOKUP(AOP811,$A$879:$F$2566,6,FALSE)</f>
        <v>818</v>
      </c>
      <c r="AOT811" s="179" t="s">
        <v>65</v>
      </c>
      <c r="AOU811" s="10">
        <f>AOS811*1.3</f>
        <v>1063.4000000000001</v>
      </c>
      <c r="AOV811" s="10"/>
      <c r="AOW811" s="239"/>
      <c r="AOX811" s="179" t="s">
        <v>77</v>
      </c>
      <c r="AOY811" s="446" t="s">
        <v>433</v>
      </c>
      <c r="APA811" s="180"/>
      <c r="APB811" s="180">
        <f>VLOOKUP(AOY811,$A$879:$F$2566,6,FALSE)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VLOOKUP(APH811,$A$879:$F$2566,6,FALSE)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VLOOKUP(APQ811,$A$879:$F$2566,6,FALSE)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VLOOKUP(APZ811,$A$879:$F$2566,6,FALSE)</f>
        <v>577</v>
      </c>
      <c r="AQD811" s="179" t="s">
        <v>65</v>
      </c>
      <c r="AQE811" s="10">
        <f>AQC811*1.3</f>
        <v>750.1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VLOOKUP(AQI811,$A$879:$F$2566,6,FALSE)</f>
        <v>296</v>
      </c>
      <c r="AQM811" s="179" t="s">
        <v>65</v>
      </c>
      <c r="AQN811" s="10">
        <f>AQL811*1.3</f>
        <v>384.8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VLOOKUP(AQR811,$A$879:$F$2566,6,FALSE)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VLOOKUP(ARA811,$A$879:$F$2566,6,FALSE)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VLOOKUP(ARJ811,$A$879:$F$2566,6,FALSE)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VLOOKUP(ARS811,$A$879:$F$2566,6,FALSE)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VLOOKUP(ASB811,$A$879:$F$2566,6,FALSE)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VLOOKUP(ASK811,$A$879:$F$2566,6,FALSE)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VLOOKUP(AST811,$A$879:$F$2566,6,FALSE)</f>
        <v>190</v>
      </c>
      <c r="ASX811" s="179" t="s">
        <v>65</v>
      </c>
      <c r="ASY811" s="10">
        <f>ASW811*1.3</f>
        <v>247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VLOOKUP(ATC811,$A$879:$F$2566,6,FALSE)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VLOOKUP(ATL811,$A$879:$F$2566,6,FALSE)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VLOOKUP(ATU811,$A$879:$F$2566,6,FALSE)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VLOOKUP(AUD811,$A$879:$F$2566,6,FALSE)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VLOOKUP(AUM811,$A$879:$F$2566,6,FALSE)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VLOOKUP(AUV811,$A$879:$F$2566,6,FALSE)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VLOOKUP(AVE811,$A$879:$F$2566,6,FALSE)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VLOOKUP(AVN811,$A$879:$F$2566,6,FALSE)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VLOOKUP(AVW811,$A$879:$F$2566,6,FALSE)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VLOOKUP(AWF811,$A$879:$F$2566,6,FALSE)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VLOOKUP(AWO811,$A$879:$F$2566,6,FALSE)</f>
        <v>332</v>
      </c>
      <c r="AWS811" s="179" t="s">
        <v>65</v>
      </c>
      <c r="AWT811" s="10">
        <f>AWR811*1.3</f>
        <v>431.6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VLOOKUP(AWX811,$A$879:$F$2566,6,FALSE)</f>
        <v>332</v>
      </c>
      <c r="AXB811" s="179" t="s">
        <v>65</v>
      </c>
      <c r="AXC811" s="10">
        <f>AXA811*1.3</f>
        <v>431.6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VLOOKUP(AXG811,$A$879:$F$2566,6,FALSE)</f>
        <v>332</v>
      </c>
      <c r="AXK811" s="179" t="s">
        <v>65</v>
      </c>
      <c r="AXL811" s="10">
        <f>AXJ811*1.3</f>
        <v>431.6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VLOOKUP(AXP811,$A$879:$F$2566,6,FALSE)</f>
        <v>190</v>
      </c>
      <c r="AXT811" s="179" t="s">
        <v>65</v>
      </c>
      <c r="AXU811" s="10">
        <f>AXS811*1.3</f>
        <v>247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VLOOKUP(AXY811,$A$879:$F$2566,6,FALSE)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VLOOKUP(AYH811,$A$879:$F$2566,6,FALSE)</f>
        <v>190</v>
      </c>
      <c r="AYL811" s="179" t="s">
        <v>65</v>
      </c>
      <c r="AYM811" s="10">
        <f>AYK811*1.3</f>
        <v>247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VLOOKUP(AYQ811,$A$879:$F$2566,6,FALSE)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VLOOKUP(AYZ811,$A$879:$F$2566,6,FALSE)</f>
        <v>577</v>
      </c>
      <c r="AZD811" s="179" t="s">
        <v>65</v>
      </c>
      <c r="AZE811" s="10">
        <f>AZC811*1.3</f>
        <v>750.1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VLOOKUP(AZI811,$A$879:$F$2566,6,FALSE)</f>
        <v>577</v>
      </c>
      <c r="AZM811" s="179" t="s">
        <v>65</v>
      </c>
      <c r="AZN811" s="10">
        <f>AZL811*1.3</f>
        <v>750.1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VLOOKUP(AZR811,$A$879:$F$2566,6,FALSE)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VLOOKUP(BAA811,$A$879:$F$2566,6,FALSE)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40" t="s">
        <v>593</v>
      </c>
      <c r="BAL811" s="180"/>
      <c r="BAM811" s="180">
        <f>VLOOKUP(BAJ811,$A$879:$F$2566,6,FALSE)</f>
        <v>190</v>
      </c>
      <c r="BAN811" s="179" t="s">
        <v>65</v>
      </c>
      <c r="BAO811" s="10">
        <f>BAM811*1.3</f>
        <v>247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VLOOKUP(BAS811,$A$879:$F$2566,6,FALSE)</f>
        <v>332</v>
      </c>
      <c r="BAW811" s="179" t="s">
        <v>65</v>
      </c>
      <c r="BAX811" s="10">
        <f>BAV811*1.3</f>
        <v>431.6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VLOOKUP(BBB811,$A$879:$F$2566,6,FALSE)</f>
        <v>17</v>
      </c>
      <c r="BBF811" s="179" t="s">
        <v>65</v>
      </c>
      <c r="BBG811" s="10">
        <f>BBE811*1.3</f>
        <v>22.1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VLOOKUP(BBK811,$A$879:$F$2566,6,FALSE)</f>
        <v>296</v>
      </c>
      <c r="BBO811" s="179" t="s">
        <v>65</v>
      </c>
      <c r="BBP811" s="10">
        <f>BBN811*1.3</f>
        <v>384.8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VLOOKUP(BBT811,$A$879:$F$2566,6,FALSE)</f>
        <v>237</v>
      </c>
      <c r="BBX811" s="179" t="s">
        <v>65</v>
      </c>
      <c r="BBY811" s="10">
        <f>BBW811*1.3</f>
        <v>308.10000000000002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VLOOKUP(BCC811,$A$879:$F$2566,6,FALSE)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VLOOKUP(BCL811,$A$879:$F$2566,6,FALSE)</f>
        <v>332</v>
      </c>
      <c r="BCP811" s="179" t="s">
        <v>65</v>
      </c>
      <c r="BCQ811" s="10">
        <f>BCO811*1.3</f>
        <v>431.6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VLOOKUP(BCU811,$A$879:$F$2566,6,FALSE)</f>
        <v>17</v>
      </c>
      <c r="BCY811" s="179" t="s">
        <v>65</v>
      </c>
      <c r="BCZ811" s="10">
        <f>BCX811*1.3</f>
        <v>22.1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VLOOKUP(BDD811,$A$879:$F$2566,6,FALSE)</f>
        <v>17</v>
      </c>
      <c r="BDH811" s="179" t="s">
        <v>65</v>
      </c>
      <c r="BDI811" s="10">
        <f>BDG811*1.3</f>
        <v>22.1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VLOOKUP(BDM811,$A$879:$F$2566,6,FALSE)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VLOOKUP(BDV811,$A$879:$F$2566,6,FALSE)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VLOOKUP(BEE811,$A$879:$F$2566,6,FALSE)</f>
        <v>332</v>
      </c>
      <c r="BEI811" s="179" t="s">
        <v>65</v>
      </c>
      <c r="BEJ811" s="10">
        <f>BEH811*1.3</f>
        <v>431.6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VLOOKUP(BEN811,$A$879:$F$2566,6,FALSE)</f>
        <v>577</v>
      </c>
      <c r="BER811" s="179" t="s">
        <v>65</v>
      </c>
      <c r="BES811" s="10">
        <f>BEQ811*1.3</f>
        <v>750.1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VLOOKUP(BEW811,$A$879:$F$2566,6,FALSE)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VLOOKUP(BFF811,$A$879:$F$2566,6,FALSE)</f>
        <v>523</v>
      </c>
      <c r="BFJ811" s="179" t="s">
        <v>65</v>
      </c>
      <c r="BFK811" s="10">
        <f>BFI811*1.3</f>
        <v>679.9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VLOOKUP(BFO811,$A$879:$F$2566,6,FALSE)</f>
        <v>190</v>
      </c>
      <c r="BFS811" s="179" t="s">
        <v>65</v>
      </c>
      <c r="BFT811" s="10">
        <f>BFR811*1.3</f>
        <v>247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VLOOKUP(BFX811,$A$879:$F$2566,6,FALSE)</f>
        <v>237</v>
      </c>
      <c r="BGB811" s="179" t="s">
        <v>65</v>
      </c>
      <c r="BGC811" s="10">
        <f>BGA811*1.3</f>
        <v>308.10000000000002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VLOOKUP(BGG811,$A$879:$F$2566,6,FALSE)</f>
        <v>296</v>
      </c>
      <c r="BGK811" s="179" t="s">
        <v>65</v>
      </c>
      <c r="BGL811" s="10">
        <f>BGJ811*1.3</f>
        <v>384.8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VLOOKUP(BGP811,$A$879:$F$2566,6,FALSE)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VLOOKUP(BGY811,$A$879:$F$2566,6,FALSE)</f>
        <v>17</v>
      </c>
      <c r="BHC811" s="179" t="s">
        <v>65</v>
      </c>
      <c r="BHD811" s="10">
        <f>BHB811*1.3</f>
        <v>22.1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VLOOKUP(B812,$A$879:$F$2566,6,FALSE)</f>
        <v>17</v>
      </c>
      <c r="F812" s="179" t="s">
        <v>67</v>
      </c>
      <c r="G812" s="10">
        <f>E812*1.2</f>
        <v>20.399999999999999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VLOOKUP(K812,$A$879:$F$2566,6,FALSE)</f>
        <v>577</v>
      </c>
      <c r="O812" s="179" t="s">
        <v>67</v>
      </c>
      <c r="P812" s="10">
        <f>N812*1.2</f>
        <v>692.4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VLOOKUP(T812,$A$879:$F$2566,6,FALSE)</f>
        <v>259</v>
      </c>
      <c r="X812" s="179" t="s">
        <v>67</v>
      </c>
      <c r="Y812" s="10">
        <f>W812*1.2</f>
        <v>310.8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VLOOKUP(AC812,$A$879:$F$2566,6,FALSE)</f>
        <v>332</v>
      </c>
      <c r="AG812" s="179" t="s">
        <v>67</v>
      </c>
      <c r="AH812" s="10">
        <f>AF812*1.2</f>
        <v>398.4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VLOOKUP(AL812,$A$879:$F$2566,6,FALSE)</f>
        <v>577</v>
      </c>
      <c r="AP812" s="179" t="s">
        <v>67</v>
      </c>
      <c r="AQ812" s="10">
        <f>AO812*1.2</f>
        <v>692.4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VLOOKUP(AU812,$A$879:$F$2566,6,FALSE)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VLOOKUP(BD812,$A$879:$F$2566,6,FALSE)</f>
        <v>157</v>
      </c>
      <c r="BH812" s="179" t="s">
        <v>67</v>
      </c>
      <c r="BI812" s="10">
        <f>BG812*1.2</f>
        <v>188.4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VLOOKUP(BM812,$A$879:$F$2566,6,FALSE)</f>
        <v>577</v>
      </c>
      <c r="BQ812" s="179" t="s">
        <v>67</v>
      </c>
      <c r="BR812" s="10">
        <f>BP812*1.2</f>
        <v>692.4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VLOOKUP(BV812,$A$879:$F$2566,6,FALSE)</f>
        <v>818</v>
      </c>
      <c r="BZ812" s="179" t="s">
        <v>67</v>
      </c>
      <c r="CA812" s="10">
        <f>BY812*1.2</f>
        <v>981.59999999999991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VLOOKUP(CE812,$A$879:$F$2566,6,FALSE)</f>
        <v>237</v>
      </c>
      <c r="CI812" s="179" t="s">
        <v>67</v>
      </c>
      <c r="CJ812" s="10">
        <f>CH812*1.2</f>
        <v>284.39999999999998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VLOOKUP(CN812,$A$879:$F$2566,6,FALSE)</f>
        <v>332</v>
      </c>
      <c r="CR812" s="179" t="s">
        <v>67</v>
      </c>
      <c r="CS812" s="10">
        <f>CQ812*1.2</f>
        <v>398.4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VLOOKUP(CW812,$A$879:$F$2566,6,FALSE)</f>
        <v>332</v>
      </c>
      <c r="DA812" s="179" t="s">
        <v>67</v>
      </c>
      <c r="DB812" s="10">
        <f>CZ812*1.2</f>
        <v>398.4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VLOOKUP(DF812,$A$879:$F$2566,6,FALSE)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VLOOKUP(DO812,$A$879:$F$2566,6,FALSE)</f>
        <v>818</v>
      </c>
      <c r="DS812" s="179" t="s">
        <v>67</v>
      </c>
      <c r="DT812" s="10">
        <f>DR812*1.2</f>
        <v>981.59999999999991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VLOOKUP(DX812,$A$879:$F$2566,6,FALSE)</f>
        <v>332</v>
      </c>
      <c r="EB812" s="179" t="s">
        <v>67</v>
      </c>
      <c r="EC812" s="10">
        <f>EA812*1.2</f>
        <v>398.4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VLOOKUP(EG812,$A$879:$F$2566,6,FALSE)</f>
        <v>577</v>
      </c>
      <c r="EK812" s="179" t="s">
        <v>67</v>
      </c>
      <c r="EL812" s="10">
        <f>EJ812*1.2</f>
        <v>692.4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VLOOKUP(EP812,$A$879:$F$2566,6,FALSE)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VLOOKUP(EY812,$A$879:$F$2566,6,FALSE)</f>
        <v>818</v>
      </c>
      <c r="FC812" s="179" t="s">
        <v>67</v>
      </c>
      <c r="FD812" s="10">
        <f>FB812*1.2</f>
        <v>981.59999999999991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VLOOKUP(FH812,$A$879:$F$2566,6,FALSE)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VLOOKUP(FQ812,$A$879:$F$2566,6,FALSE)</f>
        <v>332</v>
      </c>
      <c r="FU812" s="179" t="s">
        <v>67</v>
      </c>
      <c r="FV812" s="10">
        <f>FT812*1.2</f>
        <v>398.4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VLOOKUP(FZ812,$A$879:$F$2566,6,FALSE)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VLOOKUP(GI812,$A$879:$F$2566,6,FALSE)</f>
        <v>818</v>
      </c>
      <c r="GM812" s="179" t="s">
        <v>67</v>
      </c>
      <c r="GN812" s="10">
        <f>GL812*1.2</f>
        <v>981.59999999999991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VLOOKUP(GR812,$A$879:$F$2566,6,FALSE)</f>
        <v>17</v>
      </c>
      <c r="GV812" s="179" t="s">
        <v>67</v>
      </c>
      <c r="GW812" s="10">
        <f>GU812*1.2</f>
        <v>20.399999999999999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VLOOKUP(HA812,$A$879:$F$2566,6,FALSE)</f>
        <v>22</v>
      </c>
      <c r="HE812" s="179" t="s">
        <v>67</v>
      </c>
      <c r="HF812" s="10">
        <f>HD812*1.2</f>
        <v>26.4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VLOOKUP(HJ812,$A$879:$F$2566,6,FALSE)</f>
        <v>332</v>
      </c>
      <c r="HN812" s="179" t="s">
        <v>67</v>
      </c>
      <c r="HO812" s="10">
        <f>HM812*1.2</f>
        <v>398.4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VLOOKUP(HS812,$A$879:$F$2566,6,FALSE)</f>
        <v>237</v>
      </c>
      <c r="HW812" s="179" t="s">
        <v>67</v>
      </c>
      <c r="HX812" s="10">
        <f>HV812*1.2</f>
        <v>284.39999999999998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VLOOKUP(IB812,$A$879:$F$2566,6,FALSE)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VLOOKUP(IK812,$A$879:$F$2566,6,FALSE)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VLOOKUP(IT812,$A$879:$F$2566,6,FALSE)</f>
        <v>577</v>
      </c>
      <c r="IX812" s="179" t="s">
        <v>67</v>
      </c>
      <c r="IY812" s="10">
        <f>IW812*1.2</f>
        <v>692.4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VLOOKUP(JC812,$A$879:$F$2566,6,FALSE)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VLOOKUP(JL812,$A$879:$F$2566,6,FALSE)</f>
        <v>818</v>
      </c>
      <c r="JP812" s="179" t="s">
        <v>67</v>
      </c>
      <c r="JQ812" s="10">
        <f>JO812*1.2</f>
        <v>981.59999999999991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VLOOKUP(JU812,$A$879:$F$2566,6,FALSE)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VLOOKUP(KD812,$A$879:$F$2566,6,FALSE)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VLOOKUP(KM812,$A$879:$F$2566,6,FALSE)</f>
        <v>190</v>
      </c>
      <c r="KQ812" s="179" t="s">
        <v>67</v>
      </c>
      <c r="KR812" s="10">
        <f>KP812*1.2</f>
        <v>228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VLOOKUP(KV812,$A$879:$F$2566,6,FALSE)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VLOOKUP(LE812,$A$879:$F$2566,6,FALSE)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VLOOKUP(LN812,$A$879:$F$2566,6,FALSE)</f>
        <v>332</v>
      </c>
      <c r="LR812" s="179" t="s">
        <v>67</v>
      </c>
      <c r="LS812" s="10">
        <f>LQ812*1.2</f>
        <v>398.4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VLOOKUP(LW812,$A$879:$F$2566,6,FALSE)</f>
        <v>523</v>
      </c>
      <c r="MA812" s="179" t="s">
        <v>67</v>
      </c>
      <c r="MB812" s="10">
        <f>LZ812*1.2</f>
        <v>627.6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VLOOKUP(MF812,$A$879:$F$2566,6,FALSE)</f>
        <v>332</v>
      </c>
      <c r="MJ812" s="179" t="s">
        <v>67</v>
      </c>
      <c r="MK812" s="10">
        <f>MI812*1.2</f>
        <v>398.4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VLOOKUP(MO812,$A$879:$F$2566,6,FALSE)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VLOOKUP(MX812,$A$879:$F$2566,6,FALSE)</f>
        <v>577</v>
      </c>
      <c r="NB812" s="179" t="s">
        <v>67</v>
      </c>
      <c r="NC812" s="10">
        <f>NA812*1.2</f>
        <v>692.4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VLOOKUP(NG812,$A$879:$F$2566,6,FALSE)</f>
        <v>577</v>
      </c>
      <c r="NK812" s="179" t="s">
        <v>67</v>
      </c>
      <c r="NL812" s="10">
        <f>NJ812*1.2</f>
        <v>692.4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VLOOKUP(NP812,$A$879:$F$2566,6,FALSE)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VLOOKUP(NY812,$A$879:$F$2566,6,FALSE)</f>
        <v>190</v>
      </c>
      <c r="OC812" s="179" t="s">
        <v>67</v>
      </c>
      <c r="OD812" s="10">
        <f>OB812*1.2</f>
        <v>228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VLOOKUP(OH812,$A$879:$F$2566,6,FALSE)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VLOOKUP(OQ812,$A$879:$F$2566,6,FALSE)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VLOOKUP(OZ812,$A$879:$F$2566,6,FALSE)</f>
        <v>190</v>
      </c>
      <c r="PD812" s="179" t="s">
        <v>67</v>
      </c>
      <c r="PE812" s="10">
        <f>PC812*1.2</f>
        <v>228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VLOOKUP(PI812,$A$879:$F$2566,6,FALSE)</f>
        <v>523</v>
      </c>
      <c r="PM812" s="179" t="s">
        <v>67</v>
      </c>
      <c r="PN812" s="10">
        <f>PL812*1.2</f>
        <v>627.6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VLOOKUP(PR812,$A$879:$F$2566,6,FALSE)</f>
        <v>190</v>
      </c>
      <c r="PV812" s="179" t="s">
        <v>67</v>
      </c>
      <c r="PW812" s="10">
        <f>PU812*1.2</f>
        <v>228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VLOOKUP(QA812,$A$879:$F$2566,6,FALSE)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VLOOKUP(QJ812,$A$879:$F$2566,6,FALSE)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VLOOKUP(QS812,$A$879:$F$2566,6,FALSE)</f>
        <v>577</v>
      </c>
      <c r="QW812" s="179" t="s">
        <v>67</v>
      </c>
      <c r="QX812" s="10">
        <f>QV812*1.2</f>
        <v>692.4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VLOOKUP(RB812,$A$879:$F$2566,6,FALSE)</f>
        <v>818</v>
      </c>
      <c r="RF812" s="179" t="s">
        <v>67</v>
      </c>
      <c r="RG812" s="10">
        <f>RE812*1.2</f>
        <v>981.59999999999991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VLOOKUP(RK812,$A$879:$F$2566,6,FALSE)</f>
        <v>296</v>
      </c>
      <c r="RO812" s="179" t="s">
        <v>67</v>
      </c>
      <c r="RP812" s="10">
        <f>RN812*1.2</f>
        <v>355.2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VLOOKUP(RT812,$A$879:$F$2566,6,FALSE)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VLOOKUP(SC812,$A$879:$F$2566,6,FALSE)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VLOOKUP(SL812,$A$879:$F$2566,6,FALSE)</f>
        <v>296</v>
      </c>
      <c r="SP812" s="179" t="s">
        <v>67</v>
      </c>
      <c r="SQ812" s="10">
        <f>SO812*1.2</f>
        <v>355.2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VLOOKUP(SU812,$A$879:$F$2566,6,FALSE)</f>
        <v>577</v>
      </c>
      <c r="SY812" s="179" t="s">
        <v>67</v>
      </c>
      <c r="SZ812" s="10">
        <f>SX812*1.2</f>
        <v>692.4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VLOOKUP(TD812,$A$879:$F$2566,6,FALSE)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VLOOKUP(TM812,$A$879:$F$2566,6,FALSE)</f>
        <v>17</v>
      </c>
      <c r="TQ812" s="179" t="s">
        <v>67</v>
      </c>
      <c r="TR812" s="10">
        <f>TP812*1.2</f>
        <v>20.399999999999999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VLOOKUP(TV812,$A$879:$F$2566,6,FALSE)</f>
        <v>577</v>
      </c>
      <c r="TZ812" s="179" t="s">
        <v>67</v>
      </c>
      <c r="UA812" s="10">
        <f>TY812*1.2</f>
        <v>692.4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VLOOKUP(UE812,$A$879:$F$2566,6,FALSE)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VLOOKUP(UN812,$A$879:$F$2566,6,FALSE)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VLOOKUP(UW812,$A$879:$F$2566,6,FALSE)</f>
        <v>157</v>
      </c>
      <c r="VA812" s="179" t="s">
        <v>67</v>
      </c>
      <c r="VB812" s="10">
        <f>UZ812*1.2</f>
        <v>188.4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VLOOKUP(VF812,$A$879:$F$2566,6,FALSE)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VLOOKUP(VO812,$A$879:$F$2566,6,FALSE)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VLOOKUP(VX812,$A$879:$F$2566,6,FALSE)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VLOOKUP(WG812,$A$879:$F$2566,6,FALSE)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VLOOKUP(WP812,$A$879:$F$2566,6,FALSE)</f>
        <v>183</v>
      </c>
      <c r="WT812" s="179" t="s">
        <v>67</v>
      </c>
      <c r="WU812" s="10">
        <f>WS812*1.2</f>
        <v>219.6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VLOOKUP(WY812,$A$879:$F$2566,6,FALSE)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1" t="s">
        <v>2128</v>
      </c>
      <c r="XJ812" s="180"/>
      <c r="XK812" s="180">
        <f>VLOOKUP(XH812,$A$879:$F$2566,6,FALSE)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1" t="s">
        <v>593</v>
      </c>
      <c r="XS812" s="180"/>
      <c r="XT812" s="180">
        <f>VLOOKUP(XQ812,$A$879:$F$2566,6,FALSE)</f>
        <v>190</v>
      </c>
      <c r="XU812" s="179" t="s">
        <v>67</v>
      </c>
      <c r="XV812" s="10">
        <f>XT812*1.2</f>
        <v>228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VLOOKUP(XZ812,$A$879:$F$2566,6,FALSE)</f>
        <v>577</v>
      </c>
      <c r="YD812" s="179" t="s">
        <v>67</v>
      </c>
      <c r="YE812" s="10">
        <f>YC812*1.2</f>
        <v>692.4</v>
      </c>
      <c r="YG812" s="239"/>
      <c r="YH812" s="179" t="s">
        <v>78</v>
      </c>
      <c r="YI812" s="361" t="s">
        <v>1402</v>
      </c>
      <c r="YK812" s="180"/>
      <c r="YL812" s="180">
        <f>VLOOKUP(YI812,$A$879:$F$2566,6,FALSE)</f>
        <v>332</v>
      </c>
      <c r="YM812" s="179" t="s">
        <v>67</v>
      </c>
      <c r="YN812" s="10">
        <f>YL812*1.2</f>
        <v>398.4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VLOOKUP(YR812,$A$879:$F$2566,6,FALSE)</f>
        <v>818</v>
      </c>
      <c r="YV812" s="179" t="s">
        <v>67</v>
      </c>
      <c r="YW812" s="10">
        <f>YU812*1.2</f>
        <v>981.59999999999991</v>
      </c>
      <c r="YY812" s="239"/>
      <c r="YZ812" s="179" t="s">
        <v>78</v>
      </c>
      <c r="ZA812" s="361" t="s">
        <v>427</v>
      </c>
      <c r="ZC812" s="180"/>
      <c r="ZD812" s="180">
        <f>VLOOKUP(ZA812,$A$879:$F$2566,6,FALSE)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VLOOKUP(ZJ812,$A$879:$F$2566,6,FALSE)</f>
        <v>577</v>
      </c>
      <c r="ZN812" s="179" t="s">
        <v>67</v>
      </c>
      <c r="ZO812" s="10">
        <f>ZM812*1.2</f>
        <v>692.4</v>
      </c>
      <c r="ZQ812" s="239"/>
      <c r="ZR812" s="179" t="s">
        <v>78</v>
      </c>
      <c r="ZS812" s="361" t="s">
        <v>2128</v>
      </c>
      <c r="ZU812" s="180"/>
      <c r="ZV812" s="180">
        <f>VLOOKUP(ZS812,$A$879:$F$2566,6,FALSE)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VLOOKUP(AAB812,$A$879:$F$2566,6,FALSE)</f>
        <v>17</v>
      </c>
      <c r="AAF812" s="179" t="s">
        <v>67</v>
      </c>
      <c r="AAG812" s="10">
        <f>AAE812*1.2</f>
        <v>20.399999999999999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VLOOKUP(AAK812,$A$879:$F$2566,6,FALSE)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VLOOKUP(AAT812,$A$879:$F$2566,6,FALSE)</f>
        <v>190</v>
      </c>
      <c r="AAX812" s="179" t="s">
        <v>67</v>
      </c>
      <c r="AAY812" s="10">
        <f>AAW812*1.2</f>
        <v>228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VLOOKUP(ABC812,$A$879:$F$2566,6,FALSE)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VLOOKUP(ABL812,$A$879:$F$2566,6,FALSE)</f>
        <v>332</v>
      </c>
      <c r="ABP812" s="179" t="s">
        <v>67</v>
      </c>
      <c r="ABQ812" s="10">
        <f>ABO812*1.2</f>
        <v>398.4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VLOOKUP(ABU812,$A$879:$F$2566,6,FALSE)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VLOOKUP(ACD812,$A$879:$F$2566,6,FALSE)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VLOOKUP(ACM812,$A$879:$F$2566,6,FALSE)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VLOOKUP(ACV812,$A$879:$F$2566,6,FALSE)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VLOOKUP(ADE812,$A$879:$F$2566,6,FALSE)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VLOOKUP(ADN812,$A$879:$F$2566,6,FALSE)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VLOOKUP(ADW812,$A$879:$F$2566,6,FALSE)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VLOOKUP(AEF812,$A$879:$F$2566,6,FALSE)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VLOOKUP(AEO812,$A$879:$F$2566,6,FALSE)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VLOOKUP(AEX812,$A$879:$F$2566,6,FALSE)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VLOOKUP(AFG812,$A$879:$F$2566,6,FALSE)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VLOOKUP(AFP812,$A$879:$F$2566,6,FALSE)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VLOOKUP(AFY812,$A$879:$F$2566,6,FALSE)</f>
        <v>577</v>
      </c>
      <c r="AGC812" s="179" t="s">
        <v>67</v>
      </c>
      <c r="AGD812" s="10">
        <f>AGB812*1.2</f>
        <v>692.4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VLOOKUP(AGH812,$A$879:$F$2566,6,FALSE)</f>
        <v>818</v>
      </c>
      <c r="AGL812" s="179" t="s">
        <v>67</v>
      </c>
      <c r="AGM812" s="10">
        <f>AGK812*1.2</f>
        <v>981.59999999999991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VLOOKUP(AGQ812,$A$879:$F$2566,6,FALSE)</f>
        <v>183</v>
      </c>
      <c r="AGU812" s="179" t="s">
        <v>67</v>
      </c>
      <c r="AGV812" s="10">
        <f>AGT812*1.2</f>
        <v>219.6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VLOOKUP(AGZ812,$A$879:$F$2566,6,FALSE)</f>
        <v>818</v>
      </c>
      <c r="AHD812" s="179" t="s">
        <v>67</v>
      </c>
      <c r="AHE812" s="10">
        <f>AHC812*1.2</f>
        <v>981.59999999999991</v>
      </c>
      <c r="AHF812" s="10"/>
      <c r="AHG812" s="239"/>
      <c r="AHH812" s="179" t="s">
        <v>78</v>
      </c>
      <c r="AHI812" s="440" t="s">
        <v>1364</v>
      </c>
      <c r="AHK812" s="180"/>
      <c r="AHL812" s="180">
        <f>VLOOKUP(AHI812,$A$879:$F$2566,6,FALSE)</f>
        <v>183</v>
      </c>
      <c r="AHM812" s="179" t="s">
        <v>67</v>
      </c>
      <c r="AHN812" s="10">
        <f>AHL812*1.2</f>
        <v>219.6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VLOOKUP(AHR812,$A$879:$F$2566,6,FALSE)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VLOOKUP(AIA812,$A$879:$F$2566,6,FALSE)</f>
        <v>22</v>
      </c>
      <c r="AIE812" s="179" t="s">
        <v>67</v>
      </c>
      <c r="AIF812" s="10">
        <f>AID812*1.2</f>
        <v>26.4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VLOOKUP(AIJ812,$A$879:$F$2566,6,FALSE)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VLOOKUP(AIS812,$A$879:$F$2566,6,FALSE)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VLOOKUP(AJB812,$A$879:$F$2566,6,FALSE)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VLOOKUP(AJK812,$A$879:$F$2566,6,FALSE)</f>
        <v>577</v>
      </c>
      <c r="AJO812" s="179" t="s">
        <v>67</v>
      </c>
      <c r="AJP812" s="10">
        <f>AJN812*1.2</f>
        <v>692.4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VLOOKUP(AJT812,$A$879:$F$2566,6,FALSE)</f>
        <v>237</v>
      </c>
      <c r="AJX812" s="179" t="s">
        <v>67</v>
      </c>
      <c r="AJY812" s="10">
        <f>AJW812*1.2</f>
        <v>284.39999999999998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VLOOKUP(AKC812,$A$879:$F$2566,6,FALSE)</f>
        <v>523</v>
      </c>
      <c r="AKG812" s="179" t="s">
        <v>67</v>
      </c>
      <c r="AKH812" s="10">
        <f>AKF812*1.2</f>
        <v>627.6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VLOOKUP(AKL812,$A$879:$F$2566,6,FALSE)</f>
        <v>577</v>
      </c>
      <c r="AKP812" s="179" t="s">
        <v>67</v>
      </c>
      <c r="AKQ812" s="10">
        <f>AKO812*1.2</f>
        <v>692.4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VLOOKUP(AKU812,$A$879:$F$2566,6,FALSE)</f>
        <v>237</v>
      </c>
      <c r="AKY812" s="179" t="s">
        <v>67</v>
      </c>
      <c r="AKZ812" s="10">
        <f>AKX812*1.2</f>
        <v>284.39999999999998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VLOOKUP(ALD812,$A$879:$F$2566,6,FALSE)</f>
        <v>577</v>
      </c>
      <c r="ALH812" s="179" t="s">
        <v>67</v>
      </c>
      <c r="ALI812" s="10">
        <f>ALG812*1.2</f>
        <v>692.4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VLOOKUP(ALM812,$A$879:$F$2566,6,FALSE)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VLOOKUP(ALV812,$A$879:$F$2566,6,FALSE)</f>
        <v>577</v>
      </c>
      <c r="ALZ812" s="179" t="s">
        <v>67</v>
      </c>
      <c r="AMA812" s="10">
        <f>ALY812*1.2</f>
        <v>692.4</v>
      </c>
      <c r="AMB812" s="10"/>
      <c r="AMC812" s="239"/>
      <c r="AMD812" s="179" t="s">
        <v>78</v>
      </c>
      <c r="AME812" s="443" t="s">
        <v>2522</v>
      </c>
      <c r="AMG812" s="180"/>
      <c r="AMH812" s="180">
        <f>VLOOKUP(AME812,$A$879:$F$2566,6,FALSE)</f>
        <v>237</v>
      </c>
      <c r="AMI812" s="179" t="s">
        <v>67</v>
      </c>
      <c r="AMJ812" s="10">
        <f>AMH812*1.2</f>
        <v>284.39999999999998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VLOOKUP(AMN812,$A$879:$F$2566,6,FALSE)</f>
        <v>17</v>
      </c>
      <c r="AMR812" s="179" t="s">
        <v>67</v>
      </c>
      <c r="AMS812" s="10">
        <f>AMQ812*1.2</f>
        <v>20.399999999999999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VLOOKUP(AMW812,$A$879:$F$2566,6,FALSE)</f>
        <v>190</v>
      </c>
      <c r="ANA812" s="179" t="s">
        <v>67</v>
      </c>
      <c r="ANB812" s="10">
        <f>AMZ812*1.2</f>
        <v>228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VLOOKUP(ANF812,$A$879:$F$2566,6,FALSE)</f>
        <v>577</v>
      </c>
      <c r="ANJ812" s="179" t="s">
        <v>67</v>
      </c>
      <c r="ANK812" s="10">
        <f>ANI812*1.2</f>
        <v>692.4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VLOOKUP(ANO812,$A$879:$F$2566,6,FALSE)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VLOOKUP(ANX812,$A$879:$F$2566,6,FALSE)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VLOOKUP(AOG812,$A$879:$F$2566,6,FALSE)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VLOOKUP(AOP812,$A$879:$F$2566,6,FALSE)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6" t="s">
        <v>2577</v>
      </c>
      <c r="APA812" s="180"/>
      <c r="APB812" s="180">
        <f>VLOOKUP(AOY812,$A$879:$F$2566,6,FALSE)</f>
        <v>818</v>
      </c>
      <c r="APC812" s="179" t="s">
        <v>67</v>
      </c>
      <c r="APD812" s="10">
        <f>APB812*1.2</f>
        <v>981.59999999999991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VLOOKUP(APH812,$A$879:$F$2566,6,FALSE)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VLOOKUP(APQ812,$A$879:$F$2566,6,FALSE)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VLOOKUP(APZ812,$A$879:$F$2566,6,FALSE)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VLOOKUP(AQI812,$A$879:$F$2566,6,FALSE)</f>
        <v>259</v>
      </c>
      <c r="AQM812" s="179" t="s">
        <v>67</v>
      </c>
      <c r="AQN812" s="10">
        <f>AQL812*1.2</f>
        <v>310.8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VLOOKUP(AQR812,$A$879:$F$2566,6,FALSE)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VLOOKUP(ARA812,$A$879:$F$2566,6,FALSE)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VLOOKUP(ARJ812,$A$879:$F$2566,6,FALSE)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VLOOKUP(ARS812,$A$879:$F$2566,6,FALSE)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VLOOKUP(ASB812,$A$879:$F$2566,6,FALSE)</f>
        <v>577</v>
      </c>
      <c r="ASF812" s="179" t="s">
        <v>67</v>
      </c>
      <c r="ASG812" s="10">
        <f>ASE812*1.2</f>
        <v>692.4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VLOOKUP(ASK812,$A$879:$F$2566,6,FALSE)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VLOOKUP(AST812,$A$879:$F$2566,6,FALSE)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VLOOKUP(ATC812,$A$879:$F$2566,6,FALSE)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VLOOKUP(ATL812,$A$879:$F$2566,6,FALSE)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VLOOKUP(ATU812,$A$879:$F$2566,6,FALSE)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VLOOKUP(AUD812,$A$879:$F$2566,6,FALSE)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VLOOKUP(AUM812,$A$879:$F$2566,6,FALSE)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VLOOKUP(AUV812,$A$879:$F$2566,6,FALSE)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VLOOKUP(AVE812,$A$879:$F$2566,6,FALSE)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VLOOKUP(AVN812,$A$879:$F$2566,6,FALSE)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VLOOKUP(AVW812,$A$879:$F$2566,6,FALSE)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VLOOKUP(AWF812,$A$879:$F$2566,6,FALSE)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VLOOKUP(AWO812,$A$879:$F$2566,6,FALSE)</f>
        <v>523</v>
      </c>
      <c r="AWS812" s="179" t="s">
        <v>67</v>
      </c>
      <c r="AWT812" s="10">
        <f>AWR812*1.2</f>
        <v>627.6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VLOOKUP(AWX812,$A$879:$F$2566,6,FALSE)</f>
        <v>523</v>
      </c>
      <c r="AXB812" s="179" t="s">
        <v>67</v>
      </c>
      <c r="AXC812" s="10">
        <f>AXA812*1.2</f>
        <v>627.6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VLOOKUP(AXG812,$A$879:$F$2566,6,FALSE)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VLOOKUP(AXP812,$A$879:$F$2566,6,FALSE)</f>
        <v>577</v>
      </c>
      <c r="AXT812" s="179" t="s">
        <v>67</v>
      </c>
      <c r="AXU812" s="10">
        <f>AXS812*1.2</f>
        <v>692.4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VLOOKUP(AXY812,$A$879:$F$2566,6,FALSE)</f>
        <v>17</v>
      </c>
      <c r="AYC812" s="179" t="s">
        <v>67</v>
      </c>
      <c r="AYD812" s="10">
        <f>AYB812*1.2</f>
        <v>20.399999999999999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VLOOKUP(AYH812,$A$879:$F$2566,6,FALSE)</f>
        <v>818</v>
      </c>
      <c r="AYL812" s="179" t="s">
        <v>67</v>
      </c>
      <c r="AYM812" s="10">
        <f>AYK812*1.2</f>
        <v>981.59999999999991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VLOOKUP(AYQ812,$A$879:$F$2566,6,FALSE)</f>
        <v>190</v>
      </c>
      <c r="AYU812" s="179" t="s">
        <v>67</v>
      </c>
      <c r="AYV812" s="10">
        <f>AYT812*1.2</f>
        <v>228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VLOOKUP(AYZ812,$A$879:$F$2566,6,FALSE)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VLOOKUP(AZI812,$A$879:$F$2566,6,FALSE)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VLOOKUP(AZR812,$A$879:$F$2566,6,FALSE)</f>
        <v>157</v>
      </c>
      <c r="AZV812" s="179" t="s">
        <v>67</v>
      </c>
      <c r="AZW812" s="10">
        <f>AZU812*1.2</f>
        <v>188.4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VLOOKUP(BAA812,$A$879:$F$2566,6,FALSE)</f>
        <v>523</v>
      </c>
      <c r="BAE812" s="179" t="s">
        <v>67</v>
      </c>
      <c r="BAF812" s="10">
        <f>BAD812*1.2</f>
        <v>627.6</v>
      </c>
      <c r="BAG812" s="10"/>
      <c r="BAH812" s="239"/>
      <c r="BAI812" s="179" t="s">
        <v>78</v>
      </c>
      <c r="BAJ812" s="440" t="s">
        <v>2577</v>
      </c>
      <c r="BAL812" s="180"/>
      <c r="BAM812" s="180">
        <f>VLOOKUP(BAJ812,$A$879:$F$2566,6,FALSE)</f>
        <v>818</v>
      </c>
      <c r="BAN812" s="179" t="s">
        <v>67</v>
      </c>
      <c r="BAO812" s="10">
        <f>BAM812*1.2</f>
        <v>981.59999999999991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VLOOKUP(BAS812,$A$879:$F$2566,6,FALSE)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VLOOKUP(BBB812,$A$879:$F$2566,6,FALSE)</f>
        <v>259</v>
      </c>
      <c r="BBF812" s="179" t="s">
        <v>67</v>
      </c>
      <c r="BBG812" s="10">
        <f>BBE812*1.2</f>
        <v>310.8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VLOOKUP(BBK812,$A$879:$F$2566,6,FALSE)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VLOOKUP(BBT812,$A$879:$F$2566,6,FALSE)</f>
        <v>818</v>
      </c>
      <c r="BBX812" s="179" t="s">
        <v>67</v>
      </c>
      <c r="BBY812" s="10">
        <f>BBW812*1.2</f>
        <v>981.59999999999991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VLOOKUP(BCC812,$A$879:$F$2566,6,FALSE)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VLOOKUP(BCL812,$A$879:$F$2566,6,FALSE)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VLOOKUP(BCU812,$A$879:$F$2566,6,FALSE)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VLOOKUP(BDD812,$A$879:$F$2566,6,FALSE)</f>
        <v>332</v>
      </c>
      <c r="BDH812" s="179" t="s">
        <v>67</v>
      </c>
      <c r="BDI812" s="10">
        <f>BDG812*1.2</f>
        <v>398.4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VLOOKUP(BDM812,$A$879:$F$2566,6,FALSE)</f>
        <v>332</v>
      </c>
      <c r="BDQ812" s="179" t="s">
        <v>67</v>
      </c>
      <c r="BDR812" s="10">
        <f>BDP812*1.2</f>
        <v>398.4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VLOOKUP(BDV812,$A$879:$F$2566,6,FALSE)</f>
        <v>157</v>
      </c>
      <c r="BDZ812" s="179" t="s">
        <v>67</v>
      </c>
      <c r="BEA812" s="10">
        <f>BDY812*1.2</f>
        <v>188.4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VLOOKUP(BEE812,$A$879:$F$2566,6,FALSE)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VLOOKUP(BEN812,$A$879:$F$2566,6,FALSE)</f>
        <v>332</v>
      </c>
      <c r="BER812" s="179" t="s">
        <v>67</v>
      </c>
      <c r="BES812" s="10">
        <f>BEQ812*1.2</f>
        <v>398.4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VLOOKUP(BEW812,$A$879:$F$2566,6,FALSE)</f>
        <v>190</v>
      </c>
      <c r="BFA812" s="179" t="s">
        <v>67</v>
      </c>
      <c r="BFB812" s="10">
        <f>BEZ812*1.2</f>
        <v>228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VLOOKUP(BFF812,$A$879:$F$2566,6,FALSE)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VLOOKUP(BFO812,$A$879:$F$2566,6,FALSE)</f>
        <v>523</v>
      </c>
      <c r="BFS812" s="179" t="s">
        <v>67</v>
      </c>
      <c r="BFT812" s="10">
        <f>BFR812*1.2</f>
        <v>627.6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VLOOKUP(BFX812,$A$879:$F$2566,6,FALSE)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VLOOKUP(BGG812,$A$879:$F$2566,6,FALSE)</f>
        <v>157</v>
      </c>
      <c r="BGK812" s="179" t="s">
        <v>67</v>
      </c>
      <c r="BGL812" s="10">
        <f>BGJ812*1.2</f>
        <v>188.4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VLOOKUP(BGP812,$A$879:$F$2566,6,FALSE)</f>
        <v>22</v>
      </c>
      <c r="BGT812" s="179" t="s">
        <v>67</v>
      </c>
      <c r="BGU812" s="10">
        <f>BGS812*1.2</f>
        <v>26.4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VLOOKUP(BGY812,$A$879:$F$2566,6,FALSE)</f>
        <v>332</v>
      </c>
      <c r="BHC812" s="179" t="s">
        <v>67</v>
      </c>
      <c r="BHD812" s="10">
        <f>BHB812*1.2</f>
        <v>398.4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VLOOKUP(B813,$A$879:$F$2566,6,FALSE)</f>
        <v>818</v>
      </c>
      <c r="F813" s="179" t="s">
        <v>69</v>
      </c>
      <c r="G813" s="10">
        <f>E813*1.1</f>
        <v>899.80000000000007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VLOOKUP(K813,$A$879:$F$2566,6,FALSE)</f>
        <v>296</v>
      </c>
      <c r="O813" s="179" t="s">
        <v>69</v>
      </c>
      <c r="P813" s="10">
        <f>N813*1.1</f>
        <v>325.60000000000002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VLOOKUP(T813,$A$879:$F$2566,6,FALSE)</f>
        <v>577</v>
      </c>
      <c r="X813" s="179" t="s">
        <v>69</v>
      </c>
      <c r="Y813" s="10">
        <f>W813*1.1</f>
        <v>634.70000000000005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VLOOKUP(AC813,$A$879:$F$2566,6,FALSE)</f>
        <v>818</v>
      </c>
      <c r="AG813" s="179" t="s">
        <v>69</v>
      </c>
      <c r="AH813" s="10">
        <f>AF813*1.1</f>
        <v>899.80000000000007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VLOOKUP(AL813,$A$879:$F$2566,6,FALSE)</f>
        <v>296</v>
      </c>
      <c r="AP813" s="179" t="s">
        <v>69</v>
      </c>
      <c r="AQ813" s="10">
        <f>AO813*1.1</f>
        <v>325.60000000000002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VLOOKUP(AU813,$A$879:$F$2566,6,FALSE)</f>
        <v>22</v>
      </c>
      <c r="AY813" s="179" t="s">
        <v>69</v>
      </c>
      <c r="AZ813" s="10">
        <f>AX813*1.1</f>
        <v>24.200000000000003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VLOOKUP(BD813,$A$879:$F$2566,6,FALSE)</f>
        <v>818</v>
      </c>
      <c r="BH813" s="179" t="s">
        <v>69</v>
      </c>
      <c r="BI813" s="10">
        <f>BG813*1.1</f>
        <v>899.80000000000007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VLOOKUP(BM813,$A$879:$F$2566,6,FALSE)</f>
        <v>237</v>
      </c>
      <c r="BQ813" s="179" t="s">
        <v>69</v>
      </c>
      <c r="BR813" s="10">
        <f>BP813*1.1</f>
        <v>260.70000000000005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VLOOKUP(BV813,$A$879:$F$2566,6,FALSE)</f>
        <v>296</v>
      </c>
      <c r="BZ813" s="179" t="s">
        <v>69</v>
      </c>
      <c r="CA813" s="10">
        <f>BY813*1.1</f>
        <v>325.60000000000002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VLOOKUP(CE813,$A$879:$F$2566,6,FALSE)</f>
        <v>332</v>
      </c>
      <c r="CI813" s="179" t="s">
        <v>69</v>
      </c>
      <c r="CJ813" s="10">
        <f>CH813*1.1</f>
        <v>365.20000000000005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VLOOKUP(CN813,$A$879:$F$2566,6,FALSE)</f>
        <v>296</v>
      </c>
      <c r="CR813" s="179" t="s">
        <v>69</v>
      </c>
      <c r="CS813" s="10">
        <f>CQ813*1.1</f>
        <v>325.60000000000002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VLOOKUP(CW813,$A$879:$F$2566,6,FALSE)</f>
        <v>523</v>
      </c>
      <c r="DA813" s="179" t="s">
        <v>69</v>
      </c>
      <c r="DB813" s="10">
        <f>CZ813*1.1</f>
        <v>575.30000000000007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VLOOKUP(DF813,$A$879:$F$2566,6,FALSE)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VLOOKUP(DO813,$A$879:$F$2566,6,FALSE)</f>
        <v>332</v>
      </c>
      <c r="DS813" s="179" t="s">
        <v>69</v>
      </c>
      <c r="DT813" s="10">
        <f>DR813*1.1</f>
        <v>365.20000000000005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VLOOKUP(DX813,$A$879:$F$2566,6,FALSE)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VLOOKUP(EG813,$A$879:$F$2566,6,FALSE)</f>
        <v>296</v>
      </c>
      <c r="EK813" s="179" t="s">
        <v>69</v>
      </c>
      <c r="EL813" s="10">
        <f>EJ813*1.1</f>
        <v>325.60000000000002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VLOOKUP(EP813,$A$879:$F$2566,6,FALSE)</f>
        <v>332</v>
      </c>
      <c r="ET813" s="179" t="s">
        <v>69</v>
      </c>
      <c r="EU813" s="10">
        <f>ES813*1.1</f>
        <v>365.20000000000005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VLOOKUP(EY813,$A$879:$F$2566,6,FALSE)</f>
        <v>332</v>
      </c>
      <c r="FC813" s="179" t="s">
        <v>69</v>
      </c>
      <c r="FD813" s="10">
        <f>FB813*1.1</f>
        <v>365.20000000000005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VLOOKUP(FH813,$A$879:$F$2566,6,FALSE)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VLOOKUP(FQ813,$A$879:$F$2566,6,FALSE)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VLOOKUP(FZ813,$A$879:$F$2566,6,FALSE)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VLOOKUP(GI813,$A$879:$F$2566,6,FALSE)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VLOOKUP(GR813,$A$879:$F$2566,6,FALSE)</f>
        <v>332</v>
      </c>
      <c r="GV813" s="179" t="s">
        <v>69</v>
      </c>
      <c r="GW813" s="10">
        <f>GU813*1.1</f>
        <v>365.20000000000005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VLOOKUP(HA813,$A$879:$F$2566,6,FALSE)</f>
        <v>577</v>
      </c>
      <c r="HE813" s="179" t="s">
        <v>69</v>
      </c>
      <c r="HF813" s="10">
        <f>HD813*1.1</f>
        <v>634.70000000000005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VLOOKUP(HJ813,$A$879:$F$2566,6,FALSE)</f>
        <v>296</v>
      </c>
      <c r="HN813" s="179" t="s">
        <v>69</v>
      </c>
      <c r="HO813" s="10">
        <f>HM813*1.1</f>
        <v>325.60000000000002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VLOOKUP(HS813,$A$879:$F$2566,6,FALSE)</f>
        <v>523</v>
      </c>
      <c r="HW813" s="179" t="s">
        <v>69</v>
      </c>
      <c r="HX813" s="10">
        <f>HV813*1.1</f>
        <v>575.30000000000007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VLOOKUP(IB813,$A$879:$F$2566,6,FALSE)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VLOOKUP(IK813,$A$879:$F$2566,6,FALSE)</f>
        <v>157</v>
      </c>
      <c r="IO813" s="179" t="s">
        <v>69</v>
      </c>
      <c r="IP813" s="10">
        <f>IN813*1.1</f>
        <v>172.70000000000002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VLOOKUP(IT813,$A$879:$F$2566,6,FALSE)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VLOOKUP(JC813,$A$879:$F$2566,6,FALSE)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VLOOKUP(JL813,$A$879:$F$2566,6,FALSE)</f>
        <v>296</v>
      </c>
      <c r="JP813" s="179" t="s">
        <v>69</v>
      </c>
      <c r="JQ813" s="10">
        <f>JO813*1.1</f>
        <v>325.60000000000002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VLOOKUP(JU813,$A$879:$F$2566,6,FALSE)</f>
        <v>157</v>
      </c>
      <c r="JY813" s="179" t="s">
        <v>69</v>
      </c>
      <c r="JZ813" s="10">
        <f>JX813*1.1</f>
        <v>172.70000000000002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VLOOKUP(KD813,$A$879:$F$2566,6,FALSE)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VLOOKUP(KM813,$A$879:$F$2566,6,FALSE)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VLOOKUP(KV813,$A$879:$F$2566,6,FALSE)</f>
        <v>523</v>
      </c>
      <c r="KZ813" s="179" t="s">
        <v>69</v>
      </c>
      <c r="LA813" s="10">
        <f>KY813*1.1</f>
        <v>575.30000000000007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VLOOKUP(LE813,$A$879:$F$2566,6,FALSE)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VLOOKUP(LN813,$A$879:$F$2566,6,FALSE)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VLOOKUP(LW813,$A$879:$F$2566,6,FALSE)</f>
        <v>157</v>
      </c>
      <c r="MA813" s="179" t="s">
        <v>69</v>
      </c>
      <c r="MB813" s="10">
        <f>LZ813*1.1</f>
        <v>172.70000000000002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VLOOKUP(MF813,$A$879:$F$2566,6,FALSE)</f>
        <v>523</v>
      </c>
      <c r="MJ813" s="179" t="s">
        <v>69</v>
      </c>
      <c r="MK813" s="10">
        <f>MI813*1.1</f>
        <v>575.30000000000007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VLOOKUP(MO813,$A$879:$F$2566,6,FALSE)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VLOOKUP(MX813,$A$879:$F$2566,6,FALSE)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VLOOKUP(NG813,$A$879:$F$2566,6,FALSE)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VLOOKUP(NP813,$A$879:$F$2566,6,FALSE)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VLOOKUP(NY813,$A$879:$F$2566,6,FALSE)</f>
        <v>523</v>
      </c>
      <c r="OC813" s="179" t="s">
        <v>69</v>
      </c>
      <c r="OD813" s="10">
        <f>OB813*1.1</f>
        <v>575.30000000000007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VLOOKUP(OH813,$A$879:$F$2566,6,FALSE)</f>
        <v>97</v>
      </c>
      <c r="OL813" s="179" t="s">
        <v>69</v>
      </c>
      <c r="OM813" s="10">
        <f>OK813*1.1</f>
        <v>106.7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VLOOKUP(OQ813,$A$879:$F$2566,6,FALSE)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VLOOKUP(OZ813,$A$879:$F$2566,6,FALSE)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VLOOKUP(PI813,$A$879:$F$2566,6,FALSE)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VLOOKUP(PR813,$A$879:$F$2566,6,FALSE)</f>
        <v>818</v>
      </c>
      <c r="PV813" s="179" t="s">
        <v>69</v>
      </c>
      <c r="PW813" s="10">
        <f>PU813*1.1</f>
        <v>899.80000000000007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VLOOKUP(QA813,$A$879:$F$2566,6,FALSE)</f>
        <v>577</v>
      </c>
      <c r="QE813" s="179" t="s">
        <v>69</v>
      </c>
      <c r="QF813" s="10">
        <f>QD813*1.1</f>
        <v>634.70000000000005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VLOOKUP(QJ813,$A$879:$F$2566,6,FALSE)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VLOOKUP(QS813,$A$879:$F$2566,6,FALSE)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VLOOKUP(RB813,$A$879:$F$2566,6,FALSE)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VLOOKUP(RK813,$A$879:$F$2566,6,FALSE)</f>
        <v>190</v>
      </c>
      <c r="RO813" s="179" t="s">
        <v>69</v>
      </c>
      <c r="RP813" s="10">
        <f>RN813*1.1</f>
        <v>209.00000000000003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VLOOKUP(RT813,$A$879:$F$2566,6,FALSE)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VLOOKUP(SC813,$A$879:$F$2566,6,FALSE)</f>
        <v>818</v>
      </c>
      <c r="SG813" s="179" t="s">
        <v>69</v>
      </c>
      <c r="SH813" s="10">
        <f>SF813*1.1</f>
        <v>899.80000000000007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VLOOKUP(SL813,$A$879:$F$2566,6,FALSE)</f>
        <v>332</v>
      </c>
      <c r="SP813" s="179" t="s">
        <v>69</v>
      </c>
      <c r="SQ813" s="10">
        <f>SO813*1.1</f>
        <v>365.20000000000005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VLOOKUP(SU813,$A$879:$F$2566,6,FALSE)</f>
        <v>818</v>
      </c>
      <c r="SY813" s="179" t="s">
        <v>69</v>
      </c>
      <c r="SZ813" s="10">
        <f>SX813*1.1</f>
        <v>899.80000000000007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VLOOKUP(TD813,$A$879:$F$2566,6,FALSE)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VLOOKUP(TM813,$A$879:$F$2566,6,FALSE)</f>
        <v>577</v>
      </c>
      <c r="TQ813" s="179" t="s">
        <v>69</v>
      </c>
      <c r="TR813" s="10">
        <f>TP813*1.1</f>
        <v>634.70000000000005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VLOOKUP(TV813,$A$879:$F$2566,6,FALSE)</f>
        <v>332</v>
      </c>
      <c r="TZ813" s="179" t="s">
        <v>69</v>
      </c>
      <c r="UA813" s="10">
        <f>TY813*1.1</f>
        <v>365.20000000000005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VLOOKUP(UE813,$A$879:$F$2566,6,FALSE)</f>
        <v>296</v>
      </c>
      <c r="UI813" s="179" t="s">
        <v>69</v>
      </c>
      <c r="UJ813" s="10">
        <f>UH813*1.1</f>
        <v>325.60000000000002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VLOOKUP(UN813,$A$879:$F$2566,6,FALSE)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VLOOKUP(UW813,$A$879:$F$2566,6,FALSE)</f>
        <v>296</v>
      </c>
      <c r="VA813" s="179" t="s">
        <v>69</v>
      </c>
      <c r="VB813" s="10">
        <f>UZ813*1.1</f>
        <v>325.60000000000002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VLOOKUP(VF813,$A$879:$F$2566,6,FALSE)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VLOOKUP(VO813,$A$879:$F$2566,6,FALSE)</f>
        <v>22</v>
      </c>
      <c r="VS813" s="179" t="s">
        <v>69</v>
      </c>
      <c r="VT813" s="10">
        <f>VR813*1.1</f>
        <v>24.200000000000003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VLOOKUP(VX813,$A$879:$F$2566,6,FALSE)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VLOOKUP(WG813,$A$879:$F$2566,6,FALSE)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VLOOKUP(WP813,$A$879:$F$2566,6,FALSE)</f>
        <v>157</v>
      </c>
      <c r="WT813" s="179" t="s">
        <v>69</v>
      </c>
      <c r="WU813" s="10">
        <f>WS813*1.1</f>
        <v>172.70000000000002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VLOOKUP(WY813,$A$879:$F$2566,6,FALSE)</f>
        <v>523</v>
      </c>
      <c r="XC813" s="179" t="s">
        <v>69</v>
      </c>
      <c r="XD813" s="10">
        <f>XB813*1.1</f>
        <v>575.30000000000007</v>
      </c>
      <c r="XF813" s="239"/>
      <c r="XG813" s="179" t="s">
        <v>79</v>
      </c>
      <c r="XH813" s="371" t="s">
        <v>2577</v>
      </c>
      <c r="XJ813" s="180"/>
      <c r="XK813" s="180">
        <f>VLOOKUP(XH813,$A$879:$F$2566,6,FALSE)</f>
        <v>818</v>
      </c>
      <c r="XL813" s="179" t="s">
        <v>69</v>
      </c>
      <c r="XM813" s="10">
        <f>XK813*1.1</f>
        <v>899.80000000000007</v>
      </c>
      <c r="XO813" s="239"/>
      <c r="XP813" s="179" t="s">
        <v>79</v>
      </c>
      <c r="XQ813" s="361" t="s">
        <v>2128</v>
      </c>
      <c r="XS813" s="180"/>
      <c r="XT813" s="180">
        <f>VLOOKUP(XQ813,$A$879:$F$2566,6,FALSE)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VLOOKUP(XZ813,$A$879:$F$2566,6,FALSE)</f>
        <v>523</v>
      </c>
      <c r="YD813" s="179" t="s">
        <v>69</v>
      </c>
      <c r="YE813" s="10">
        <f>YC813*1.1</f>
        <v>575.30000000000007</v>
      </c>
      <c r="YG813" s="239"/>
      <c r="YH813" s="179" t="s">
        <v>79</v>
      </c>
      <c r="YI813" s="361" t="s">
        <v>433</v>
      </c>
      <c r="YK813" s="180"/>
      <c r="YL813" s="180">
        <f>VLOOKUP(YI813,$A$879:$F$2566,6,FALSE)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VLOOKUP(YR813,$A$879:$F$2566,6,FALSE)</f>
        <v>259</v>
      </c>
      <c r="YV813" s="179" t="s">
        <v>69</v>
      </c>
      <c r="YW813" s="10">
        <f>YU813*1.1</f>
        <v>284.90000000000003</v>
      </c>
      <c r="YY813" s="239"/>
      <c r="YZ813" s="179" t="s">
        <v>79</v>
      </c>
      <c r="ZA813" s="361" t="s">
        <v>2093</v>
      </c>
      <c r="ZC813" s="180"/>
      <c r="ZD813" s="180">
        <f>VLOOKUP(ZA813,$A$879:$F$2566,6,FALSE)</f>
        <v>296</v>
      </c>
      <c r="ZE813" s="179" t="s">
        <v>69</v>
      </c>
      <c r="ZF813" s="10">
        <f>ZD813*1.1</f>
        <v>325.60000000000002</v>
      </c>
      <c r="ZH813" s="239"/>
      <c r="ZI813" s="179" t="s">
        <v>79</v>
      </c>
      <c r="ZJ813" s="361" t="s">
        <v>2128</v>
      </c>
      <c r="ZL813" s="180"/>
      <c r="ZM813" s="180">
        <f>VLOOKUP(ZJ813,$A$879:$F$2566,6,FALSE)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1" t="s">
        <v>1402</v>
      </c>
      <c r="ZU813" s="180"/>
      <c r="ZV813" s="180">
        <f>VLOOKUP(ZS813,$A$879:$F$2566,6,FALSE)</f>
        <v>332</v>
      </c>
      <c r="ZW813" s="179" t="s">
        <v>69</v>
      </c>
      <c r="ZX813" s="10">
        <f>ZV813*1.1</f>
        <v>365.20000000000005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VLOOKUP(AAB813,$A$879:$F$2566,6,FALSE)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VLOOKUP(AAK813,$A$879:$F$2566,6,FALSE)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VLOOKUP(AAT813,$A$879:$F$2566,6,FALSE)</f>
        <v>259</v>
      </c>
      <c r="AAX813" s="179" t="s">
        <v>69</v>
      </c>
      <c r="AAY813" s="10">
        <f>AAW813*1.1</f>
        <v>284.90000000000003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VLOOKUP(ABC813,$A$879:$F$2566,6,FALSE)</f>
        <v>190</v>
      </c>
      <c r="ABG813" s="179" t="s">
        <v>69</v>
      </c>
      <c r="ABH813" s="10">
        <f>ABF813*1.1</f>
        <v>209.00000000000003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VLOOKUP(ABL813,$A$879:$F$2566,6,FALSE)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VLOOKUP(ABU813,$A$879:$F$2566,6,FALSE)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VLOOKUP(ACD813,$A$879:$F$2566,6,FALSE)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VLOOKUP(ACM813,$A$879:$F$2566,6,FALSE)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VLOOKUP(ACV813,$A$879:$F$2566,6,FALSE)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VLOOKUP(ADE813,$A$879:$F$2566,6,FALSE)</f>
        <v>577</v>
      </c>
      <c r="ADI813" s="179" t="s">
        <v>69</v>
      </c>
      <c r="ADJ813" s="10">
        <f>ADH813*1.1</f>
        <v>634.70000000000005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VLOOKUP(ADN813,$A$879:$F$2566,6,FALSE)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VLOOKUP(ADW813,$A$879:$F$2566,6,FALSE)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VLOOKUP(AEF813,$A$879:$F$2566,6,FALSE)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VLOOKUP(AEO813,$A$879:$F$2566,6,FALSE)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VLOOKUP(AEX813,$A$879:$F$2566,6,FALSE)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VLOOKUP(AFG813,$A$879:$F$2566,6,FALSE)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VLOOKUP(AFP813,$A$879:$F$2566,6,FALSE)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VLOOKUP(AFY813,$A$879:$F$2566,6,FALSE)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VLOOKUP(AGH813,$A$879:$F$2566,6,FALSE)</f>
        <v>577</v>
      </c>
      <c r="AGL813" s="179" t="s">
        <v>69</v>
      </c>
      <c r="AGM813" s="10">
        <f>AGK813*1.1</f>
        <v>634.70000000000005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VLOOKUP(AGQ813,$A$879:$F$2566,6,FALSE)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VLOOKUP(AGZ813,$A$879:$F$2566,6,FALSE)</f>
        <v>237</v>
      </c>
      <c r="AHD813" s="179" t="s">
        <v>69</v>
      </c>
      <c r="AHE813" s="10">
        <f>AHC813*1.1</f>
        <v>260.70000000000005</v>
      </c>
      <c r="AHF813" s="10"/>
      <c r="AHG813" s="239"/>
      <c r="AHH813" s="179" t="s">
        <v>79</v>
      </c>
      <c r="AHI813" s="440" t="s">
        <v>561</v>
      </c>
      <c r="AHK813" s="180"/>
      <c r="AHL813" s="180">
        <f>VLOOKUP(AHI813,$A$879:$F$2566,6,FALSE)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VLOOKUP(AHR813,$A$879:$F$2566,6,FALSE)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VLOOKUP(AIA813,$A$879:$F$2566,6,FALSE)</f>
        <v>577</v>
      </c>
      <c r="AIE813" s="179" t="s">
        <v>69</v>
      </c>
      <c r="AIF813" s="10">
        <f>AID813*1.1</f>
        <v>634.70000000000005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VLOOKUP(AIJ813,$A$879:$F$2566,6,FALSE)</f>
        <v>332</v>
      </c>
      <c r="AIN813" s="179" t="s">
        <v>69</v>
      </c>
      <c r="AIO813" s="10">
        <f>AIM813*1.1</f>
        <v>365.20000000000005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VLOOKUP(AIS813,$A$879:$F$2566,6,FALSE)</f>
        <v>577</v>
      </c>
      <c r="AIW813" s="179" t="s">
        <v>69</v>
      </c>
      <c r="AIX813" s="10">
        <f>AIV813*1.1</f>
        <v>634.70000000000005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VLOOKUP(AJB813,$A$879:$F$2566,6,FALSE)</f>
        <v>332</v>
      </c>
      <c r="AJF813" s="179" t="s">
        <v>69</v>
      </c>
      <c r="AJG813" s="10">
        <f>AJE813*1.1</f>
        <v>365.20000000000005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VLOOKUP(AJK813,$A$879:$F$2566,6,FALSE)</f>
        <v>296</v>
      </c>
      <c r="AJO813" s="179" t="s">
        <v>69</v>
      </c>
      <c r="AJP813" s="10">
        <f>AJN813*1.1</f>
        <v>325.60000000000002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VLOOKUP(AJT813,$A$879:$F$2566,6,FALSE)</f>
        <v>332</v>
      </c>
      <c r="AJX813" s="179" t="s">
        <v>69</v>
      </c>
      <c r="AJY813" s="10">
        <f>AJW813*1.1</f>
        <v>365.20000000000005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VLOOKUP(AKC813,$A$879:$F$2566,6,FALSE)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VLOOKUP(AKL813,$A$879:$F$2566,6,FALSE)</f>
        <v>17</v>
      </c>
      <c r="AKP813" s="179" t="s">
        <v>69</v>
      </c>
      <c r="AKQ813" s="10">
        <f>AKO813*1.1</f>
        <v>18.700000000000003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VLOOKUP(AKU813,$A$879:$F$2566,6,FALSE)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VLOOKUP(ALD813,$A$879:$F$2566,6,FALSE)</f>
        <v>157</v>
      </c>
      <c r="ALH813" s="179" t="s">
        <v>69</v>
      </c>
      <c r="ALI813" s="10">
        <f>ALG813*1.1</f>
        <v>172.70000000000002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VLOOKUP(ALM813,$A$879:$F$2566,6,FALSE)</f>
        <v>17</v>
      </c>
      <c r="ALQ813" s="179" t="s">
        <v>69</v>
      </c>
      <c r="ALR813" s="10">
        <f>ALP813*1.1</f>
        <v>18.700000000000003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VLOOKUP(ALV813,$A$879:$F$2566,6,FALSE)</f>
        <v>523</v>
      </c>
      <c r="ALZ813" s="179" t="s">
        <v>69</v>
      </c>
      <c r="AMA813" s="10">
        <f>ALY813*1.1</f>
        <v>575.30000000000007</v>
      </c>
      <c r="AMB813" s="10"/>
      <c r="AMC813" s="239"/>
      <c r="AMD813" s="179" t="s">
        <v>79</v>
      </c>
      <c r="AME813" s="443" t="s">
        <v>600</v>
      </c>
      <c r="AMG813" s="180"/>
      <c r="AMH813" s="180">
        <f>VLOOKUP(AME813,$A$879:$F$2566,6,FALSE)</f>
        <v>157</v>
      </c>
      <c r="AMI813" s="179" t="s">
        <v>69</v>
      </c>
      <c r="AMJ813" s="10">
        <f>AMH813*1.1</f>
        <v>172.70000000000002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VLOOKUP(AMN813,$A$879:$F$2566,6,FALSE)</f>
        <v>237</v>
      </c>
      <c r="AMR813" s="179" t="s">
        <v>69</v>
      </c>
      <c r="AMS813" s="10">
        <f>AMQ813*1.1</f>
        <v>260.70000000000005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VLOOKUP(AMW813,$A$879:$F$2566,6,FALSE)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VLOOKUP(ANF813,$A$879:$F$2566,6,FALSE)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VLOOKUP(ANO813,$A$879:$F$2566,6,FALSE)</f>
        <v>22</v>
      </c>
      <c r="ANS813" s="179" t="s">
        <v>69</v>
      </c>
      <c r="ANT813" s="10">
        <f>ANR813*1.1</f>
        <v>24.200000000000003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VLOOKUP(ANX813,$A$879:$F$2566,6,FALSE)</f>
        <v>332</v>
      </c>
      <c r="AOB813" s="179" t="s">
        <v>69</v>
      </c>
      <c r="AOC813" s="10">
        <f>AOA813*1.1</f>
        <v>365.20000000000005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VLOOKUP(AOG813,$A$879:$F$2566,6,FALSE)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VLOOKUP(AOP813,$A$879:$F$2566,6,FALSE)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6" t="s">
        <v>1000</v>
      </c>
      <c r="APA813" s="180"/>
      <c r="APB813" s="180">
        <f>VLOOKUP(AOY813,$A$879:$F$2566,6,FALSE)</f>
        <v>577</v>
      </c>
      <c r="APC813" s="179" t="s">
        <v>69</v>
      </c>
      <c r="APD813" s="10">
        <f>APB813*1.1</f>
        <v>634.70000000000005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VLOOKUP(APH813,$A$879:$F$2566,6,FALSE)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VLOOKUP(APQ813,$A$879:$F$2566,6,FALSE)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VLOOKUP(APZ813,$A$879:$F$2566,6,FALSE)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VLOOKUP(AQI813,$A$879:$F$2566,6,FALSE)</f>
        <v>22</v>
      </c>
      <c r="AQM813" s="179" t="s">
        <v>69</v>
      </c>
      <c r="AQN813" s="10">
        <f>AQL813*1.1</f>
        <v>24.200000000000003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VLOOKUP(AQR813,$A$879:$F$2566,6,FALSE)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VLOOKUP(ARA813,$A$879:$F$2566,6,FALSE)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VLOOKUP(ARJ813,$A$879:$F$2566,6,FALSE)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VLOOKUP(ARS813,$A$879:$F$2566,6,FALSE)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VLOOKUP(ASB813,$A$879:$F$2566,6,FALSE)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VLOOKUP(ASK813,$A$879:$F$2566,6,FALSE)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VLOOKUP(AST813,$A$879:$F$2566,6,FALSE)</f>
        <v>17</v>
      </c>
      <c r="ASX813" s="179" t="s">
        <v>69</v>
      </c>
      <c r="ASY813" s="10">
        <f>ASW813*1.1</f>
        <v>18.700000000000003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VLOOKUP(ATC813,$A$879:$F$2566,6,FALSE)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VLOOKUP(ATL813,$A$879:$F$2566,6,FALSE)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VLOOKUP(ATU813,$A$879:$F$2566,6,FALSE)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VLOOKUP(AUD813,$A$879:$F$2566,6,FALSE)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VLOOKUP(AUM813,$A$879:$F$2566,6,FALSE)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VLOOKUP(AUV813,$A$879:$F$2566,6,FALSE)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VLOOKUP(AVE813,$A$879:$F$2566,6,FALSE)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VLOOKUP(AVN813,$A$879:$F$2566,6,FALSE)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VLOOKUP(AVW813,$A$879:$F$2566,6,FALSE)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VLOOKUP(AWF813,$A$879:$F$2566,6,FALSE)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VLOOKUP(AWO813,$A$879:$F$2566,6,FALSE)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VLOOKUP(AWX813,$A$879:$F$2566,6,FALSE)</f>
        <v>577</v>
      </c>
      <c r="AXB813" s="179" t="s">
        <v>69</v>
      </c>
      <c r="AXC813" s="10">
        <f>AXA813*1.1</f>
        <v>634.70000000000005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VLOOKUP(AXG813,$A$879:$F$2566,6,FALSE)</f>
        <v>190</v>
      </c>
      <c r="AXK813" s="179" t="s">
        <v>69</v>
      </c>
      <c r="AXL813" s="10">
        <f>AXJ813*1.1</f>
        <v>209.00000000000003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VLOOKUP(AXP813,$A$879:$F$2566,6,FALSE)</f>
        <v>97</v>
      </c>
      <c r="AXT813" s="179" t="s">
        <v>69</v>
      </c>
      <c r="AXU813" s="10">
        <f>AXS813*1.1</f>
        <v>106.7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VLOOKUP(AXY813,$A$879:$F$2566,6,FALSE)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VLOOKUP(AYH813,$A$879:$F$2566,6,FALSE)</f>
        <v>577</v>
      </c>
      <c r="AYL813" s="179" t="s">
        <v>69</v>
      </c>
      <c r="AYM813" s="10">
        <f>AYK813*1.1</f>
        <v>634.70000000000005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VLOOKUP(AYQ813,$A$879:$F$2566,6,FALSE)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VLOOKUP(AYZ813,$A$879:$F$2566,6,FALSE)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VLOOKUP(AZI813,$A$879:$F$2566,6,FALSE)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VLOOKUP(AZR813,$A$879:$F$2566,6,FALSE)</f>
        <v>17</v>
      </c>
      <c r="AZV813" s="179" t="s">
        <v>69</v>
      </c>
      <c r="AZW813" s="10">
        <f>AZU813*1.1</f>
        <v>18.700000000000003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VLOOKUP(BAA813,$A$879:$F$2566,6,FALSE)</f>
        <v>818</v>
      </c>
      <c r="BAE813" s="179" t="s">
        <v>69</v>
      </c>
      <c r="BAF813" s="10">
        <f>BAD813*1.1</f>
        <v>899.80000000000007</v>
      </c>
      <c r="BAG813" s="10"/>
      <c r="BAH813" s="239"/>
      <c r="BAI813" s="179" t="s">
        <v>79</v>
      </c>
      <c r="BAJ813" s="440" t="s">
        <v>417</v>
      </c>
      <c r="BAL813" s="180"/>
      <c r="BAM813" s="180">
        <f>VLOOKUP(BAJ813,$A$879:$F$2566,6,FALSE)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VLOOKUP(BAS813,$A$879:$F$2566,6,FALSE)</f>
        <v>818</v>
      </c>
      <c r="BAW813" s="179" t="s">
        <v>69</v>
      </c>
      <c r="BAX813" s="10">
        <f>BAV813*1.1</f>
        <v>899.80000000000007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VLOOKUP(BBB813,$A$879:$F$2566,6,FALSE)</f>
        <v>237</v>
      </c>
      <c r="BBF813" s="179" t="s">
        <v>69</v>
      </c>
      <c r="BBG813" s="10">
        <f>BBE813*1.1</f>
        <v>260.70000000000005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VLOOKUP(BBK813,$A$879:$F$2566,6,FALSE)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VLOOKUP(BBT813,$A$879:$F$2566,6,FALSE)</f>
        <v>577</v>
      </c>
      <c r="BBX813" s="179" t="s">
        <v>69</v>
      </c>
      <c r="BBY813" s="10">
        <f>BBW813*1.1</f>
        <v>634.70000000000005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VLOOKUP(BCC813,$A$879:$F$2566,6,FALSE)</f>
        <v>22</v>
      </c>
      <c r="BCG813" s="179" t="s">
        <v>69</v>
      </c>
      <c r="BCH813" s="10">
        <f>BCF813*1.1</f>
        <v>24.200000000000003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VLOOKUP(BCL813,$A$879:$F$2566,6,FALSE)</f>
        <v>183</v>
      </c>
      <c r="BCP813" s="179" t="s">
        <v>69</v>
      </c>
      <c r="BCQ813" s="10">
        <f>BCO813*1.1</f>
        <v>201.3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VLOOKUP(BCU813,$A$879:$F$2566,6,FALSE)</f>
        <v>259</v>
      </c>
      <c r="BCY813" s="179" t="s">
        <v>69</v>
      </c>
      <c r="BCZ813" s="10">
        <f>BCX813*1.1</f>
        <v>284.90000000000003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VLOOKUP(BDD813,$A$879:$F$2566,6,FALSE)</f>
        <v>237</v>
      </c>
      <c r="BDH813" s="179" t="s">
        <v>69</v>
      </c>
      <c r="BDI813" s="10">
        <f>BDG813*1.1</f>
        <v>260.70000000000005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VLOOKUP(BDM813,$A$879:$F$2566,6,FALSE)</f>
        <v>577</v>
      </c>
      <c r="BDQ813" s="179" t="s">
        <v>69</v>
      </c>
      <c r="BDR813" s="10">
        <f>BDP813*1.1</f>
        <v>634.70000000000005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VLOOKUP(BDV813,$A$879:$F$2566,6,FALSE)</f>
        <v>190</v>
      </c>
      <c r="BDZ813" s="179" t="s">
        <v>69</v>
      </c>
      <c r="BEA813" s="10">
        <f>BDY813*1.1</f>
        <v>209.00000000000003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VLOOKUP(BEE813,$A$879:$F$2566,6,FALSE)</f>
        <v>577</v>
      </c>
      <c r="BEI813" s="179" t="s">
        <v>69</v>
      </c>
      <c r="BEJ813" s="10">
        <f>BEH813*1.1</f>
        <v>634.70000000000005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VLOOKUP(BEN813,$A$879:$F$2566,6,FALSE)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VLOOKUP(BEW813,$A$879:$F$2566,6,FALSE)</f>
        <v>17</v>
      </c>
      <c r="BFA813" s="179" t="s">
        <v>69</v>
      </c>
      <c r="BFB813" s="10">
        <f>BEZ813*1.1</f>
        <v>18.700000000000003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VLOOKUP(BFF813,$A$879:$F$2566,6,FALSE)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VLOOKUP(BFO813,$A$879:$F$2566,6,FALSE)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VLOOKUP(BFX813,$A$879:$F$2566,6,FALSE)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VLOOKUP(BGG813,$A$879:$F$2566,6,FALSE)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VLOOKUP(BGP813,$A$879:$F$2566,6,FALSE)</f>
        <v>17</v>
      </c>
      <c r="BGT813" s="179" t="s">
        <v>69</v>
      </c>
      <c r="BGU813" s="10">
        <f>BGS813*1.1</f>
        <v>18.700000000000003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VLOOKUP(BGY813,$A$879:$F$2566,6,FALSE)</f>
        <v>818</v>
      </c>
      <c r="BHC813" s="179" t="s">
        <v>69</v>
      </c>
      <c r="BHD813" s="10">
        <f>BHB813*1.1</f>
        <v>899.80000000000007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2370.9</v>
      </c>
      <c r="I814" s="233"/>
      <c r="J814" s="179"/>
      <c r="K814" s="437"/>
      <c r="M814" s="179"/>
      <c r="N814" s="179"/>
      <c r="O814" s="179"/>
      <c r="P814" s="10"/>
      <c r="Q814" s="10">
        <f>SUM(P809:P813)</f>
        <v>2900.7999999999997</v>
      </c>
      <c r="R814" s="233"/>
      <c r="S814" s="179"/>
      <c r="T814" s="437"/>
      <c r="V814" s="179"/>
      <c r="W814" s="179"/>
      <c r="X814" s="179"/>
      <c r="Y814" s="10"/>
      <c r="Z814" s="10">
        <f>SUM(Y809:Y813)</f>
        <v>2409</v>
      </c>
      <c r="AA814" s="233"/>
      <c r="AB814" s="179"/>
      <c r="AC814" s="437"/>
      <c r="AE814" s="179"/>
      <c r="AF814" s="179"/>
      <c r="AG814" s="179"/>
      <c r="AH814" s="10"/>
      <c r="AI814" s="10">
        <f>SUM(AH809:AH813)</f>
        <v>3086.5</v>
      </c>
      <c r="AJ814" s="233"/>
      <c r="AK814" s="179"/>
      <c r="AL814" s="437"/>
      <c r="AN814" s="179"/>
      <c r="AO814" s="179"/>
      <c r="AP814" s="179"/>
      <c r="AQ814" s="10"/>
      <c r="AR814" s="10">
        <f>SUM(AQ809:AQ813)</f>
        <v>2852.2</v>
      </c>
      <c r="AS814" s="233"/>
      <c r="AT814" s="179"/>
      <c r="AU814" s="437"/>
      <c r="AW814" s="179"/>
      <c r="AX814" s="179"/>
      <c r="AY814" s="179"/>
      <c r="AZ814" s="10"/>
      <c r="BA814" s="10">
        <f>SUM(AZ809:AZ813)</f>
        <v>2562.6</v>
      </c>
      <c r="BB814" s="233"/>
      <c r="BC814" s="179"/>
      <c r="BD814" s="437"/>
      <c r="BF814" s="179"/>
      <c r="BG814" s="179"/>
      <c r="BH814" s="179"/>
      <c r="BI814" s="10"/>
      <c r="BJ814" s="10">
        <f>SUM(BI809:BI813)</f>
        <v>2466.4</v>
      </c>
      <c r="BK814" s="233"/>
      <c r="BL814" s="179"/>
      <c r="BM814" s="437"/>
      <c r="BO814" s="179"/>
      <c r="BP814" s="179"/>
      <c r="BQ814" s="179"/>
      <c r="BR814" s="10"/>
      <c r="BS814" s="10">
        <f>SUM(BR809:BR813)</f>
        <v>1877.7</v>
      </c>
      <c r="BT814" s="233"/>
      <c r="BU814" s="179"/>
      <c r="BV814" s="437"/>
      <c r="BX814" s="179"/>
      <c r="BY814" s="179"/>
      <c r="BZ814" s="179"/>
      <c r="CA814" s="10"/>
      <c r="CB814" s="10">
        <f>SUM(CA809:CA813)</f>
        <v>2688.7</v>
      </c>
      <c r="CC814" s="233"/>
      <c r="CD814" s="179"/>
      <c r="CE814" s="437"/>
      <c r="CG814" s="179"/>
      <c r="CH814" s="179"/>
      <c r="CI814" s="179"/>
      <c r="CJ814" s="10"/>
      <c r="CK814" s="10">
        <f>SUM(CJ809:CJ813)</f>
        <v>2826.8</v>
      </c>
      <c r="CL814" s="233"/>
      <c r="CM814" s="179"/>
      <c r="CN814" s="437"/>
      <c r="CP814" s="179"/>
      <c r="CQ814" s="179"/>
      <c r="CR814" s="179"/>
      <c r="CS814" s="10"/>
      <c r="CT814" s="10">
        <f>SUM(CS809:CS813)</f>
        <v>2102.1999999999998</v>
      </c>
      <c r="CU814" s="233"/>
      <c r="CV814" s="179"/>
      <c r="CW814" s="437"/>
      <c r="CY814" s="179"/>
      <c r="CZ814" s="179"/>
      <c r="DA814" s="179"/>
      <c r="DB814" s="10"/>
      <c r="DC814" s="10">
        <f>SUM(DB809:DB813)</f>
        <v>2888.9</v>
      </c>
      <c r="DD814" s="233"/>
      <c r="DE814" s="179"/>
      <c r="DF814" s="437"/>
      <c r="DH814" s="179"/>
      <c r="DI814" s="179"/>
      <c r="DJ814" s="179"/>
      <c r="DK814" s="10"/>
      <c r="DL814" s="10">
        <f>SUM(DK809:DK813)</f>
        <v>1990.1999999999998</v>
      </c>
      <c r="DM814" s="233"/>
      <c r="DN814" s="179"/>
      <c r="DO814" s="437"/>
      <c r="DQ814" s="179"/>
      <c r="DR814" s="179"/>
      <c r="DS814" s="179"/>
      <c r="DT814" s="10"/>
      <c r="DU814" s="10">
        <f>SUM(DT809:DT813)</f>
        <v>2967.7</v>
      </c>
      <c r="DV814" s="233"/>
      <c r="DW814" s="179"/>
      <c r="DX814" s="437"/>
      <c r="DZ814" s="179"/>
      <c r="EA814" s="179"/>
      <c r="EB814" s="179"/>
      <c r="EC814" s="10"/>
      <c r="ED814" s="10">
        <f>SUM(EC809:EC813)</f>
        <v>2391.2000000000003</v>
      </c>
      <c r="EE814" s="233"/>
      <c r="EF814" s="179"/>
      <c r="EG814" s="437"/>
      <c r="EI814" s="179"/>
      <c r="EJ814" s="179"/>
      <c r="EK814" s="179"/>
      <c r="EL814" s="10"/>
      <c r="EM814" s="10">
        <f>SUM(EL809:EL813)</f>
        <v>3212.8999999999996</v>
      </c>
      <c r="EN814" s="233"/>
      <c r="EO814" s="179"/>
      <c r="EP814" s="437"/>
      <c r="ER814" s="179"/>
      <c r="ES814" s="179"/>
      <c r="ET814" s="179"/>
      <c r="EU814" s="10"/>
      <c r="EV814" s="10">
        <f>SUM(EU809:EU813)</f>
        <v>2993.1000000000004</v>
      </c>
      <c r="EW814" s="233"/>
      <c r="EX814" s="179"/>
      <c r="EY814" s="437"/>
      <c r="FA814" s="179"/>
      <c r="FB814" s="179"/>
      <c r="FC814" s="179"/>
      <c r="FD814" s="10"/>
      <c r="FE814" s="10">
        <f>SUM(FD809:FD813)</f>
        <v>2439</v>
      </c>
      <c r="FF814" s="233"/>
      <c r="FG814" s="179"/>
      <c r="FH814" s="437"/>
      <c r="FJ814" s="179"/>
      <c r="FK814" s="179"/>
      <c r="FL814" s="179"/>
      <c r="FM814" s="10"/>
      <c r="FN814" s="10">
        <f>SUM(FM809:FM813)</f>
        <v>1918.3999999999999</v>
      </c>
      <c r="FO814" s="233"/>
      <c r="FP814" s="179"/>
      <c r="FQ814" s="437"/>
      <c r="FS814" s="179"/>
      <c r="FT814" s="179"/>
      <c r="FU814" s="179"/>
      <c r="FV814" s="10"/>
      <c r="FW814" s="10">
        <f>SUM(FV809:FV813)</f>
        <v>2320.8000000000002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7"/>
      <c r="GK814" s="179"/>
      <c r="GL814" s="179"/>
      <c r="GM814" s="179"/>
      <c r="GN814" s="10"/>
      <c r="GO814" s="10">
        <f>SUM(GN809:GN813)</f>
        <v>2745.9</v>
      </c>
      <c r="GP814" s="233"/>
      <c r="GQ814" s="179"/>
      <c r="GR814" s="437"/>
      <c r="GT814" s="179"/>
      <c r="GU814" s="179"/>
      <c r="GV814" s="179"/>
      <c r="GW814" s="179"/>
      <c r="GX814" s="10">
        <f>SUM(GW809:GW813)</f>
        <v>2580.5</v>
      </c>
      <c r="GY814" s="233"/>
      <c r="GZ814" s="179"/>
      <c r="HA814" s="437"/>
      <c r="HC814" s="179"/>
      <c r="HD814" s="179"/>
      <c r="HE814" s="179"/>
      <c r="HF814" s="10"/>
      <c r="HG814" s="10">
        <f>SUM(HF809:HF813)</f>
        <v>2454</v>
      </c>
      <c r="HH814" s="233"/>
      <c r="HI814" s="179"/>
      <c r="HJ814" s="437"/>
      <c r="HL814" s="179"/>
      <c r="HM814" s="179"/>
      <c r="HN814" s="179"/>
      <c r="HO814" s="179"/>
      <c r="HP814" s="10">
        <f>SUM(HO809:HO813)</f>
        <v>2323.5</v>
      </c>
      <c r="HQ814" s="233"/>
      <c r="HR814" s="179"/>
      <c r="HS814" s="437"/>
      <c r="HU814" s="179"/>
      <c r="HV814" s="179"/>
      <c r="HW814" s="179"/>
      <c r="HX814" s="179"/>
      <c r="HY814" s="10">
        <f>SUM(HX809:HX813)</f>
        <v>2867.6000000000004</v>
      </c>
      <c r="HZ814" s="233"/>
      <c r="IA814" s="179"/>
      <c r="IB814" s="437"/>
      <c r="ID814" s="179"/>
      <c r="IE814" s="179"/>
      <c r="IF814" s="179"/>
      <c r="IG814" s="179"/>
      <c r="IH814" s="10">
        <f>SUM(IG809:IG813)</f>
        <v>2135.6999999999998</v>
      </c>
      <c r="II814" s="233"/>
      <c r="IJ814" s="179"/>
      <c r="IK814" s="437"/>
      <c r="IM814" s="179"/>
      <c r="IN814" s="179"/>
      <c r="IO814" s="179"/>
      <c r="IP814" s="10"/>
      <c r="IQ814" s="10">
        <f>SUM(IP809:IP813)</f>
        <v>1648.0000000000002</v>
      </c>
      <c r="IR814" s="233"/>
      <c r="IS814" s="179"/>
      <c r="IT814" s="437"/>
      <c r="IV814" s="179"/>
      <c r="IW814" s="179"/>
      <c r="IX814" s="179"/>
      <c r="IY814" s="10"/>
      <c r="IZ814" s="10">
        <f>SUM(IY809:IY813)</f>
        <v>2586.2000000000003</v>
      </c>
      <c r="JA814" s="233"/>
      <c r="JB814" s="179"/>
      <c r="JC814" s="437"/>
      <c r="JE814" s="179"/>
      <c r="JF814" s="179"/>
      <c r="JG814" s="179"/>
      <c r="JH814" s="10"/>
      <c r="JI814" s="10">
        <f>SUM(JH809:JH813)</f>
        <v>2651.7</v>
      </c>
      <c r="JJ814" s="233"/>
      <c r="JK814" s="179"/>
      <c r="JL814" s="437"/>
      <c r="JN814" s="179"/>
      <c r="JO814" s="179"/>
      <c r="JP814" s="179"/>
      <c r="JQ814" s="10"/>
      <c r="JR814" s="10">
        <f>SUM(JQ809:JQ813)</f>
        <v>2802.6</v>
      </c>
      <c r="JS814" s="233"/>
      <c r="JT814" s="179"/>
      <c r="JU814" s="437"/>
      <c r="JW814" s="179"/>
      <c r="JX814" s="179"/>
      <c r="JY814" s="179"/>
      <c r="JZ814" s="10"/>
      <c r="KA814" s="10">
        <f>SUM(JZ809:JZ813)</f>
        <v>1667.8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7"/>
      <c r="KO814" s="179"/>
      <c r="KP814" s="179"/>
      <c r="KQ814" s="179"/>
      <c r="KR814" s="179"/>
      <c r="KS814" s="10">
        <f>SUM(KR809:KR813)</f>
        <v>1452.7</v>
      </c>
      <c r="KT814" s="233"/>
      <c r="KU814" s="179"/>
      <c r="KV814" s="437"/>
      <c r="KX814" s="179"/>
      <c r="KY814" s="179"/>
      <c r="KZ814" s="179"/>
      <c r="LA814" s="10"/>
      <c r="LB814" s="10">
        <f>SUM(LA809:LA813)</f>
        <v>2369.2000000000003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7"/>
      <c r="LP814" s="179"/>
      <c r="LQ814" s="179"/>
      <c r="LR814" s="179"/>
      <c r="LS814" s="10"/>
      <c r="LT814" s="10">
        <f>SUM(LS809:LS813)</f>
        <v>2639.8999999999996</v>
      </c>
      <c r="LU814" s="233"/>
      <c r="LV814" s="179"/>
      <c r="LW814" s="437"/>
      <c r="LY814" s="179"/>
      <c r="LZ814" s="179"/>
      <c r="MA814" s="179"/>
      <c r="MB814" s="10"/>
      <c r="MC814" s="10">
        <f>SUM(MB809:MB813)</f>
        <v>1881.2</v>
      </c>
      <c r="MD814" s="233"/>
      <c r="ME814" s="179"/>
      <c r="MF814" s="437"/>
      <c r="MH814" s="179"/>
      <c r="MI814" s="179"/>
      <c r="MJ814" s="179"/>
      <c r="MK814" s="10"/>
      <c r="ML814" s="10">
        <f>SUM(MK809:MK813)</f>
        <v>3162.3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7"/>
      <c r="MZ814" s="179"/>
      <c r="NA814" s="179"/>
      <c r="NB814" s="179"/>
      <c r="NC814" s="10"/>
      <c r="ND814" s="10">
        <f>SUM(NC809:NC813)</f>
        <v>2615.3999999999996</v>
      </c>
      <c r="NE814" s="233"/>
      <c r="NF814" s="179"/>
      <c r="NG814" s="437"/>
      <c r="NI814" s="179"/>
      <c r="NJ814" s="179"/>
      <c r="NK814" s="179"/>
      <c r="NL814" s="10"/>
      <c r="NM814" s="10">
        <f>SUM(NL809:NL813)</f>
        <v>1802.1</v>
      </c>
      <c r="NN814" s="233"/>
      <c r="NO814" s="179"/>
      <c r="NP814" s="437"/>
      <c r="NR814" s="179"/>
      <c r="NS814" s="179"/>
      <c r="NT814" s="179"/>
      <c r="NU814" s="10"/>
      <c r="NV814" s="10">
        <f>SUM(NU809:NU813)</f>
        <v>2529.4</v>
      </c>
      <c r="NW814" s="233"/>
      <c r="NX814" s="179"/>
      <c r="NY814" s="437"/>
      <c r="OA814" s="179"/>
      <c r="OB814" s="179"/>
      <c r="OC814" s="179"/>
      <c r="OD814" s="179"/>
      <c r="OE814" s="10">
        <f>SUM(OD809:OD813)</f>
        <v>2686.1</v>
      </c>
      <c r="OF814" s="233"/>
      <c r="OG814" s="179"/>
      <c r="OH814" s="437"/>
      <c r="OJ814" s="179"/>
      <c r="OK814" s="179"/>
      <c r="OL814" s="179"/>
      <c r="OM814" s="10"/>
      <c r="ON814" s="10">
        <f>SUM(OM809:OM813)</f>
        <v>1721.3</v>
      </c>
      <c r="OO814" s="233"/>
      <c r="OP814" s="179"/>
      <c r="OQ814" s="437"/>
      <c r="OS814" s="179"/>
      <c r="OT814" s="179"/>
      <c r="OU814" s="179"/>
      <c r="OV814" s="10"/>
      <c r="OW814" s="10">
        <f>SUM(OV809:OV813)</f>
        <v>2401.8000000000002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2093.6999999999998</v>
      </c>
      <c r="PG814" s="233"/>
      <c r="PH814" s="179"/>
      <c r="PI814" s="437"/>
      <c r="PK814" s="179"/>
      <c r="PL814" s="179"/>
      <c r="PM814" s="179"/>
      <c r="PN814" s="10"/>
      <c r="PO814" s="10">
        <f>SUM(PN809:PN813)</f>
        <v>3221.2</v>
      </c>
      <c r="PP814" s="233"/>
      <c r="PQ814" s="179"/>
      <c r="PR814" s="437"/>
      <c r="PT814" s="179"/>
      <c r="PU814" s="179"/>
      <c r="PV814" s="179"/>
      <c r="PW814" s="10"/>
      <c r="PX814" s="10">
        <f>SUM(PW809:PW813)</f>
        <v>2239.1999999999998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3251.2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8"/>
      <c r="QU814" s="179"/>
      <c r="QV814" s="179"/>
      <c r="QW814" s="179"/>
      <c r="QX814" s="10"/>
      <c r="QY814" s="10">
        <f>SUM(QX809:QX813)</f>
        <v>2660.1000000000004</v>
      </c>
      <c r="QZ814" s="233"/>
      <c r="RA814" s="179"/>
      <c r="RB814" s="437"/>
      <c r="RD814" s="179"/>
      <c r="RE814" s="179"/>
      <c r="RF814" s="179"/>
      <c r="RG814" s="10"/>
      <c r="RH814" s="10">
        <f>SUM(RG809:RG813)</f>
        <v>2224.2999999999997</v>
      </c>
      <c r="RI814" s="233"/>
      <c r="RJ814" s="179"/>
      <c r="RK814" s="437"/>
      <c r="RM814" s="179"/>
      <c r="RN814" s="179"/>
      <c r="RO814" s="179"/>
      <c r="RP814" s="179"/>
      <c r="RQ814" s="10">
        <f>SUM(RP809:RP813)</f>
        <v>2424.4999999999995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7"/>
      <c r="SE814" s="179"/>
      <c r="SF814" s="179"/>
      <c r="SG814" s="179"/>
      <c r="SH814" s="10"/>
      <c r="SI814" s="10">
        <f>SUM(SH809:SH813)</f>
        <v>2658.7</v>
      </c>
      <c r="SJ814" s="239"/>
      <c r="SK814" s="179"/>
      <c r="SL814" s="437"/>
      <c r="SN814" s="179"/>
      <c r="SO814" s="179"/>
      <c r="SP814" s="179"/>
      <c r="SQ814" s="10"/>
      <c r="SR814" s="10">
        <f>SUM(SQ809:SQ813)</f>
        <v>2699.3</v>
      </c>
      <c r="SS814" s="239"/>
      <c r="ST814" s="179"/>
      <c r="SU814" s="437"/>
      <c r="SW814" s="179"/>
      <c r="SX814" s="179"/>
      <c r="SY814" s="179"/>
      <c r="SZ814" s="10"/>
      <c r="TA814" s="10">
        <f>SUM(SZ809:SZ813)</f>
        <v>3153.8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8"/>
      <c r="TO814" s="179"/>
      <c r="TP814" s="179"/>
      <c r="TQ814" s="179"/>
      <c r="TR814" s="10"/>
      <c r="TS814" s="10">
        <f>SUM(TR809:TR813)</f>
        <v>2316.1999999999998</v>
      </c>
      <c r="TT814" s="239"/>
      <c r="TU814" s="179"/>
      <c r="TV814" s="438"/>
      <c r="TX814" s="179"/>
      <c r="TY814" s="179"/>
      <c r="TZ814" s="179"/>
      <c r="UA814" s="10"/>
      <c r="UB814" s="10">
        <f>SUM(UA809:UA813)</f>
        <v>2245.5</v>
      </c>
      <c r="UC814" s="239"/>
      <c r="UD814" s="179"/>
      <c r="UE814" s="438"/>
      <c r="UG814" s="179"/>
      <c r="UH814" s="179"/>
      <c r="UI814" s="179"/>
      <c r="UJ814" s="10"/>
      <c r="UK814" s="10">
        <f>SUM(UJ809:UJ813)</f>
        <v>2272.1999999999998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8"/>
      <c r="UY814" s="179"/>
      <c r="UZ814" s="179"/>
      <c r="VA814" s="179"/>
      <c r="VB814" s="10"/>
      <c r="VC814" s="10">
        <f>SUM(VB809:VB813)</f>
        <v>1587.5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8"/>
      <c r="VQ814" s="179"/>
      <c r="VR814" s="179"/>
      <c r="VS814" s="179"/>
      <c r="VT814" s="10"/>
      <c r="VU814" s="10">
        <f>SUM(VT809:VT813)</f>
        <v>1694.0000000000002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8"/>
      <c r="WI814" s="179"/>
      <c r="WJ814" s="179"/>
      <c r="WK814" s="179"/>
      <c r="WL814" s="179"/>
      <c r="WM814" s="10">
        <f>SUM(WL809:WL813)</f>
        <v>2141.6</v>
      </c>
      <c r="WN814" s="239"/>
      <c r="WO814" s="179"/>
      <c r="WP814" s="438"/>
      <c r="WQ814" s="179"/>
      <c r="WR814" s="179"/>
      <c r="WS814" s="179"/>
      <c r="WT814" s="179"/>
      <c r="WU814" s="10"/>
      <c r="WV814" s="10">
        <f>SUM(WU809:WU813)</f>
        <v>3045.65</v>
      </c>
      <c r="WW814" s="239"/>
      <c r="WX814" s="179"/>
      <c r="WY814" s="438"/>
      <c r="XA814" s="179"/>
      <c r="XB814" s="179"/>
      <c r="XC814" s="179"/>
      <c r="XD814" s="179"/>
      <c r="XE814" s="10">
        <f>SUM(XD809:XD813)</f>
        <v>3262.4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2495.6999999999998</v>
      </c>
      <c r="XO814" s="239"/>
      <c r="XP814" s="179"/>
      <c r="XQ814" s="438"/>
      <c r="XS814" s="179"/>
      <c r="XT814" s="179"/>
      <c r="XU814" s="179"/>
      <c r="XV814" s="10"/>
      <c r="XW814" s="10">
        <f>SUM(XV809:XV813)</f>
        <v>1916.4</v>
      </c>
      <c r="XX814" s="239"/>
      <c r="XY814" s="179"/>
      <c r="XZ814" s="438"/>
      <c r="YB814" s="179"/>
      <c r="YC814" s="179"/>
      <c r="YD814" s="179"/>
      <c r="YE814" s="10"/>
      <c r="YF814" s="10">
        <f>SUM(YE809:YE813)</f>
        <v>2561.1000000000004</v>
      </c>
      <c r="YG814" s="239"/>
      <c r="YH814" s="179"/>
      <c r="YI814" s="438"/>
      <c r="YK814" s="179"/>
      <c r="YL814" s="179"/>
      <c r="YM814" s="179"/>
      <c r="YN814" s="10"/>
      <c r="YO814" s="10">
        <f>SUM(YN809:YN813)</f>
        <v>2159.6000000000004</v>
      </c>
      <c r="YP814" s="239"/>
      <c r="YQ814" s="179"/>
      <c r="YR814" s="438"/>
      <c r="YT814" s="179"/>
      <c r="YU814" s="179"/>
      <c r="YV814" s="179"/>
      <c r="YW814" s="10"/>
      <c r="YX814" s="10">
        <f>SUM(YW809:YW813)</f>
        <v>2492.1</v>
      </c>
      <c r="YY814" s="239"/>
      <c r="YZ814" s="179"/>
      <c r="ZA814" s="438"/>
      <c r="ZC814" s="179"/>
      <c r="ZD814" s="179"/>
      <c r="ZE814" s="179"/>
      <c r="ZF814" s="10"/>
      <c r="ZG814" s="10">
        <f>SUM(ZF809:ZF813)</f>
        <v>1248.3000000000002</v>
      </c>
      <c r="ZH814" s="239"/>
      <c r="ZI814" s="179"/>
      <c r="ZJ814" s="438"/>
      <c r="ZL814" s="179"/>
      <c r="ZM814" s="179"/>
      <c r="ZN814" s="179"/>
      <c r="ZO814" s="10"/>
      <c r="ZP814" s="10">
        <f>SUM(ZO809:ZO813)</f>
        <v>3067.9</v>
      </c>
      <c r="ZQ814" s="239"/>
      <c r="ZR814" s="179"/>
      <c r="ZS814" s="438"/>
      <c r="ZU814" s="179"/>
      <c r="ZV814" s="179"/>
      <c r="ZW814" s="179"/>
      <c r="ZX814" s="10"/>
      <c r="ZY814" s="10">
        <f>SUM(ZX809:ZX813)</f>
        <v>1774.3</v>
      </c>
      <c r="ZZ814" s="239"/>
      <c r="AAA814" s="179"/>
      <c r="AAB814" s="438"/>
      <c r="AAD814" s="179"/>
      <c r="AAE814" s="179"/>
      <c r="AAF814" s="179"/>
      <c r="AAG814" s="10"/>
      <c r="AAH814" s="10">
        <f>SUM(AAG809:AAG813)</f>
        <v>2370.8000000000002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8"/>
      <c r="AAV814" s="179"/>
      <c r="AAW814" s="179"/>
      <c r="AAX814" s="179"/>
      <c r="AAY814" s="10"/>
      <c r="AAZ814" s="10">
        <f>SUM(AAY809:AAY813)</f>
        <v>1814.6</v>
      </c>
      <c r="ABA814" s="239"/>
      <c r="ABB814" s="179"/>
      <c r="ABC814" s="439"/>
      <c r="ABE814" s="179"/>
      <c r="ABF814" s="179"/>
      <c r="ABG814" s="179"/>
      <c r="ABH814" s="10"/>
      <c r="ABI814" s="10">
        <f>SUM(ABH809:ABH813)</f>
        <v>1138.2</v>
      </c>
      <c r="ABJ814" s="239"/>
      <c r="ABK814" s="179"/>
      <c r="ABL814" s="438"/>
      <c r="ABN814" s="179"/>
      <c r="ABO814" s="179"/>
      <c r="ABP814" s="179"/>
      <c r="ABQ814" s="10"/>
      <c r="ABR814" s="10">
        <f>SUM(ABQ809:ABQ813)</f>
        <v>2205.3999999999996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8"/>
      <c r="ADG814" s="179"/>
      <c r="ADH814" s="179"/>
      <c r="ADI814" s="179"/>
      <c r="ADJ814" s="10"/>
      <c r="ADK814" s="10">
        <f>SUM(ADJ809:ADJ813)</f>
        <v>1646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8"/>
      <c r="ADY814" s="179"/>
      <c r="ADZ814" s="179"/>
      <c r="AEA814" s="179"/>
      <c r="AEB814" s="10"/>
      <c r="AEC814" s="10">
        <f>SUM(AEB809:AEB813)</f>
        <v>1341.2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8"/>
      <c r="AGA814" s="179"/>
      <c r="AGB814" s="179"/>
      <c r="AGC814" s="179"/>
      <c r="AGD814" s="10"/>
      <c r="AGE814" s="10">
        <f>SUM(AGD809:AGD813)</f>
        <v>2417</v>
      </c>
      <c r="AGF814" s="239"/>
      <c r="AGG814" s="179"/>
      <c r="AGH814" s="438"/>
      <c r="AGJ814" s="179"/>
      <c r="AGK814" s="179"/>
      <c r="AGL814" s="179"/>
      <c r="AGM814" s="10"/>
      <c r="AGN814" s="10">
        <f>SUM(AGM809:AGM813)</f>
        <v>3130.8</v>
      </c>
      <c r="AGO814" s="239"/>
      <c r="AGP814" s="179"/>
      <c r="AGQ814" s="438"/>
      <c r="AGS814" s="179"/>
      <c r="AGT814" s="179"/>
      <c r="AGU814" s="179"/>
      <c r="AGV814" s="10"/>
      <c r="AGW814" s="10">
        <f>SUM(AGV809:AGV813)</f>
        <v>2473.3999999999996</v>
      </c>
      <c r="AGX814" s="239"/>
      <c r="AGY814" s="179"/>
      <c r="AGZ814" s="438"/>
      <c r="AHB814" s="179"/>
      <c r="AHC814" s="179"/>
      <c r="AHD814" s="179"/>
      <c r="AHE814" s="10"/>
      <c r="AHF814" s="10">
        <f>SUM(AHE809:AHE813)</f>
        <v>3062.5</v>
      </c>
      <c r="AHG814" s="239"/>
      <c r="AHH814" s="179"/>
      <c r="AHI814" s="441"/>
      <c r="AHK814" s="179"/>
      <c r="AHL814" s="179"/>
      <c r="AHM814" s="179"/>
      <c r="AHN814" s="10"/>
      <c r="AHO814" s="10">
        <f>SUM(AHN809:AHN813)</f>
        <v>1972.5</v>
      </c>
      <c r="AHP814" s="239"/>
      <c r="AHQ814" s="179"/>
      <c r="AHR814" s="438"/>
      <c r="AHT814" s="179"/>
      <c r="AHU814" s="179"/>
      <c r="AHV814" s="179"/>
      <c r="AHW814" s="10"/>
      <c r="AHX814" s="10">
        <f>SUM(AHW809:AHW813)</f>
        <v>1696.2</v>
      </c>
      <c r="AHY814" s="239"/>
      <c r="AHZ814" s="179"/>
      <c r="AIA814" s="438"/>
      <c r="AIC814" s="179"/>
      <c r="AID814" s="179"/>
      <c r="AIE814" s="179"/>
      <c r="AIF814" s="10"/>
      <c r="AIG814" s="10">
        <f>SUM(AIF809:AIF813)</f>
        <v>1781.8</v>
      </c>
      <c r="AIH814" s="239"/>
      <c r="AII814" s="179"/>
      <c r="AIJ814" s="438"/>
      <c r="AIL814" s="179"/>
      <c r="AIM814" s="179"/>
      <c r="AIN814" s="179"/>
      <c r="AIO814" s="10"/>
      <c r="AIP814" s="10">
        <f>SUM(AIO809:AIO813)</f>
        <v>1831</v>
      </c>
      <c r="AIQ814" s="239"/>
      <c r="AIR814" s="179"/>
      <c r="AIS814" s="438"/>
      <c r="AIU814" s="179"/>
      <c r="AIV814" s="179"/>
      <c r="AIW814" s="179"/>
      <c r="AIX814" s="10"/>
      <c r="AIY814" s="10">
        <f>SUM(AIX809:AIX813)</f>
        <v>2150.8999999999996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2079.3000000000002</v>
      </c>
      <c r="AJI814" s="239"/>
      <c r="AJJ814" s="179"/>
      <c r="AJK814" s="438"/>
      <c r="AJM814" s="179"/>
      <c r="AJN814" s="179"/>
      <c r="AJO814" s="179"/>
      <c r="AJP814" s="10"/>
      <c r="AJQ814" s="10">
        <f>SUM(AJP809:AJP813)</f>
        <v>3149.1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2072.5999999999995</v>
      </c>
      <c r="AKA814" s="239"/>
      <c r="AKB814" s="179"/>
      <c r="AKC814" s="438"/>
      <c r="AKE814" s="179"/>
      <c r="AKF814" s="179"/>
      <c r="AKG814" s="179"/>
      <c r="AKH814" s="10"/>
      <c r="AKI814" s="10">
        <f>SUM(AKH809:AKH813)</f>
        <v>2842.4</v>
      </c>
      <c r="AKJ814" s="239"/>
      <c r="AKK814" s="179"/>
      <c r="AKL814" s="438"/>
      <c r="AKN814" s="179"/>
      <c r="AKO814" s="179"/>
      <c r="AKP814" s="179"/>
      <c r="AKQ814" s="10"/>
      <c r="AKR814" s="10">
        <f>SUM(AKQ809:AKQ813)</f>
        <v>2225.6</v>
      </c>
      <c r="AKS814" s="239"/>
      <c r="AKT814" s="179"/>
      <c r="AKU814" s="438"/>
      <c r="AKW814" s="179"/>
      <c r="AKX814" s="179"/>
      <c r="AKY814" s="179"/>
      <c r="AKZ814" s="10"/>
      <c r="ALA814" s="10">
        <f>SUM(AKZ809:AKZ813)</f>
        <v>2861.7999999999997</v>
      </c>
      <c r="ALB814" s="239"/>
      <c r="ALC814" s="179"/>
      <c r="ALD814" s="438"/>
      <c r="ALF814" s="179"/>
      <c r="ALG814" s="179"/>
      <c r="ALH814" s="179"/>
      <c r="ALI814" s="10"/>
      <c r="ALJ814" s="10">
        <f>SUM(ALI809:ALI813)</f>
        <v>2643.7999999999997</v>
      </c>
      <c r="ALK814" s="239"/>
      <c r="ALL814" s="179"/>
      <c r="ALM814" s="438"/>
      <c r="ALO814" s="179"/>
      <c r="ALP814" s="179"/>
      <c r="ALQ814" s="179"/>
      <c r="ALR814" s="10"/>
      <c r="ALS814" s="10">
        <f>SUM(ALR809:ALR813)</f>
        <v>1753.4</v>
      </c>
      <c r="ALT814" s="239"/>
      <c r="ALU814" s="179"/>
      <c r="ALV814" s="438"/>
      <c r="ALX814" s="179"/>
      <c r="ALY814" s="179"/>
      <c r="ALZ814" s="179"/>
      <c r="AMA814" s="10"/>
      <c r="AMB814" s="10">
        <f>SUM(AMA809:AMA813)</f>
        <v>3043.6</v>
      </c>
      <c r="AMC814" s="239"/>
      <c r="AMD814" s="179"/>
      <c r="AME814" s="444"/>
      <c r="AMG814" s="179"/>
      <c r="AMH814" s="179"/>
      <c r="AMI814" s="179"/>
      <c r="AMJ814" s="10"/>
      <c r="AMK814" s="10">
        <f>SUM(AMJ809:AMJ813)</f>
        <v>2828.7999999999997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2327.1999999999998</v>
      </c>
      <c r="AMU814" s="239"/>
      <c r="AMV814" s="179"/>
      <c r="AMW814" s="438"/>
      <c r="AMY814" s="179"/>
      <c r="AMZ814" s="179"/>
      <c r="ANA814" s="179"/>
      <c r="ANB814" s="10"/>
      <c r="ANC814" s="10">
        <f>SUM(ANB809:ANB813)</f>
        <v>1848.1</v>
      </c>
      <c r="AND814" s="239"/>
      <c r="ANE814" s="179"/>
      <c r="ANF814" s="438"/>
      <c r="ANH814" s="179"/>
      <c r="ANI814" s="179"/>
      <c r="ANJ814" s="179"/>
      <c r="ANK814" s="10"/>
      <c r="ANL814" s="10">
        <f>SUM(ANK809:ANK813)</f>
        <v>2868.1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2076.8999999999996</v>
      </c>
      <c r="ANV814" s="239"/>
      <c r="ANW814" s="179"/>
      <c r="ANX814" s="438"/>
      <c r="ANZ814" s="179"/>
      <c r="AOA814" s="179"/>
      <c r="AOB814" s="179"/>
      <c r="AOC814" s="10"/>
      <c r="AOD814" s="10">
        <f>SUM(AOC809:AOC813)</f>
        <v>1645.5000000000002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8"/>
      <c r="AOR814" s="179"/>
      <c r="AOS814" s="179"/>
      <c r="AOT814" s="179"/>
      <c r="AOU814" s="10"/>
      <c r="AOV814" s="10">
        <f>SUM(AOU809:AOU813)</f>
        <v>2119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2935.5</v>
      </c>
      <c r="APF814" s="239"/>
      <c r="APG814" s="179"/>
      <c r="APH814" s="438"/>
      <c r="APJ814" s="179"/>
      <c r="APK814" s="179"/>
      <c r="APL814" s="179"/>
      <c r="APM814" s="10"/>
      <c r="APN814" s="10">
        <f>SUM(APM809:APM813)</f>
        <v>1445.5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8"/>
      <c r="AQB814" s="179"/>
      <c r="AQC814" s="179"/>
      <c r="AQD814" s="179"/>
      <c r="AQE814" s="10"/>
      <c r="AQF814" s="10">
        <f>SUM(AQE809:AQE813)</f>
        <v>2059.7000000000003</v>
      </c>
      <c r="AQG814" s="239"/>
      <c r="AQH814" s="179"/>
      <c r="AQI814" s="438"/>
      <c r="AQK814" s="179"/>
      <c r="AQL814" s="179"/>
      <c r="AQM814" s="179"/>
      <c r="AQN814" s="10"/>
      <c r="AQO814" s="10">
        <f>SUM(AQN809:AQN813)</f>
        <v>1772.1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8"/>
      <c r="ASD814" s="179"/>
      <c r="ASE814" s="179"/>
      <c r="ASF814" s="179"/>
      <c r="ASG814" s="10"/>
      <c r="ASH814" s="10">
        <f>SUM(ASG809:ASG813)</f>
        <v>2160.6000000000004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8"/>
      <c r="ASV814" s="179"/>
      <c r="ASW814" s="179"/>
      <c r="ASX814" s="179"/>
      <c r="ASY814" s="10"/>
      <c r="ASZ814" s="10">
        <f>SUM(ASY809:ASY813)</f>
        <v>1137.8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8"/>
      <c r="AWQ814" s="179"/>
      <c r="AWR814" s="179"/>
      <c r="AWS814" s="179"/>
      <c r="AWT814" s="10"/>
      <c r="AWU814" s="10">
        <f>SUM(AWT809:AWT813)</f>
        <v>3245.8999999999996</v>
      </c>
      <c r="AWV814" s="239"/>
      <c r="AWW814" s="179"/>
      <c r="AWX814" s="438"/>
      <c r="AWZ814" s="179"/>
      <c r="AXA814" s="179"/>
      <c r="AXB814" s="179"/>
      <c r="AXC814" s="10"/>
      <c r="AXD814" s="10">
        <f>SUM(AXC809:AXC813)</f>
        <v>2264.5</v>
      </c>
      <c r="AXE814" s="239"/>
      <c r="AXF814" s="179"/>
      <c r="AXG814" s="438"/>
      <c r="AXI814" s="179"/>
      <c r="AXJ814" s="179"/>
      <c r="AXK814" s="179"/>
      <c r="AXL814" s="10"/>
      <c r="AXM814" s="10">
        <f>SUM(AXL809:AXL813)</f>
        <v>1943.3000000000002</v>
      </c>
      <c r="AXN814" s="239"/>
      <c r="AXO814" s="179"/>
      <c r="AXP814" s="438"/>
      <c r="AXR814" s="179"/>
      <c r="AXS814" s="179"/>
      <c r="AXT814" s="179"/>
      <c r="AXU814" s="10"/>
      <c r="AXV814" s="10">
        <f>SUM(AXU809:AXU813)</f>
        <v>2018.3</v>
      </c>
      <c r="AXW814" s="239"/>
      <c r="AXX814" s="179"/>
      <c r="AXY814" s="438"/>
      <c r="AYA814" s="179"/>
      <c r="AYB814" s="179"/>
      <c r="AYC814" s="179"/>
      <c r="AYD814" s="10"/>
      <c r="AYE814" s="10">
        <f>SUM(AYD809:AYD813)</f>
        <v>1711.2</v>
      </c>
      <c r="AYF814" s="239"/>
      <c r="AYG814" s="179"/>
      <c r="AYH814" s="438"/>
      <c r="AYJ814" s="179"/>
      <c r="AYK814" s="179"/>
      <c r="AYL814" s="179"/>
      <c r="AYM814" s="10"/>
      <c r="AYN814" s="10">
        <f>SUM(AYM809:AYM813)</f>
        <v>2724.8</v>
      </c>
      <c r="AYO814" s="239"/>
      <c r="AYP814" s="179"/>
      <c r="AYQ814" s="438"/>
      <c r="AYS814" s="179"/>
      <c r="AYT814" s="179"/>
      <c r="AYU814" s="179"/>
      <c r="AYV814" s="10"/>
      <c r="AYW814" s="10">
        <f>SUM(AYV809:AYV813)</f>
        <v>1382</v>
      </c>
      <c r="AYX814" s="239"/>
      <c r="AYY814" s="179"/>
      <c r="AYZ814" s="438"/>
      <c r="AZB814" s="179"/>
      <c r="AZC814" s="179"/>
      <c r="AZD814" s="179"/>
      <c r="AZE814" s="10"/>
      <c r="AZF814" s="10">
        <f>SUM(AZE809:AZE813)</f>
        <v>2285.6</v>
      </c>
      <c r="AZG814" s="239"/>
      <c r="AZH814" s="179"/>
      <c r="AZI814" s="438"/>
      <c r="AZK814" s="179"/>
      <c r="AZL814" s="179"/>
      <c r="AZM814" s="179"/>
      <c r="AZN814" s="10"/>
      <c r="AZO814" s="10">
        <f>SUM(AZN809:AZN813)</f>
        <v>2307.5</v>
      </c>
      <c r="AZP814" s="239"/>
      <c r="AZQ814" s="179"/>
      <c r="AZR814" s="438"/>
      <c r="AZT814" s="179"/>
      <c r="AZU814" s="179"/>
      <c r="AZV814" s="179"/>
      <c r="AZW814" s="10"/>
      <c r="AZX814" s="10">
        <f>SUM(AZW809:AZW813)</f>
        <v>1745.4</v>
      </c>
      <c r="AZY814" s="239"/>
      <c r="AZZ814" s="179"/>
      <c r="BAA814" s="438"/>
      <c r="BAC814" s="179"/>
      <c r="BAD814" s="179"/>
      <c r="BAE814" s="179"/>
      <c r="BAF814" s="10"/>
      <c r="BAG814" s="10">
        <f>SUM(BAF809:BAF813)</f>
        <v>2556.6000000000004</v>
      </c>
      <c r="BAH814" s="239"/>
      <c r="BAI814" s="179"/>
      <c r="BAJ814" s="441"/>
      <c r="BAL814" s="179"/>
      <c r="BAM814" s="179"/>
      <c r="BAN814" s="179"/>
      <c r="BAO814" s="10"/>
      <c r="BAP814" s="10">
        <f>SUM(BAO809:BAO813)</f>
        <v>2907.5999999999995</v>
      </c>
      <c r="BAQ814" s="239"/>
      <c r="BAR814" s="179"/>
      <c r="BAS814" s="438"/>
      <c r="BAU814" s="179"/>
      <c r="BAV814" s="179"/>
      <c r="BAW814" s="179"/>
      <c r="BAX814" s="10"/>
      <c r="BAY814" s="10">
        <f>SUM(BAX809:BAX813)</f>
        <v>2230.6999999999998</v>
      </c>
      <c r="BAZ814" s="239"/>
      <c r="BBA814" s="179"/>
      <c r="BBB814" s="438"/>
      <c r="BBD814" s="179"/>
      <c r="BBE814" s="179"/>
      <c r="BBF814" s="179"/>
      <c r="BBG814" s="10"/>
      <c r="BBH814" s="10">
        <f>SUM(BBG809:BBG813)</f>
        <v>1954.8999999999999</v>
      </c>
      <c r="BBI814" s="239"/>
      <c r="BBJ814" s="179"/>
      <c r="BBK814" s="438"/>
      <c r="BBM814" s="179"/>
      <c r="BBN814" s="179"/>
      <c r="BBO814" s="179"/>
      <c r="BBP814" s="10"/>
      <c r="BBQ814" s="10">
        <f>SUM(BBP809:BBP813)</f>
        <v>2272.9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2994.5</v>
      </c>
      <c r="BCA814" s="239"/>
      <c r="BCB814" s="179"/>
      <c r="BCC814" s="438"/>
      <c r="BCE814" s="179"/>
      <c r="BCF814" s="179"/>
      <c r="BCG814" s="179"/>
      <c r="BCH814" s="10"/>
      <c r="BCI814" s="10">
        <f>SUM(BCH809:BCH813)</f>
        <v>1763.6</v>
      </c>
      <c r="BCJ814" s="239"/>
      <c r="BCK814" s="179"/>
      <c r="BCL814" s="438"/>
      <c r="BCN814" s="179"/>
      <c r="BCO814" s="179"/>
      <c r="BCP814" s="179"/>
      <c r="BCQ814" s="10"/>
      <c r="BCR814" s="10">
        <f>SUM(BCQ809:BCQ813)</f>
        <v>1635.3999999999999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1737.6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1794.9999999999998</v>
      </c>
      <c r="BDK814" s="239"/>
      <c r="BDL814" s="179"/>
      <c r="BDM814" s="438"/>
      <c r="BDO814" s="179"/>
      <c r="BDP814" s="179"/>
      <c r="BDQ814" s="179"/>
      <c r="BDR814" s="10"/>
      <c r="BDS814" s="10">
        <f>SUM(BDR809:BDR813)</f>
        <v>2316.6000000000004</v>
      </c>
      <c r="BDT814" s="239"/>
      <c r="BDU814" s="179"/>
      <c r="BDV814" s="438"/>
      <c r="BDX814" s="179"/>
      <c r="BDY814" s="179"/>
      <c r="BDZ814" s="179"/>
      <c r="BEA814" s="10"/>
      <c r="BEB814" s="10">
        <f>SUM(BEA809:BEA813)</f>
        <v>1680.2</v>
      </c>
      <c r="BEC814" s="239"/>
      <c r="BED814" s="179"/>
      <c r="BEE814" s="438"/>
      <c r="BEG814" s="179"/>
      <c r="BEH814" s="179"/>
      <c r="BEI814" s="179"/>
      <c r="BEJ814" s="10"/>
      <c r="BEK814" s="10">
        <f>SUM(BEJ809:BEJ813)</f>
        <v>2368.9499999999998</v>
      </c>
      <c r="BEL814" s="239"/>
      <c r="BEM814" s="179"/>
      <c r="BEN814" s="438"/>
      <c r="BEP814" s="179"/>
      <c r="BEQ814" s="179"/>
      <c r="BER814" s="179"/>
      <c r="BES814" s="10"/>
      <c r="BET814" s="10">
        <f>SUM(BES809:BES813)</f>
        <v>1809.3</v>
      </c>
      <c r="BEU814" s="239"/>
      <c r="BEV814" s="179"/>
      <c r="BEW814" s="438"/>
      <c r="BEY814" s="179"/>
      <c r="BEZ814" s="179"/>
      <c r="BFA814" s="179"/>
      <c r="BFB814" s="10"/>
      <c r="BFC814" s="10">
        <f>SUM(BFB809:BFB813)</f>
        <v>1724.8</v>
      </c>
      <c r="BFD814" s="239"/>
      <c r="BFE814" s="179"/>
      <c r="BFF814" s="438"/>
      <c r="BFH814" s="179"/>
      <c r="BFI814" s="179"/>
      <c r="BFJ814" s="179"/>
      <c r="BFK814" s="10"/>
      <c r="BFL814" s="10">
        <f>SUM(BFK809:BFK813)</f>
        <v>2518.1</v>
      </c>
      <c r="BFM814" s="239"/>
      <c r="BFN814" s="179"/>
      <c r="BFO814" s="438"/>
      <c r="BFQ814" s="179"/>
      <c r="BFR814" s="179"/>
      <c r="BFS814" s="179"/>
      <c r="BFT814" s="10"/>
      <c r="BFU814" s="10">
        <f>SUM(BFT809:BFT813)</f>
        <v>1841.8999999999999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1755.9</v>
      </c>
      <c r="BGE814" s="239"/>
      <c r="BGF814" s="179"/>
      <c r="BGG814" s="438"/>
      <c r="BGI814" s="179"/>
      <c r="BGJ814" s="179"/>
      <c r="BGK814" s="179"/>
      <c r="BGL814" s="10"/>
      <c r="BGM814" s="10">
        <f>SUM(BGL809:BGL813)</f>
        <v>2315.6999999999998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1025.5999999999999</v>
      </c>
      <c r="BGW814" s="239"/>
      <c r="BGX814" s="179"/>
      <c r="BGY814" s="438"/>
      <c r="BHA814" s="179"/>
      <c r="BHB814" s="179"/>
      <c r="BHC814" s="179"/>
      <c r="BHD814" s="10"/>
      <c r="BHE814" s="10">
        <f>SUM(BHD809:BHD813)</f>
        <v>2450.3000000000002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VLOOKUP(B815,$A$879:$F$2566,6,FALSE)</f>
        <v>237</v>
      </c>
      <c r="F815" s="179" t="s">
        <v>61</v>
      </c>
      <c r="G815" s="10">
        <f>E815*1.5*D815</f>
        <v>355.5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VLOOKUP(K815,$A$879:$F$2566,6,FALSE)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VLOOKUP(T815,$A$879:$F$2566,6,FALSE)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VLOOKUP(AC815,$A$879:$F$2566,6,FALSE)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VLOOKUP(AL815,$A$879:$F$2566,6,FALSE)</f>
        <v>237</v>
      </c>
      <c r="AP815" s="179" t="s">
        <v>61</v>
      </c>
      <c r="AQ815" s="10">
        <f>AO815*1.5*AN815</f>
        <v>355.5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VLOOKUP(AU815,$A$879:$F$2566,6,FALSE)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VLOOKUP(BD815,$A$879:$F$2566,6,FALSE)</f>
        <v>261</v>
      </c>
      <c r="BH815" s="179" t="s">
        <v>61</v>
      </c>
      <c r="BI815" s="10">
        <f>BG815*1.5*BF815</f>
        <v>391.5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VLOOKUP(BM815,$A$879:$F$2566,6,FALSE)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VLOOKUP(BV815,$A$879:$F$2566,6,FALSE)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VLOOKUP(CE815,$A$879:$F$2566,6,FALSE)</f>
        <v>225</v>
      </c>
      <c r="CI815" s="179" t="s">
        <v>61</v>
      </c>
      <c r="CJ815" s="10">
        <f>CH815*1.5*CG815</f>
        <v>337.5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VLOOKUP(CN815,$A$879:$F$2566,6,FALSE)</f>
        <v>261</v>
      </c>
      <c r="CR815" s="179" t="s">
        <v>61</v>
      </c>
      <c r="CS815" s="10">
        <f>CQ815*1.5*CP815</f>
        <v>391.5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VLOOKUP(CW815,$A$879:$F$2566,6,FALSE)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VLOOKUP(DF815,$A$879:$F$2566,6,FALSE)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VLOOKUP(DO815,$A$879:$F$2566,6,FALSE)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VLOOKUP(DX815,$A$879:$F$2566,6,FALSE)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VLOOKUP(EG815,$A$879:$F$2566,6,FALSE)</f>
        <v>261</v>
      </c>
      <c r="EK815" s="179" t="s">
        <v>61</v>
      </c>
      <c r="EL815" s="10">
        <f>EJ815*1.5*EI815</f>
        <v>391.5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VLOOKUP(EP815,$A$879:$F$2566,6,FALSE)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VLOOKUP(EY815,$A$879:$F$2566,6,FALSE)</f>
        <v>261</v>
      </c>
      <c r="FC815" s="179" t="s">
        <v>61</v>
      </c>
      <c r="FD815" s="10">
        <f>FB815*1.5*FA815</f>
        <v>391.5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VLOOKUP(FH815,$A$879:$F$2566,6,FALSE)</f>
        <v>237</v>
      </c>
      <c r="FL815" s="179" t="s">
        <v>61</v>
      </c>
      <c r="FM815" s="10">
        <f>FK815*1.5*FJ815</f>
        <v>355.5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VLOOKUP(FQ815,$A$879:$F$2566,6,FALSE)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VLOOKUP(FZ815,$A$879:$F$2566,6,FALSE)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VLOOKUP(GI815,$A$879:$F$2566,6,FALSE)</f>
        <v>261</v>
      </c>
      <c r="GM815" s="179" t="s">
        <v>61</v>
      </c>
      <c r="GN815" s="10">
        <f>GL815*1.5*GK815</f>
        <v>391.5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VLOOKUP(GR815,$A$879:$F$2566,6,FALSE)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VLOOKUP(HA815,$A$879:$F$2566,6,FALSE)</f>
        <v>237</v>
      </c>
      <c r="HE815" s="179" t="s">
        <v>61</v>
      </c>
      <c r="HF815" s="10">
        <f>HD815*1.5*HC815</f>
        <v>355.5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VLOOKUP(HJ815,$A$879:$F$2566,6,FALSE)</f>
        <v>225</v>
      </c>
      <c r="HN815" s="179" t="s">
        <v>61</v>
      </c>
      <c r="HO815" s="10">
        <f>HM815*1.5*HL815</f>
        <v>337.5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VLOOKUP(HS815,$A$879:$F$2566,6,FALSE)</f>
        <v>237</v>
      </c>
      <c r="HW815" s="179" t="s">
        <v>61</v>
      </c>
      <c r="HX815" s="10">
        <f>HV815*1.5*HU815</f>
        <v>355.5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VLOOKUP(IB815,$A$879:$F$2566,6,FALSE)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VLOOKUP(IK815,$A$879:$F$2566,6,FALSE)</f>
        <v>237</v>
      </c>
      <c r="IO815" s="179" t="s">
        <v>61</v>
      </c>
      <c r="IP815" s="10">
        <f>IN815*1.5*IM815</f>
        <v>355.5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VLOOKUP(IT815,$A$879:$F$2566,6,FALSE)</f>
        <v>225</v>
      </c>
      <c r="IX815" s="179" t="s">
        <v>61</v>
      </c>
      <c r="IY815" s="10">
        <f>IW815*1.5*IV815</f>
        <v>337.5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VLOOKUP(JC815,$A$879:$F$2566,6,FALSE)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VLOOKUP(JL815,$A$879:$F$2566,6,FALSE)</f>
        <v>37</v>
      </c>
      <c r="JP815" s="179" t="s">
        <v>61</v>
      </c>
      <c r="JQ815" s="10">
        <f>JO815*1.5*JN815</f>
        <v>55.5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VLOOKUP(JU815,$A$879:$F$2566,6,FALSE)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VLOOKUP(KD815,$A$879:$F$2566,6,FALSE)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VLOOKUP(KM815,$A$879:$F$2566,6,FALSE)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VLOOKUP(KV815,$A$879:$F$2566,6,FALSE)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VLOOKUP(LE815,$A$879:$F$2566,6,FALSE)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VLOOKUP(LN815,$A$879:$F$2566,6,FALSE)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VLOOKUP(LW815,$A$879:$F$2566,6,FALSE)</f>
        <v>225</v>
      </c>
      <c r="MA815" s="179" t="s">
        <v>61</v>
      </c>
      <c r="MB815" s="10">
        <f>LZ815*1.5*LY815</f>
        <v>337.5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VLOOKUP(MF815,$A$879:$F$2566,6,FALSE)</f>
        <v>37</v>
      </c>
      <c r="MJ815" s="179" t="s">
        <v>61</v>
      </c>
      <c r="MK815" s="10">
        <f>MI815*1.5*MH815</f>
        <v>55.5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VLOOKUP(MO815,$A$879:$F$2566,6,FALSE)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VLOOKUP(MX815,$A$879:$F$2566,6,FALSE)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VLOOKUP(NG815,$A$879:$F$2566,6,FALSE)</f>
        <v>225</v>
      </c>
      <c r="NK815" s="179" t="s">
        <v>61</v>
      </c>
      <c r="NL815" s="10">
        <f>NJ815*1.5*NI815</f>
        <v>337.5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VLOOKUP(NP815,$A$879:$F$2566,6,FALSE)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VLOOKUP(NY815,$A$879:$F$2566,6,FALSE)</f>
        <v>261</v>
      </c>
      <c r="OC815" s="179" t="s">
        <v>61</v>
      </c>
      <c r="OD815" s="10">
        <f>OB815*1.5*OA815</f>
        <v>391.5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VLOOKUP(OH815,$A$879:$F$2566,6,FALSE)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VLOOKUP(OQ815,$A$879:$F$2566,6,FALSE)</f>
        <v>261</v>
      </c>
      <c r="OU815" s="179" t="s">
        <v>61</v>
      </c>
      <c r="OV815" s="10">
        <f>OT815*1.5*OS815</f>
        <v>391.5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VLOOKUP(OZ815,$A$879:$F$2566,6,FALSE)</f>
        <v>134</v>
      </c>
      <c r="PD815" s="179" t="s">
        <v>61</v>
      </c>
      <c r="PE815" s="10">
        <f>PC815*1.5*PB815</f>
        <v>201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VLOOKUP(PI815,$A$879:$F$2566,6,FALSE)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VLOOKUP(PR815,$A$879:$F$2566,6,FALSE)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VLOOKUP(QA815,$A$879:$F$2566,6,FALSE)</f>
        <v>261</v>
      </c>
      <c r="QE815" s="179" t="s">
        <v>61</v>
      </c>
      <c r="QF815" s="10">
        <f>QD815*1.5*QC815</f>
        <v>391.5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VLOOKUP(QJ815,$A$879:$F$2566,6,FALSE)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VLOOKUP(QS815,$A$879:$F$2566,6,FALSE)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VLOOKUP(RB815,$A$879:$F$2566,6,FALSE)</f>
        <v>261</v>
      </c>
      <c r="RF815" s="179" t="s">
        <v>61</v>
      </c>
      <c r="RG815" s="10">
        <f>RE815*1.5*RD815</f>
        <v>391.5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VLOOKUP(RK815,$A$879:$F$2566,6,FALSE)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VLOOKUP(RT815,$A$879:$F$2566,6,FALSE)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VLOOKUP(SC815,$A$879:$F$2566,6,FALSE)</f>
        <v>74</v>
      </c>
      <c r="SG815" s="179" t="s">
        <v>61</v>
      </c>
      <c r="SH815" s="10">
        <f>SF815*1.5*SE815</f>
        <v>111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VLOOKUP(SL815,$A$879:$F$2566,6,FALSE)</f>
        <v>74</v>
      </c>
      <c r="SP815" s="179" t="s">
        <v>61</v>
      </c>
      <c r="SQ815" s="10">
        <f>SO815*1.5*SN815</f>
        <v>111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VLOOKUP(SU815,$A$879:$F$2566,6,FALSE)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VLOOKUP(TD815,$A$879:$F$2566,6,FALSE)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VLOOKUP(TM815,$A$879:$F$2566,6,FALSE)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VLOOKUP(TV815,$A$879:$F$2566,6,FALSE)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VLOOKUP(UE815,$A$879:$F$2566,6,FALSE)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VLOOKUP(UN815,$A$879:$F$2566,6,FALSE)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VLOOKUP(UW815,$A$879:$F$2566,6,FALSE)</f>
        <v>200</v>
      </c>
      <c r="VA815" s="179" t="s">
        <v>61</v>
      </c>
      <c r="VB815" s="10">
        <f>UZ815*1.5*UY815</f>
        <v>300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VLOOKUP(VF815,$A$879:$F$2566,6,FALSE)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VLOOKUP(VO815,$A$879:$F$2566,6,FALSE)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VLOOKUP(VX815,$A$879:$F$2566,6,FALSE)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VLOOKUP(WG815,$A$879:$F$2566,6,FALSE)</f>
        <v>137</v>
      </c>
      <c r="WK815" s="179" t="s">
        <v>61</v>
      </c>
      <c r="WL815" s="10">
        <f>WJ815*1.5*WI815</f>
        <v>205.5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VLOOKUP(WP815,$A$879:$F$2566,6,FALSE)</f>
        <v>225</v>
      </c>
      <c r="WT815" s="179" t="s">
        <v>1663</v>
      </c>
      <c r="WU815" s="10">
        <f>WS815*1.5*WR815</f>
        <v>337.5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VLOOKUP(WY815,$A$879:$F$2566,6,FALSE)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VLOOKUP(XH815,$A$879:$F$2566,6,FALSE)</f>
        <v>200</v>
      </c>
      <c r="XL815" s="179" t="s">
        <v>61</v>
      </c>
      <c r="XM815" s="10">
        <f>XK815*1.5*XJ815</f>
        <v>300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VLOOKUP(XQ815,$A$879:$F$2566,6,FALSE)</f>
        <v>225</v>
      </c>
      <c r="XU815" s="179" t="s">
        <v>61</v>
      </c>
      <c r="XV815" s="10">
        <f>XT815*1.5*XS815</f>
        <v>472.49999999999994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VLOOKUP(XZ815,$A$879:$F$2566,6,FALSE)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VLOOKUP(YI815,$A$879:$F$2566,6,FALSE)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VLOOKUP(YR815,$A$879:$F$2566,6,FALSE)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VLOOKUP(ZA815,$A$879:$F$2566,6,FALSE)</f>
        <v>225</v>
      </c>
      <c r="ZE815" s="179" t="s">
        <v>61</v>
      </c>
      <c r="ZF815" s="10">
        <f>ZD815*1.5*ZC815</f>
        <v>337.5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VLOOKUP(ZJ815,$A$879:$F$2566,6,FALSE)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VLOOKUP(ZS815,$A$879:$F$2566,6,FALSE)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VLOOKUP(AAB815,$A$879:$F$2566,6,FALSE)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VLOOKUP(AAK815,$A$879:$F$2566,6,FALSE)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VLOOKUP(AAT815,$A$879:$F$2566,6,FALSE)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VLOOKUP(ABC815,$A$879:$F$2566,6,FALSE)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VLOOKUP(ABL815,$A$879:$F$2566,6,FALSE)</f>
        <v>67</v>
      </c>
      <c r="ABP815" s="179" t="s">
        <v>61</v>
      </c>
      <c r="ABQ815" s="10">
        <f>ABO815*1.5*ABN815</f>
        <v>100.5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VLOOKUP(ABU815,$A$879:$F$2566,6,FALSE)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VLOOKUP(ACD815,$A$879:$F$2566,6,FALSE)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VLOOKUP(ACM815,$A$879:$F$2566,6,FALSE)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VLOOKUP(ACV815,$A$879:$F$2566,6,FALSE)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VLOOKUP(ADE815,$A$879:$F$2566,6,FALSE)</f>
        <v>9</v>
      </c>
      <c r="ADI815" s="179" t="s">
        <v>61</v>
      </c>
      <c r="ADJ815" s="10">
        <f>ADH815*1.5*ADG815</f>
        <v>13.5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VLOOKUP(ADN815,$A$879:$F$2566,6,FALSE)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VLOOKUP(ADW815,$A$879:$F$2566,6,FALSE)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VLOOKUP(AEF815,$A$879:$F$2566,6,FALSE)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VLOOKUP(AEO815,$A$879:$F$2566,6,FALSE)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VLOOKUP(AEX815,$A$879:$F$2566,6,FALSE)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VLOOKUP(AFG815,$A$879:$F$2566,6,FALSE)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VLOOKUP(AFP815,$A$879:$F$2566,6,FALSE)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VLOOKUP(AFY815,$A$879:$F$2566,6,FALSE)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VLOOKUP(AGH815,$A$879:$F$2566,6,FALSE)</f>
        <v>261</v>
      </c>
      <c r="AGL815" s="179" t="s">
        <v>61</v>
      </c>
      <c r="AGM815" s="10">
        <f>AGK815*1.5*AGJ815</f>
        <v>391.5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VLOOKUP(AGQ815,$A$879:$F$2566,6,FALSE)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VLOOKUP(AGZ815,$A$879:$F$2566,6,FALSE)</f>
        <v>261</v>
      </c>
      <c r="AHD815" s="179" t="s">
        <v>61</v>
      </c>
      <c r="AHE815" s="10">
        <f>AHC815*1.5*AHB815</f>
        <v>391.5</v>
      </c>
      <c r="AHF815" s="10"/>
      <c r="AHG815" s="239"/>
      <c r="AHH815" s="179" t="s">
        <v>80</v>
      </c>
      <c r="AHI815" s="440" t="s">
        <v>1747</v>
      </c>
      <c r="AHK815" s="248">
        <f>IF(AHJ815="Kopman",1.4,1)</f>
        <v>1</v>
      </c>
      <c r="AHL815" s="180">
        <f>VLOOKUP(AHI815,$A$879:$F$2566,6,FALSE)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VLOOKUP(AHR815,$A$879:$F$2566,6,FALSE)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VLOOKUP(AIA815,$A$879:$F$2566,6,FALSE)</f>
        <v>225</v>
      </c>
      <c r="AIE815" s="179" t="s">
        <v>61</v>
      </c>
      <c r="AIF815" s="10">
        <f>AID815*1.5*AIC815</f>
        <v>337.5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VLOOKUP(AIJ815,$A$879:$F$2566,6,FALSE)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VLOOKUP(AIS815,$A$879:$F$2566,6,FALSE)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VLOOKUP(AJB815,$A$879:$F$2566,6,FALSE)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VLOOKUP(AJK815,$A$879:$F$2566,6,FALSE)</f>
        <v>261</v>
      </c>
      <c r="AJO815" s="179" t="s">
        <v>61</v>
      </c>
      <c r="AJP815" s="10">
        <f>AJN815*1.5*AJM815</f>
        <v>391.5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VLOOKUP(AJT815,$A$879:$F$2566,6,FALSE)</f>
        <v>261</v>
      </c>
      <c r="AJX815" s="179" t="s">
        <v>61</v>
      </c>
      <c r="AJY815" s="10">
        <f>AJW815*1.5*AJV815</f>
        <v>391.5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VLOOKUP(AKC815,$A$879:$F$2566,6,FALSE)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VLOOKUP(AKL815,$A$879:$F$2566,6,FALSE)</f>
        <v>237</v>
      </c>
      <c r="AKP815" s="179" t="s">
        <v>61</v>
      </c>
      <c r="AKQ815" s="10">
        <f>AKO815*1.5*AKN815</f>
        <v>355.5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VLOOKUP(AKU815,$A$879:$F$2566,6,FALSE)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VLOOKUP(ALD815,$A$879:$F$2566,6,FALSE)</f>
        <v>225</v>
      </c>
      <c r="ALH815" s="179" t="s">
        <v>61</v>
      </c>
      <c r="ALI815" s="10">
        <f>ALG815*1.5*ALF815</f>
        <v>337.5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VLOOKUP(ALM815,$A$879:$F$2566,6,FALSE)</f>
        <v>134</v>
      </c>
      <c r="ALQ815" s="179" t="s">
        <v>61</v>
      </c>
      <c r="ALR815" s="10">
        <f>ALP815*1.5*ALO815</f>
        <v>201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VLOOKUP(ALV815,$A$879:$F$2566,6,FALSE)</f>
        <v>137</v>
      </c>
      <c r="ALZ815" s="179" t="s">
        <v>61</v>
      </c>
      <c r="AMA815" s="10">
        <f>ALY815*1.5*ALX815</f>
        <v>205.5</v>
      </c>
      <c r="AMB815" s="10"/>
      <c r="AMC815" s="239"/>
      <c r="AMD815" s="179" t="s">
        <v>80</v>
      </c>
      <c r="AME815" s="443" t="s">
        <v>453</v>
      </c>
      <c r="AMG815" s="248">
        <f>IF(AMF815="Kopman",1.4,1)</f>
        <v>1</v>
      </c>
      <c r="AMH815" s="180">
        <f>VLOOKUP(AME815,$A$879:$F$2566,6,FALSE)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VLOOKUP(AMN815,$A$879:$F$2566,6,FALSE)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VLOOKUP(AMW815,$A$879:$F$2566,6,FALSE)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VLOOKUP(ANF815,$A$879:$F$2566,6,FALSE)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VLOOKUP(ANO815,$A$879:$F$2566,6,FALSE)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VLOOKUP(ANX815,$A$879:$F$2566,6,FALSE)</f>
        <v>74</v>
      </c>
      <c r="AOB815" s="179" t="s">
        <v>61</v>
      </c>
      <c r="AOC815" s="10">
        <f>AOA815*1.5*ANZ815</f>
        <v>111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VLOOKUP(AOG815,$A$879:$F$2566,6,FALSE)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VLOOKUP(AOP815,$A$879:$F$2566,6,FALSE)</f>
        <v>259</v>
      </c>
      <c r="AOT815" s="179" t="s">
        <v>61</v>
      </c>
      <c r="AOU815" s="10">
        <f>AOS815*1.5*AOR815</f>
        <v>388.5</v>
      </c>
      <c r="AOV815" s="10"/>
      <c r="AOW815" s="239"/>
      <c r="AOX815" s="179" t="s">
        <v>80</v>
      </c>
      <c r="AOY815" s="446" t="s">
        <v>1747</v>
      </c>
      <c r="APA815" s="248">
        <f>IF(AOZ815="Kopman",1.4,1)</f>
        <v>1</v>
      </c>
      <c r="APB815" s="180">
        <f>VLOOKUP(AOY815,$A$879:$F$2566,6,FALSE)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VLOOKUP(APH815,$A$879:$F$2566,6,FALSE)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VLOOKUP(APQ815,$A$879:$F$2566,6,FALSE)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VLOOKUP(APZ815,$A$879:$F$2566,6,FALSE)</f>
        <v>200</v>
      </c>
      <c r="AQD815" s="179" t="s">
        <v>61</v>
      </c>
      <c r="AQE815" s="10">
        <f>AQC815*1.5*AQB815</f>
        <v>300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VLOOKUP(AQI815,$A$879:$F$2566,6,FALSE)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VLOOKUP(AQR815,$A$879:$F$2566,6,FALSE)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VLOOKUP(ARA815,$A$879:$F$2566,6,FALSE)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VLOOKUP(ARJ815,$A$879:$F$2566,6,FALSE)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VLOOKUP(ARS815,$A$879:$F$2566,6,FALSE)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VLOOKUP(ASB815,$A$879:$F$2566,6,FALSE)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VLOOKUP(ASK815,$A$879:$F$2566,6,FALSE)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VLOOKUP(AST815,$A$879:$F$2566,6,FALSE)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VLOOKUP(ATC815,$A$879:$F$2566,6,FALSE)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VLOOKUP(ATL815,$A$879:$F$2566,6,FALSE)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VLOOKUP(ATU815,$A$879:$F$2566,6,FALSE)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VLOOKUP(AUD815,$A$879:$F$2566,6,FALSE)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VLOOKUP(AUM815,$A$879:$F$2566,6,FALSE)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VLOOKUP(AUV815,$A$879:$F$2566,6,FALSE)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VLOOKUP(AVE815,$A$879:$F$2566,6,FALSE)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VLOOKUP(AVN815,$A$879:$F$2566,6,FALSE)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VLOOKUP(AVW815,$A$879:$F$2566,6,FALSE)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VLOOKUP(AWF815,$A$879:$F$2566,6,FALSE)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VLOOKUP(AWO815,$A$879:$F$2566,6,FALSE)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VLOOKUP(AWX815,$A$879:$F$2566,6,FALSE)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VLOOKUP(AXG815,$A$879:$F$2566,6,FALSE)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VLOOKUP(AXP815,$A$879:$F$2566,6,FALSE)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VLOOKUP(AXY815,$A$879:$F$2566,6,FALSE)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VLOOKUP(AYH815,$A$879:$F$2566,6,FALSE)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VLOOKUP(AYQ815,$A$879:$F$2566,6,FALSE)</f>
        <v>225</v>
      </c>
      <c r="AYU815" s="179" t="s">
        <v>61</v>
      </c>
      <c r="AYV815" s="10">
        <f>AYT815*1.5*AYS815</f>
        <v>337.5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VLOOKUP(AYZ815,$A$879:$F$2566,6,FALSE)</f>
        <v>67</v>
      </c>
      <c r="AZD815" s="179" t="s">
        <v>61</v>
      </c>
      <c r="AZE815" s="10">
        <f>AZC815*1.5*AZB815</f>
        <v>140.69999999999999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VLOOKUP(AZI815,$A$879:$F$2566,6,FALSE)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VLOOKUP(AZR815,$A$879:$F$2566,6,FALSE)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VLOOKUP(BAA815,$A$879:$F$2566,6,FALSE)</f>
        <v>237</v>
      </c>
      <c r="BAE815" s="179" t="s">
        <v>61</v>
      </c>
      <c r="BAF815" s="10">
        <f>BAD815*1.5*BAC815</f>
        <v>355.5</v>
      </c>
      <c r="BAG815" s="10"/>
      <c r="BAH815" s="239"/>
      <c r="BAI815" s="179" t="s">
        <v>80</v>
      </c>
      <c r="BAJ815" s="440" t="s">
        <v>1747</v>
      </c>
      <c r="BAL815" s="248">
        <f>IF(BAK815="Kopman",1.4,1)</f>
        <v>1</v>
      </c>
      <c r="BAM815" s="180">
        <f>VLOOKUP(BAJ815,$A$879:$F$2566,6,FALSE)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VLOOKUP(BAS815,$A$879:$F$2566,6,FALSE)</f>
        <v>134</v>
      </c>
      <c r="BAW815" s="179" t="s">
        <v>61</v>
      </c>
      <c r="BAX815" s="10">
        <f>BAV815*1.5*BAU815</f>
        <v>201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VLOOKUP(BBB815,$A$879:$F$2566,6,FALSE)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VLOOKUP(BBK815,$A$879:$F$2566,6,FALSE)</f>
        <v>137</v>
      </c>
      <c r="BBO815" s="179" t="s">
        <v>61</v>
      </c>
      <c r="BBP815" s="10">
        <f>BBN815*1.5*BBM815</f>
        <v>205.5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VLOOKUP(BBT815,$A$879:$F$2566,6,FALSE)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VLOOKUP(BCC815,$A$879:$F$2566,6,FALSE)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VLOOKUP(BCL815,$A$879:$F$2566,6,FALSE)</f>
        <v>225</v>
      </c>
      <c r="BCP815" s="179" t="s">
        <v>61</v>
      </c>
      <c r="BCQ815" s="10">
        <f>BCO815*1.5*BCN815</f>
        <v>337.5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VLOOKUP(BCU815,$A$879:$F$2566,6,FALSE)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VLOOKUP(BDD815,$A$879:$F$2566,6,FALSE)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VLOOKUP(BDM815,$A$879:$F$2566,6,FALSE)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VLOOKUP(BDV815,$A$879:$F$2566,6,FALSE)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VLOOKUP(BEE815,$A$879:$F$2566,6,FALSE)</f>
        <v>74</v>
      </c>
      <c r="BEI815" s="179" t="s">
        <v>61</v>
      </c>
      <c r="BEJ815" s="10">
        <f>BEH815*1.5*BEG815</f>
        <v>111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VLOOKUP(BEN815,$A$879:$F$2566,6,FALSE)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VLOOKUP(BEW815,$A$879:$F$2566,6,FALSE)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VLOOKUP(BFF815,$A$879:$F$2566,6,FALSE)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VLOOKUP(BFO815,$A$879:$F$2566,6,FALSE)</f>
        <v>134</v>
      </c>
      <c r="BFS815" s="179" t="s">
        <v>61</v>
      </c>
      <c r="BFT815" s="10">
        <f>BFR815*1.5*BFQ815</f>
        <v>201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VLOOKUP(BFX815,$A$879:$F$2566,6,FALSE)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VLOOKUP(BGG815,$A$879:$F$2566,6,FALSE)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VLOOKUP(BGP815,$A$879:$F$2566,6,FALSE)</f>
        <v>261</v>
      </c>
      <c r="BGT815" s="179" t="s">
        <v>61</v>
      </c>
      <c r="BGU815" s="10">
        <f>BGS815*1.5*BGR815</f>
        <v>391.5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VLOOKUP(BGY815,$A$879:$F$2566,6,FALSE)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VLOOKUP(B816,$A$879:$F$2566,6,FALSE)</f>
        <v>125</v>
      </c>
      <c r="F816" s="179" t="s">
        <v>63</v>
      </c>
      <c r="G816" s="10">
        <f>E816*1.4</f>
        <v>175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VLOOKUP(K816,$A$879:$F$2566,6,FALSE)</f>
        <v>125</v>
      </c>
      <c r="O816" s="179" t="s">
        <v>63</v>
      </c>
      <c r="P816" s="10">
        <f>N816*1.4</f>
        <v>175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VLOOKUP(T816,$A$879:$F$2566,6,FALSE)</f>
        <v>225</v>
      </c>
      <c r="X816" s="179" t="s">
        <v>63</v>
      </c>
      <c r="Y816" s="10">
        <f>W816*1.4</f>
        <v>315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VLOOKUP(AC816,$A$879:$F$2566,6,FALSE)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VLOOKUP(AL816,$A$879:$F$2566,6,FALSE)</f>
        <v>261</v>
      </c>
      <c r="AP816" s="179" t="s">
        <v>63</v>
      </c>
      <c r="AQ816" s="10">
        <f>AO816*1.4</f>
        <v>365.4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VLOOKUP(AU816,$A$879:$F$2566,6,FALSE)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VLOOKUP(BD816,$A$879:$F$2566,6,FALSE)</f>
        <v>137</v>
      </c>
      <c r="BH816" s="179" t="s">
        <v>63</v>
      </c>
      <c r="BI816" s="10">
        <f>BG816*1.4</f>
        <v>191.79999999999998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VLOOKUP(BM816,$A$879:$F$2566,6,FALSE)</f>
        <v>134</v>
      </c>
      <c r="BQ816" s="179" t="s">
        <v>63</v>
      </c>
      <c r="BR816" s="10">
        <f>BP816*1.4</f>
        <v>187.6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VLOOKUP(BV816,$A$879:$F$2566,6,FALSE)</f>
        <v>125</v>
      </c>
      <c r="BZ816" s="179" t="s">
        <v>63</v>
      </c>
      <c r="CA816" s="10">
        <f>BY816*1.4</f>
        <v>175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VLOOKUP(CE816,$A$879:$F$2566,6,FALSE)</f>
        <v>237</v>
      </c>
      <c r="CI816" s="179" t="s">
        <v>63</v>
      </c>
      <c r="CJ816" s="10">
        <f>CH816*1.4</f>
        <v>331.79999999999995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VLOOKUP(CN816,$A$879:$F$2566,6,FALSE)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VLOOKUP(CW816,$A$879:$F$2566,6,FALSE)</f>
        <v>261</v>
      </c>
      <c r="DA816" s="179" t="s">
        <v>63</v>
      </c>
      <c r="DB816" s="10">
        <f>CZ816*1.4</f>
        <v>365.4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VLOOKUP(DF816,$A$879:$F$2566,6,FALSE)</f>
        <v>261</v>
      </c>
      <c r="DJ816" s="179" t="s">
        <v>63</v>
      </c>
      <c r="DK816" s="10">
        <f>DI816*1.4</f>
        <v>365.4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VLOOKUP(DO816,$A$879:$F$2566,6,FALSE)</f>
        <v>261</v>
      </c>
      <c r="DS816" s="179" t="s">
        <v>63</v>
      </c>
      <c r="DT816" s="10">
        <f>DR816*1.4</f>
        <v>365.4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VLOOKUP(DX816,$A$879:$F$2566,6,FALSE)</f>
        <v>125</v>
      </c>
      <c r="EB816" s="179" t="s">
        <v>63</v>
      </c>
      <c r="EC816" s="10">
        <f>EA816*1.4</f>
        <v>175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VLOOKUP(EG816,$A$879:$F$2566,6,FALSE)</f>
        <v>137</v>
      </c>
      <c r="EK816" s="179" t="s">
        <v>63</v>
      </c>
      <c r="EL816" s="10">
        <f>EJ816*1.4</f>
        <v>191.79999999999998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VLOOKUP(EP816,$A$879:$F$2566,6,FALSE)</f>
        <v>237</v>
      </c>
      <c r="ET816" s="179" t="s">
        <v>63</v>
      </c>
      <c r="EU816" s="10">
        <f>ES816*1.4</f>
        <v>331.79999999999995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VLOOKUP(EY816,$A$879:$F$2566,6,FALSE)</f>
        <v>237</v>
      </c>
      <c r="FC816" s="179" t="s">
        <v>63</v>
      </c>
      <c r="FD816" s="10">
        <f>FB816*1.4</f>
        <v>331.79999999999995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VLOOKUP(FH816,$A$879:$F$2566,6,FALSE)</f>
        <v>125</v>
      </c>
      <c r="FL816" s="179" t="s">
        <v>63</v>
      </c>
      <c r="FM816" s="10">
        <f>FK816*1.4</f>
        <v>175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VLOOKUP(FQ816,$A$879:$F$2566,6,FALSE)</f>
        <v>261</v>
      </c>
      <c r="FU816" s="179" t="s">
        <v>63</v>
      </c>
      <c r="FV816" s="10">
        <f>FT816*1.4</f>
        <v>365.4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VLOOKUP(FZ816,$A$879:$F$2566,6,FALSE)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VLOOKUP(GI816,$A$879:$F$2566,6,FALSE)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VLOOKUP(GR816,$A$879:$F$2566,6,FALSE)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VLOOKUP(HA816,$A$879:$F$2566,6,FALSE)</f>
        <v>37</v>
      </c>
      <c r="HE816" s="179" t="s">
        <v>63</v>
      </c>
      <c r="HF816" s="10">
        <f>HD816*1.4</f>
        <v>51.8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VLOOKUP(HJ816,$A$879:$F$2566,6,FALSE)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VLOOKUP(HS816,$A$879:$F$2566,6,FALSE)</f>
        <v>225</v>
      </c>
      <c r="HW816" s="179" t="s">
        <v>63</v>
      </c>
      <c r="HX816" s="10">
        <f>HV816*1.4</f>
        <v>315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VLOOKUP(IB816,$A$879:$F$2566,6,FALSE)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VLOOKUP(IK816,$A$879:$F$2566,6,FALSE)</f>
        <v>225</v>
      </c>
      <c r="IO816" s="179" t="s">
        <v>63</v>
      </c>
      <c r="IP816" s="10">
        <f>IN816*1.4</f>
        <v>315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VLOOKUP(IT816,$A$879:$F$2566,6,FALSE)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VLOOKUP(JC816,$A$879:$F$2566,6,FALSE)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VLOOKUP(JL816,$A$879:$F$2566,6,FALSE)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VLOOKUP(JU816,$A$879:$F$2566,6,FALSE)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VLOOKUP(KD816,$A$879:$F$2566,6,FALSE)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VLOOKUP(KM816,$A$879:$F$2566,6,FALSE)</f>
        <v>237</v>
      </c>
      <c r="KQ816" s="179" t="s">
        <v>63</v>
      </c>
      <c r="KR816" s="10">
        <f>KP816*1.4</f>
        <v>331.79999999999995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VLOOKUP(KV816,$A$879:$F$2566,6,FALSE)</f>
        <v>225</v>
      </c>
      <c r="KZ816" s="179" t="s">
        <v>63</v>
      </c>
      <c r="LA816" s="10">
        <f>KY816*1.4</f>
        <v>315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VLOOKUP(LE816,$A$879:$F$2566,6,FALSE)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VLOOKUP(LN816,$A$879:$F$2566,6,FALSE)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VLOOKUP(LW816,$A$879:$F$2566,6,FALSE)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VLOOKUP(MF816,$A$879:$F$2566,6,FALSE)</f>
        <v>237</v>
      </c>
      <c r="MJ816" s="179" t="s">
        <v>63</v>
      </c>
      <c r="MK816" s="10">
        <f>MI816*1.4</f>
        <v>331.79999999999995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VLOOKUP(MO816,$A$879:$F$2566,6,FALSE)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VLOOKUP(MX816,$A$879:$F$2566,6,FALSE)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VLOOKUP(NG816,$A$879:$F$2566,6,FALSE)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VLOOKUP(NP816,$A$879:$F$2566,6,FALSE)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VLOOKUP(NY816,$A$879:$F$2566,6,FALSE)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VLOOKUP(OH816,$A$879:$F$2566,6,FALSE)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VLOOKUP(OQ816,$A$879:$F$2566,6,FALSE)</f>
        <v>67</v>
      </c>
      <c r="OU816" s="179" t="s">
        <v>63</v>
      </c>
      <c r="OV816" s="10">
        <f>OT816*1.4</f>
        <v>93.8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VLOOKUP(OZ816,$A$879:$F$2566,6,FALSE)</f>
        <v>237</v>
      </c>
      <c r="PD816" s="179" t="s">
        <v>63</v>
      </c>
      <c r="PE816" s="10">
        <f>PC816*1.4</f>
        <v>331.79999999999995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VLOOKUP(PI816,$A$879:$F$2566,6,FALSE)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VLOOKUP(PR816,$A$879:$F$2566,6,FALSE)</f>
        <v>74</v>
      </c>
      <c r="PV816" s="179" t="s">
        <v>63</v>
      </c>
      <c r="PW816" s="10">
        <f>PU816*1.4</f>
        <v>103.6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VLOOKUP(QA816,$A$879:$F$2566,6,FALSE)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VLOOKUP(QJ816,$A$879:$F$2566,6,FALSE)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VLOOKUP(QS816,$A$879:$F$2566,6,FALSE)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VLOOKUP(RB816,$A$879:$F$2566,6,FALSE)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VLOOKUP(RK816,$A$879:$F$2566,6,FALSE)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VLOOKUP(RT816,$A$879:$F$2566,6,FALSE)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VLOOKUP(SC816,$A$879:$F$2566,6,FALSE)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VLOOKUP(SL816,$A$879:$F$2566,6,FALSE)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VLOOKUP(SU816,$A$879:$F$2566,6,FALSE)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VLOOKUP(TD816,$A$879:$F$2566,6,FALSE)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VLOOKUP(TM816,$A$879:$F$2566,6,FALSE)</f>
        <v>37</v>
      </c>
      <c r="TQ816" s="179" t="s">
        <v>63</v>
      </c>
      <c r="TR816" s="10">
        <f>TP816*1.4</f>
        <v>51.8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VLOOKUP(TV816,$A$879:$F$2566,6,FALSE)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VLOOKUP(UE816,$A$879:$F$2566,6,FALSE)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VLOOKUP(UN816,$A$879:$F$2566,6,FALSE)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VLOOKUP(UW816,$A$879:$F$2566,6,FALSE)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VLOOKUP(VF816,$A$879:$F$2566,6,FALSE)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VLOOKUP(VO816,$A$879:$F$2566,6,FALSE)</f>
        <v>37</v>
      </c>
      <c r="VS816" s="179" t="s">
        <v>63</v>
      </c>
      <c r="VT816" s="10">
        <f>VR816*1.4</f>
        <v>51.8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VLOOKUP(VX816,$A$879:$F$2566,6,FALSE)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VLOOKUP(WG816,$A$879:$F$2566,6,FALSE)</f>
        <v>237</v>
      </c>
      <c r="WK816" s="179" t="s">
        <v>63</v>
      </c>
      <c r="WL816" s="10">
        <f>WJ816*1.4</f>
        <v>331.79999999999995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VLOOKUP(WP816,$A$879:$F$2566,6,FALSE)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VLOOKUP(WY816,$A$879:$F$2566,6,FALSE)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VLOOKUP(XH816,$A$879:$F$2566,6,FALSE)</f>
        <v>225</v>
      </c>
      <c r="XL816" s="179" t="s">
        <v>63</v>
      </c>
      <c r="XM816" s="10">
        <f>XK816*1.4</f>
        <v>315</v>
      </c>
      <c r="XO816" s="239"/>
      <c r="XP816" s="179" t="s">
        <v>81</v>
      </c>
      <c r="XQ816" s="361" t="s">
        <v>462</v>
      </c>
      <c r="XS816" s="180"/>
      <c r="XT816" s="180">
        <f>VLOOKUP(XQ816,$A$879:$F$2566,6,FALSE)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VLOOKUP(XZ816,$A$879:$F$2566,6,FALSE)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VLOOKUP(YI816,$A$879:$F$2566,6,FALSE)</f>
        <v>237</v>
      </c>
      <c r="YM816" s="179" t="s">
        <v>63</v>
      </c>
      <c r="YN816" s="10">
        <f>YL816*1.4</f>
        <v>331.79999999999995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VLOOKUP(YR816,$A$879:$F$2566,6,FALSE)</f>
        <v>121</v>
      </c>
      <c r="YV816" s="179" t="s">
        <v>63</v>
      </c>
      <c r="YW816" s="10">
        <f>YU816*1.4</f>
        <v>169.39999999999998</v>
      </c>
      <c r="YY816" s="239"/>
      <c r="YZ816" s="179" t="s">
        <v>81</v>
      </c>
      <c r="ZA816" s="361" t="s">
        <v>506</v>
      </c>
      <c r="ZC816" s="180"/>
      <c r="ZD816" s="180">
        <f>VLOOKUP(ZA816,$A$879:$F$2566,6,FALSE)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VLOOKUP(ZJ816,$A$879:$F$2566,6,FALSE)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VLOOKUP(ZS816,$A$879:$F$2566,6,FALSE)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VLOOKUP(AAB816,$A$879:$F$2566,6,FALSE)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VLOOKUP(AAK816,$A$879:$F$2566,6,FALSE)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VLOOKUP(AAT816,$A$879:$F$2566,6,FALSE)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VLOOKUP(ABC816,$A$879:$F$2566,6,FALSE)</f>
        <v>134</v>
      </c>
      <c r="ABG816" s="179" t="s">
        <v>63</v>
      </c>
      <c r="ABH816" s="10">
        <f>ABF816*1.4</f>
        <v>187.6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VLOOKUP(ABL816,$A$879:$F$2566,6,FALSE)</f>
        <v>9</v>
      </c>
      <c r="ABP816" s="179" t="s">
        <v>63</v>
      </c>
      <c r="ABQ816" s="10">
        <f>ABO816*1.4</f>
        <v>12.6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VLOOKUP(ABU816,$A$879:$F$2566,6,FALSE)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VLOOKUP(ACD816,$A$879:$F$2566,6,FALSE)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VLOOKUP(ACM816,$A$879:$F$2566,6,FALSE)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VLOOKUP(ACV816,$A$879:$F$2566,6,FALSE)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VLOOKUP(ADE816,$A$879:$F$2566,6,FALSE)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VLOOKUP(ADN816,$A$879:$F$2566,6,FALSE)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VLOOKUP(ADW816,$A$879:$F$2566,6,FALSE)</f>
        <v>74</v>
      </c>
      <c r="AEA816" s="179" t="s">
        <v>63</v>
      </c>
      <c r="AEB816" s="10">
        <f>ADZ816*1.4</f>
        <v>103.6</v>
      </c>
      <c r="AED816" s="239"/>
      <c r="AEE816" s="179" t="s">
        <v>81</v>
      </c>
      <c r="AEF816" s="75" t="s">
        <v>183</v>
      </c>
      <c r="AEH816" s="180"/>
      <c r="AEI816" s="180" t="e">
        <f>VLOOKUP(AEF816,$A$879:$F$2566,6,FALSE)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VLOOKUP(AEO816,$A$879:$F$2566,6,FALSE)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VLOOKUP(AEX816,$A$879:$F$2566,6,FALSE)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VLOOKUP(AFG816,$A$879:$F$2566,6,FALSE)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VLOOKUP(AFP816,$A$879:$F$2566,6,FALSE)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VLOOKUP(AFY816,$A$879:$F$2566,6,FALSE)</f>
        <v>261</v>
      </c>
      <c r="AGC816" s="179" t="s">
        <v>63</v>
      </c>
      <c r="AGD816" s="10">
        <f>AGB816*1.4</f>
        <v>365.4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VLOOKUP(AGH816,$A$879:$F$2566,6,FALSE)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VLOOKUP(AGQ816,$A$879:$F$2566,6,FALSE)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VLOOKUP(AGZ816,$A$879:$F$2566,6,FALSE)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0" t="s">
        <v>2095</v>
      </c>
      <c r="AHK816" s="180"/>
      <c r="AHL816" s="180">
        <f>VLOOKUP(AHI816,$A$879:$F$2566,6,FALSE)</f>
        <v>237</v>
      </c>
      <c r="AHM816" s="179" t="s">
        <v>63</v>
      </c>
      <c r="AHN816" s="10">
        <f>AHL816*1.4</f>
        <v>331.79999999999995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VLOOKUP(AHR816,$A$879:$F$2566,6,FALSE)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VLOOKUP(AIA816,$A$879:$F$2566,6,FALSE)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VLOOKUP(AIJ816,$A$879:$F$2566,6,FALSE)</f>
        <v>225</v>
      </c>
      <c r="AIN816" s="179" t="s">
        <v>63</v>
      </c>
      <c r="AIO816" s="10">
        <f>AIM816*1.4</f>
        <v>315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VLOOKUP(AIS816,$A$879:$F$2566,6,FALSE)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VLOOKUP(AJB816,$A$879:$F$2566,6,FALSE)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VLOOKUP(AJK816,$A$879:$F$2566,6,FALSE)</f>
        <v>137</v>
      </c>
      <c r="AJO816" s="179" t="s">
        <v>63</v>
      </c>
      <c r="AJP816" s="10">
        <f>AJN816*1.4</f>
        <v>191.79999999999998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VLOOKUP(AJT816,$A$879:$F$2566,6,FALSE)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VLOOKUP(AKC816,$A$879:$F$2566,6,FALSE)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VLOOKUP(AKL816,$A$879:$F$2566,6,FALSE)</f>
        <v>225</v>
      </c>
      <c r="AKP816" s="179" t="s">
        <v>63</v>
      </c>
      <c r="AKQ816" s="10">
        <f>AKO816*1.4</f>
        <v>315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VLOOKUP(AKU816,$A$879:$F$2566,6,FALSE)</f>
        <v>237</v>
      </c>
      <c r="AKY816" s="179" t="s">
        <v>63</v>
      </c>
      <c r="AKZ816" s="10">
        <f>AKX816*1.4</f>
        <v>331.79999999999995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VLOOKUP(ALD816,$A$879:$F$2566,6,FALSE)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VLOOKUP(ALM816,$A$879:$F$2566,6,FALSE)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VLOOKUP(ALV816,$A$879:$F$2566,6,FALSE)</f>
        <v>237</v>
      </c>
      <c r="ALZ816" s="179" t="s">
        <v>63</v>
      </c>
      <c r="AMA816" s="10">
        <f>ALY816*1.4</f>
        <v>331.79999999999995</v>
      </c>
      <c r="AMB816" s="10"/>
      <c r="AMC816" s="239"/>
      <c r="AMD816" s="179" t="s">
        <v>81</v>
      </c>
      <c r="AME816" s="443" t="s">
        <v>2023</v>
      </c>
      <c r="AMG816" s="180"/>
      <c r="AMH816" s="180">
        <f>VLOOKUP(AME816,$A$879:$F$2566,6,FALSE)</f>
        <v>134</v>
      </c>
      <c r="AMI816" s="179" t="s">
        <v>63</v>
      </c>
      <c r="AMJ816" s="10">
        <f>AMH816*1.4</f>
        <v>187.6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VLOOKUP(AMN816,$A$879:$F$2566,6,FALSE)</f>
        <v>237</v>
      </c>
      <c r="AMR816" s="179" t="s">
        <v>63</v>
      </c>
      <c r="AMS816" s="10">
        <f>AMQ816*1.4</f>
        <v>331.79999999999995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VLOOKUP(AMW816,$A$879:$F$2566,6,FALSE)</f>
        <v>134</v>
      </c>
      <c r="ANA816" s="179" t="s">
        <v>63</v>
      </c>
      <c r="ANB816" s="10">
        <f>AMZ816*1.4</f>
        <v>187.6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VLOOKUP(ANF816,$A$879:$F$2566,6,FALSE)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VLOOKUP(ANO816,$A$879:$F$2566,6,FALSE)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VLOOKUP(ANX816,$A$879:$F$2566,6,FALSE)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VLOOKUP(AOG816,$A$879:$F$2566,6,FALSE)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VLOOKUP(AOP816,$A$879:$F$2566,6,FALSE)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6" t="s">
        <v>2351</v>
      </c>
      <c r="APA816" s="180"/>
      <c r="APB816" s="180">
        <f>VLOOKUP(AOY816,$A$879:$F$2566,6,FALSE)</f>
        <v>225</v>
      </c>
      <c r="APC816" s="179" t="s">
        <v>63</v>
      </c>
      <c r="APD816" s="10">
        <f>APB816*1.4</f>
        <v>315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VLOOKUP(APH816,$A$879:$F$2566,6,FALSE)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VLOOKUP(APQ816,$A$879:$F$2566,6,FALSE)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VLOOKUP(APZ816,$A$879:$F$2566,6,FALSE)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VLOOKUP(AQI816,$A$879:$F$2566,6,FALSE)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VLOOKUP(AQR816,$A$879:$F$2566,6,FALSE)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VLOOKUP(ARA816,$A$879:$F$2566,6,FALSE)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VLOOKUP(ARJ816,$A$879:$F$2566,6,FALSE)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VLOOKUP(ARS816,$A$879:$F$2566,6,FALSE)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VLOOKUP(ASB816,$A$879:$F$2566,6,FALSE)</f>
        <v>259</v>
      </c>
      <c r="ASF816" s="179" t="s">
        <v>63</v>
      </c>
      <c r="ASG816" s="10">
        <f>ASE816*1.4</f>
        <v>362.59999999999997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VLOOKUP(ASK816,$A$879:$F$2566,6,FALSE)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VLOOKUP(AST816,$A$879:$F$2566,6,FALSE)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VLOOKUP(ATC816,$A$879:$F$2566,6,FALSE)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VLOOKUP(ATL816,$A$879:$F$2566,6,FALSE)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VLOOKUP(ATU816,$A$879:$F$2566,6,FALSE)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VLOOKUP(AUD816,$A$879:$F$2566,6,FALSE)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VLOOKUP(AUM816,$A$879:$F$2566,6,FALSE)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VLOOKUP(AUV816,$A$879:$F$2566,6,FALSE)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VLOOKUP(AVE816,$A$879:$F$2566,6,FALSE)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VLOOKUP(AVN816,$A$879:$F$2566,6,FALSE)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VLOOKUP(AVW816,$A$879:$F$2566,6,FALSE)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VLOOKUP(AWF816,$A$879:$F$2566,6,FALSE)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VLOOKUP(AWO816,$A$879:$F$2566,6,FALSE)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VLOOKUP(AWX816,$A$879:$F$2566,6,FALSE)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VLOOKUP(AXG816,$A$879:$F$2566,6,FALSE)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VLOOKUP(AXP816,$A$879:$F$2566,6,FALSE)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VLOOKUP(AXY816,$A$879:$F$2566,6,FALSE)</f>
        <v>137</v>
      </c>
      <c r="AYC816" s="179" t="s">
        <v>63</v>
      </c>
      <c r="AYD816" s="10">
        <f>AYB816*1.4</f>
        <v>191.79999999999998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VLOOKUP(AYH816,$A$879:$F$2566,6,FALSE)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VLOOKUP(AYQ816,$A$879:$F$2566,6,FALSE)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VLOOKUP(AYZ816,$A$879:$F$2566,6,FALSE)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VLOOKUP(AZI816,$A$879:$F$2566,6,FALSE)</f>
        <v>37</v>
      </c>
      <c r="AZM816" s="179" t="s">
        <v>63</v>
      </c>
      <c r="AZN816" s="10">
        <f>AZL816*1.4</f>
        <v>51.8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VLOOKUP(AZR816,$A$879:$F$2566,6,FALSE)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VLOOKUP(BAA816,$A$879:$F$2566,6,FALSE)</f>
        <v>261</v>
      </c>
      <c r="BAE816" s="179" t="s">
        <v>63</v>
      </c>
      <c r="BAF816" s="10">
        <f>BAD816*1.4</f>
        <v>365.4</v>
      </c>
      <c r="BAG816" s="10"/>
      <c r="BAH816" s="239"/>
      <c r="BAI816" s="179" t="s">
        <v>81</v>
      </c>
      <c r="BAJ816" s="440" t="s">
        <v>625</v>
      </c>
      <c r="BAL816" s="180"/>
      <c r="BAM816" s="180">
        <f>VLOOKUP(BAJ816,$A$879:$F$2566,6,FALSE)</f>
        <v>74</v>
      </c>
      <c r="BAN816" s="179" t="s">
        <v>63</v>
      </c>
      <c r="BAO816" s="10">
        <f>BAM816*1.4</f>
        <v>103.6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VLOOKUP(BAS816,$A$879:$F$2566,6,FALSE)</f>
        <v>200</v>
      </c>
      <c r="BAW816" s="179" t="s">
        <v>63</v>
      </c>
      <c r="BAX816" s="10">
        <f>BAV816*1.4</f>
        <v>280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VLOOKUP(BBB816,$A$879:$F$2566,6,FALSE)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VLOOKUP(BBK816,$A$879:$F$2566,6,FALSE)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VLOOKUP(BBT816,$A$879:$F$2566,6,FALSE)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VLOOKUP(BCC816,$A$879:$F$2566,6,FALSE)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VLOOKUP(BCL816,$A$879:$F$2566,6,FALSE)</f>
        <v>200</v>
      </c>
      <c r="BCP816" s="179" t="s">
        <v>63</v>
      </c>
      <c r="BCQ816" s="10">
        <f>BCO816*1.4</f>
        <v>280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VLOOKUP(BCU816,$A$879:$F$2566,6,FALSE)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VLOOKUP(BDD816,$A$879:$F$2566,6,FALSE)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VLOOKUP(BDM816,$A$879:$F$2566,6,FALSE)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VLOOKUP(BDV816,$A$879:$F$2566,6,FALSE)</f>
        <v>74</v>
      </c>
      <c r="BDZ816" s="179" t="s">
        <v>63</v>
      </c>
      <c r="BEA816" s="10">
        <f>BDY816*1.4</f>
        <v>103.6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VLOOKUP(BEE816,$A$879:$F$2566,6,FALSE)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VLOOKUP(BEN816,$A$879:$F$2566,6,FALSE)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VLOOKUP(BEW816,$A$879:$F$2566,6,FALSE)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VLOOKUP(BFF816,$A$879:$F$2566,6,FALSE)</f>
        <v>200</v>
      </c>
      <c r="BFJ816" s="179" t="s">
        <v>63</v>
      </c>
      <c r="BFK816" s="10">
        <f>BFI816*1.4</f>
        <v>280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VLOOKUP(BFO816,$A$879:$F$2566,6,FALSE)</f>
        <v>137</v>
      </c>
      <c r="BFS816" s="179" t="s">
        <v>63</v>
      </c>
      <c r="BFT816" s="10">
        <f>BFR816*1.4</f>
        <v>191.79999999999998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VLOOKUP(BFX816,$A$879:$F$2566,6,FALSE)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VLOOKUP(BGG816,$A$879:$F$2566,6,FALSE)</f>
        <v>237</v>
      </c>
      <c r="BGK816" s="179" t="s">
        <v>63</v>
      </c>
      <c r="BGL816" s="10">
        <f>BGJ816*1.4</f>
        <v>331.79999999999995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VLOOKUP(BGP816,$A$879:$F$2566,6,FALSE)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VLOOKUP(BGY816,$A$879:$F$2566,6,FALSE)</f>
        <v>134</v>
      </c>
      <c r="BHC816" s="179" t="s">
        <v>63</v>
      </c>
      <c r="BHD816" s="10">
        <f>BHB816*1.4</f>
        <v>187.6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VLOOKUP(B817,$A$879:$F$2566,6,FALSE)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VLOOKUP(K817,$A$879:$F$2566,6,FALSE)</f>
        <v>261</v>
      </c>
      <c r="O817" s="179" t="s">
        <v>65</v>
      </c>
      <c r="P817" s="10">
        <f>N817*1.3</f>
        <v>339.3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VLOOKUP(T817,$A$879:$F$2566,6,FALSE)</f>
        <v>237</v>
      </c>
      <c r="X817" s="179" t="s">
        <v>65</v>
      </c>
      <c r="Y817" s="10">
        <f>W817*1.3</f>
        <v>308.10000000000002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VLOOKUP(AC817,$A$879:$F$2566,6,FALSE)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VLOOKUP(AL817,$A$879:$F$2566,6,FALSE)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VLOOKUP(AU817,$A$879:$F$2566,6,FALSE)</f>
        <v>261</v>
      </c>
      <c r="AY817" s="179" t="s">
        <v>65</v>
      </c>
      <c r="AZ817" s="10">
        <f>AX817*1.3</f>
        <v>339.3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VLOOKUP(BD817,$A$879:$F$2566,6,FALSE)</f>
        <v>37</v>
      </c>
      <c r="BH817" s="179" t="s">
        <v>65</v>
      </c>
      <c r="BI817" s="10">
        <f>BG817*1.3</f>
        <v>48.1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VLOOKUP(BM817,$A$879:$F$2566,6,FALSE)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VLOOKUP(BV817,$A$879:$F$2566,6,FALSE)</f>
        <v>261</v>
      </c>
      <c r="BZ817" s="179" t="s">
        <v>65</v>
      </c>
      <c r="CA817" s="10">
        <f>BY817*1.3</f>
        <v>339.3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VLOOKUP(CE817,$A$879:$F$2566,6,FALSE)</f>
        <v>261</v>
      </c>
      <c r="CI817" s="179" t="s">
        <v>65</v>
      </c>
      <c r="CJ817" s="10">
        <f>CH817*1.3</f>
        <v>339.3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VLOOKUP(CN817,$A$879:$F$2566,6,FALSE)</f>
        <v>137</v>
      </c>
      <c r="CR817" s="179" t="s">
        <v>65</v>
      </c>
      <c r="CS817" s="10">
        <f>CQ817*1.3</f>
        <v>178.1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VLOOKUP(CW817,$A$879:$F$2566,6,FALSE)</f>
        <v>225</v>
      </c>
      <c r="DA817" s="179" t="s">
        <v>65</v>
      </c>
      <c r="DB817" s="10">
        <f>CZ817*1.3</f>
        <v>292.5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VLOOKUP(DF817,$A$879:$F$2566,6,FALSE)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VLOOKUP(DO817,$A$879:$F$2566,6,FALSE)</f>
        <v>237</v>
      </c>
      <c r="DS817" s="179" t="s">
        <v>65</v>
      </c>
      <c r="DT817" s="10">
        <f>DR817*1.3</f>
        <v>308.10000000000002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VLOOKUP(DX817,$A$879:$F$2566,6,FALSE)</f>
        <v>259</v>
      </c>
      <c r="EB817" s="179" t="s">
        <v>65</v>
      </c>
      <c r="EC817" s="10">
        <f>EA817*1.3</f>
        <v>336.7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VLOOKUP(EG817,$A$879:$F$2566,6,FALSE)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VLOOKUP(EP817,$A$879:$F$2566,6,FALSE)</f>
        <v>137</v>
      </c>
      <c r="ET817" s="179" t="s">
        <v>65</v>
      </c>
      <c r="EU817" s="10">
        <f>ES817*1.3</f>
        <v>178.1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VLOOKUP(EY817,$A$879:$F$2566,6,FALSE)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VLOOKUP(FH817,$A$879:$F$2566,6,FALSE)</f>
        <v>225</v>
      </c>
      <c r="FL817" s="179" t="s">
        <v>65</v>
      </c>
      <c r="FM817" s="10">
        <f>FK817*1.3</f>
        <v>292.5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VLOOKUP(FQ817,$A$879:$F$2566,6,FALSE)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VLOOKUP(FZ817,$A$879:$F$2566,6,FALSE)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VLOOKUP(GI817,$A$879:$F$2566,6,FALSE)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VLOOKUP(GR817,$A$879:$F$2566,6,FALSE)</f>
        <v>137</v>
      </c>
      <c r="GV817" s="179" t="s">
        <v>65</v>
      </c>
      <c r="GW817" s="10">
        <f>GU817*1.3</f>
        <v>178.1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VLOOKUP(HA817,$A$879:$F$2566,6,FALSE)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VLOOKUP(HJ817,$A$879:$F$2566,6,FALSE)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VLOOKUP(HS817,$A$879:$F$2566,6,FALSE)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VLOOKUP(IB817,$A$879:$F$2566,6,FALSE)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VLOOKUP(IK817,$A$879:$F$2566,6,FALSE)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VLOOKUP(IT817,$A$879:$F$2566,6,FALSE)</f>
        <v>261</v>
      </c>
      <c r="IX817" s="179" t="s">
        <v>65</v>
      </c>
      <c r="IY817" s="10">
        <f>IW817*1.3</f>
        <v>339.3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VLOOKUP(JC817,$A$879:$F$2566,6,FALSE)</f>
        <v>237</v>
      </c>
      <c r="JG817" s="179" t="s">
        <v>65</v>
      </c>
      <c r="JH817" s="10">
        <f>JF817*1.3</f>
        <v>308.10000000000002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VLOOKUP(JL817,$A$879:$F$2566,6,FALSE)</f>
        <v>237</v>
      </c>
      <c r="JP817" s="179" t="s">
        <v>65</v>
      </c>
      <c r="JQ817" s="10">
        <f>JO817*1.3</f>
        <v>308.10000000000002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VLOOKUP(JU817,$A$879:$F$2566,6,FALSE)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VLOOKUP(KD817,$A$879:$F$2566,6,FALSE)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VLOOKUP(KM817,$A$879:$F$2566,6,FALSE)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VLOOKUP(KV817,$A$879:$F$2566,6,FALSE)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VLOOKUP(LE817,$A$879:$F$2566,6,FALSE)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VLOOKUP(LN817,$A$879:$F$2566,6,FALSE)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VLOOKUP(LW817,$A$879:$F$2566,6,FALSE)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VLOOKUP(MF817,$A$879:$F$2566,6,FALSE)</f>
        <v>259</v>
      </c>
      <c r="MJ817" s="179" t="s">
        <v>65</v>
      </c>
      <c r="MK817" s="10">
        <f>MI817*1.3</f>
        <v>336.7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VLOOKUP(MO817,$A$879:$F$2566,6,FALSE)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VLOOKUP(MX817,$A$879:$F$2566,6,FALSE)</f>
        <v>225</v>
      </c>
      <c r="NB817" s="179" t="s">
        <v>65</v>
      </c>
      <c r="NC817" s="10">
        <f>NA817*1.3</f>
        <v>292.5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VLOOKUP(NG817,$A$879:$F$2566,6,FALSE)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VLOOKUP(NP817,$A$879:$F$2566,6,FALSE)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VLOOKUP(NY817,$A$879:$F$2566,6,FALSE)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VLOOKUP(OH817,$A$879:$F$2566,6,FALSE)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VLOOKUP(OQ817,$A$879:$F$2566,6,FALSE)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VLOOKUP(OZ817,$A$879:$F$2566,6,FALSE)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VLOOKUP(PI817,$A$879:$F$2566,6,FALSE)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VLOOKUP(PR817,$A$879:$F$2566,6,FALSE)</f>
        <v>137</v>
      </c>
      <c r="PV817" s="179" t="s">
        <v>65</v>
      </c>
      <c r="PW817" s="10">
        <f>PU817*1.3</f>
        <v>178.1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VLOOKUP(QA817,$A$879:$F$2566,6,FALSE)</f>
        <v>237</v>
      </c>
      <c r="QE817" s="179" t="s">
        <v>65</v>
      </c>
      <c r="QF817" s="10">
        <f>QD817*1.3</f>
        <v>308.10000000000002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VLOOKUP(QJ817,$A$879:$F$2566,6,FALSE)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VLOOKUP(QS817,$A$879:$F$2566,6,FALSE)</f>
        <v>225</v>
      </c>
      <c r="QW817" s="179" t="s">
        <v>65</v>
      </c>
      <c r="QX817" s="10">
        <f>QV817*1.3</f>
        <v>292.5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VLOOKUP(RB817,$A$879:$F$2566,6,FALSE)</f>
        <v>74</v>
      </c>
      <c r="RF817" s="179" t="s">
        <v>65</v>
      </c>
      <c r="RG817" s="10">
        <f>RE817*1.3</f>
        <v>96.2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VLOOKUP(RK817,$A$879:$F$2566,6,FALSE)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VLOOKUP(RT817,$A$879:$F$2566,6,FALSE)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VLOOKUP(SC817,$A$879:$F$2566,6,FALSE)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VLOOKUP(SL817,$A$879:$F$2566,6,FALSE)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VLOOKUP(SU817,$A$879:$F$2566,6,FALSE)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VLOOKUP(TD817,$A$879:$F$2566,6,FALSE)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VLOOKUP(TM817,$A$879:$F$2566,6,FALSE)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VLOOKUP(TV817,$A$879:$F$2566,6,FALSE)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VLOOKUP(UE817,$A$879:$F$2566,6,FALSE)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VLOOKUP(UN817,$A$879:$F$2566,6,FALSE)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VLOOKUP(UW817,$A$879:$F$2566,6,FALSE)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VLOOKUP(VF817,$A$879:$F$2566,6,FALSE)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VLOOKUP(VO817,$A$879:$F$2566,6,FALSE)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VLOOKUP(VX817,$A$879:$F$2566,6,FALSE)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VLOOKUP(WG817,$A$879:$F$2566,6,FALSE)</f>
        <v>225</v>
      </c>
      <c r="WK817" s="179" t="s">
        <v>65</v>
      </c>
      <c r="WL817" s="10">
        <f>WJ817*1.3</f>
        <v>292.5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VLOOKUP(WP817,$A$879:$F$2566,6,FALSE)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VLOOKUP(WY817,$A$879:$F$2566,6,FALSE)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VLOOKUP(XH817,$A$879:$F$2566,6,FALSE)</f>
        <v>74</v>
      </c>
      <c r="XL817" s="179" t="s">
        <v>65</v>
      </c>
      <c r="XM817" s="10">
        <f>XK817*1.3</f>
        <v>96.2</v>
      </c>
      <c r="XO817" s="239"/>
      <c r="XP817" s="179" t="s">
        <v>82</v>
      </c>
      <c r="XQ817" s="361" t="s">
        <v>1747</v>
      </c>
      <c r="XS817" s="180"/>
      <c r="XT817" s="180">
        <f>VLOOKUP(XQ817,$A$879:$F$2566,6,FALSE)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VLOOKUP(XZ817,$A$879:$F$2566,6,FALSE)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1" t="s">
        <v>1962</v>
      </c>
      <c r="YK817" s="180"/>
      <c r="YL817" s="180">
        <f>VLOOKUP(YI817,$A$879:$F$2566,6,FALSE)</f>
        <v>137</v>
      </c>
      <c r="YM817" s="179" t="s">
        <v>65</v>
      </c>
      <c r="YN817" s="10">
        <f>YL817*1.3</f>
        <v>178.1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VLOOKUP(YR817,$A$879:$F$2566,6,FALSE)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VLOOKUP(ZA817,$A$879:$F$2566,6,FALSE)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VLOOKUP(ZJ817,$A$879:$F$2566,6,FALSE)</f>
        <v>134</v>
      </c>
      <c r="ZN817" s="179" t="s">
        <v>65</v>
      </c>
      <c r="ZO817" s="10">
        <f>ZM817*1.3</f>
        <v>174.20000000000002</v>
      </c>
      <c r="ZQ817" s="239"/>
      <c r="ZR817" s="179" t="s">
        <v>82</v>
      </c>
      <c r="ZS817" s="361" t="s">
        <v>1804</v>
      </c>
      <c r="ZU817" s="180"/>
      <c r="ZV817" s="180">
        <f>VLOOKUP(ZS817,$A$879:$F$2566,6,FALSE)</f>
        <v>259</v>
      </c>
      <c r="ZW817" s="179" t="s">
        <v>65</v>
      </c>
      <c r="ZX817" s="10">
        <f>ZV817*1.3</f>
        <v>336.7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VLOOKUP(AAB817,$A$879:$F$2566,6,FALSE)</f>
        <v>259</v>
      </c>
      <c r="AAF817" s="179" t="s">
        <v>65</v>
      </c>
      <c r="AAG817" s="10">
        <f>AAE817*1.3</f>
        <v>336.7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VLOOKUP(AAK817,$A$879:$F$2566,6,FALSE)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VLOOKUP(AAT817,$A$879:$F$2566,6,FALSE)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VLOOKUP(ABC817,$A$879:$F$2566,6,FALSE)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VLOOKUP(ABL817,$A$879:$F$2566,6,FALSE)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VLOOKUP(ABU817,$A$879:$F$2566,6,FALSE)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VLOOKUP(ACD817,$A$879:$F$2566,6,FALSE)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VLOOKUP(ACM817,$A$879:$F$2566,6,FALSE)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VLOOKUP(ACV817,$A$879:$F$2566,6,FALSE)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VLOOKUP(ADE817,$A$879:$F$2566,6,FALSE)</f>
        <v>225</v>
      </c>
      <c r="ADI817" s="179" t="s">
        <v>65</v>
      </c>
      <c r="ADJ817" s="10">
        <f>ADH817*1.3</f>
        <v>292.5</v>
      </c>
      <c r="ADL817" s="239"/>
      <c r="ADM817" s="179" t="s">
        <v>82</v>
      </c>
      <c r="ADN817" s="75" t="s">
        <v>183</v>
      </c>
      <c r="ADP817" s="180"/>
      <c r="ADQ817" s="180" t="e">
        <f>VLOOKUP(ADN817,$A$879:$F$2566,6,FALSE)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VLOOKUP(ADW817,$A$879:$F$2566,6,FALSE)</f>
        <v>125</v>
      </c>
      <c r="AEA817" s="179" t="s">
        <v>65</v>
      </c>
      <c r="AEB817" s="10">
        <f>ADZ817*1.3</f>
        <v>162.5</v>
      </c>
      <c r="AED817" s="239"/>
      <c r="AEE817" s="179" t="s">
        <v>82</v>
      </c>
      <c r="AEF817" s="75" t="s">
        <v>183</v>
      </c>
      <c r="AEH817" s="180"/>
      <c r="AEI817" s="180" t="e">
        <f>VLOOKUP(AEF817,$A$879:$F$2566,6,FALSE)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VLOOKUP(AEO817,$A$879:$F$2566,6,FALSE)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VLOOKUP(AEX817,$A$879:$F$2566,6,FALSE)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VLOOKUP(AFG817,$A$879:$F$2566,6,FALSE)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VLOOKUP(AFP817,$A$879:$F$2566,6,FALSE)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VLOOKUP(AFY817,$A$879:$F$2566,6,FALSE)</f>
        <v>237</v>
      </c>
      <c r="AGC817" s="179" t="s">
        <v>65</v>
      </c>
      <c r="AGD817" s="10">
        <f>AGB817*1.3</f>
        <v>308.10000000000002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VLOOKUP(AGH817,$A$879:$F$2566,6,FALSE)</f>
        <v>134</v>
      </c>
      <c r="AGL817" s="179" t="s">
        <v>65</v>
      </c>
      <c r="AGM817" s="10">
        <f>AGK817*1.3</f>
        <v>174.20000000000002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VLOOKUP(AGQ817,$A$879:$F$2566,6,FALSE)</f>
        <v>200</v>
      </c>
      <c r="AGU817" s="179" t="s">
        <v>65</v>
      </c>
      <c r="AGV817" s="10">
        <f>AGT817*1.3</f>
        <v>260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VLOOKUP(AGZ817,$A$879:$F$2566,6,FALSE)</f>
        <v>121</v>
      </c>
      <c r="AHD817" s="179" t="s">
        <v>65</v>
      </c>
      <c r="AHE817" s="10">
        <f>AHC817*1.3</f>
        <v>157.30000000000001</v>
      </c>
      <c r="AHF817" s="10"/>
      <c r="AHG817" s="239"/>
      <c r="AHH817" s="179" t="s">
        <v>82</v>
      </c>
      <c r="AHI817" s="440" t="s">
        <v>2119</v>
      </c>
      <c r="AHK817" s="180"/>
      <c r="AHL817" s="180">
        <f>VLOOKUP(AHI817,$A$879:$F$2566,6,FALSE)</f>
        <v>261</v>
      </c>
      <c r="AHM817" s="179" t="s">
        <v>65</v>
      </c>
      <c r="AHN817" s="10">
        <f>AHL817*1.3</f>
        <v>339.3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VLOOKUP(AHR817,$A$879:$F$2566,6,FALSE)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VLOOKUP(AIA817,$A$879:$F$2566,6,FALSE)</f>
        <v>134</v>
      </c>
      <c r="AIE817" s="179" t="s">
        <v>65</v>
      </c>
      <c r="AIF817" s="10">
        <f>AID817*1.3</f>
        <v>174.20000000000002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VLOOKUP(AIJ817,$A$879:$F$2566,6,FALSE)</f>
        <v>134</v>
      </c>
      <c r="AIN817" s="179" t="s">
        <v>65</v>
      </c>
      <c r="AIO817" s="10">
        <f>AIM817*1.3</f>
        <v>174.20000000000002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VLOOKUP(AIS817,$A$879:$F$2566,6,FALSE)</f>
        <v>237</v>
      </c>
      <c r="AIW817" s="179" t="s">
        <v>65</v>
      </c>
      <c r="AIX817" s="10">
        <f>AIV817*1.3</f>
        <v>308.10000000000002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VLOOKUP(AJB817,$A$879:$F$2566,6,FALSE)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VLOOKUP(AJK817,$A$879:$F$2566,6,FALSE)</f>
        <v>237</v>
      </c>
      <c r="AJO817" s="179" t="s">
        <v>65</v>
      </c>
      <c r="AJP817" s="10">
        <f>AJN817*1.3</f>
        <v>308.10000000000002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VLOOKUP(AJT817,$A$879:$F$2566,6,FALSE)</f>
        <v>37</v>
      </c>
      <c r="AJX817" s="179" t="s">
        <v>65</v>
      </c>
      <c r="AJY817" s="10">
        <f>AJW817*1.3</f>
        <v>48.1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VLOOKUP(AKC817,$A$879:$F$2566,6,FALSE)</f>
        <v>225</v>
      </c>
      <c r="AKG817" s="179" t="s">
        <v>65</v>
      </c>
      <c r="AKH817" s="10">
        <f>AKF817*1.3</f>
        <v>292.5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VLOOKUP(AKL817,$A$879:$F$2566,6,FALSE)</f>
        <v>200</v>
      </c>
      <c r="AKP817" s="179" t="s">
        <v>65</v>
      </c>
      <c r="AKQ817" s="10">
        <f>AKO817*1.3</f>
        <v>260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VLOOKUP(AKU817,$A$879:$F$2566,6,FALSE)</f>
        <v>134</v>
      </c>
      <c r="AKY817" s="179" t="s">
        <v>65</v>
      </c>
      <c r="AKZ817" s="10">
        <f>AKX817*1.3</f>
        <v>174.20000000000002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VLOOKUP(ALD817,$A$879:$F$2566,6,FALSE)</f>
        <v>74</v>
      </c>
      <c r="ALH817" s="179" t="s">
        <v>65</v>
      </c>
      <c r="ALI817" s="10">
        <f>ALG817*1.3</f>
        <v>96.2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VLOOKUP(ALM817,$A$879:$F$2566,6,FALSE)</f>
        <v>237</v>
      </c>
      <c r="ALQ817" s="179" t="s">
        <v>65</v>
      </c>
      <c r="ALR817" s="10">
        <f>ALP817*1.3</f>
        <v>308.10000000000002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VLOOKUP(ALV817,$A$879:$F$2566,6,FALSE)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3" t="s">
        <v>2095</v>
      </c>
      <c r="AMG817" s="180"/>
      <c r="AMH817" s="180">
        <f>VLOOKUP(AME817,$A$879:$F$2566,6,FALSE)</f>
        <v>237</v>
      </c>
      <c r="AMI817" s="179" t="s">
        <v>65</v>
      </c>
      <c r="AMJ817" s="10">
        <f>AMH817*1.3</f>
        <v>308.10000000000002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VLOOKUP(AMN817,$A$879:$F$2566,6,FALSE)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VLOOKUP(AMW817,$A$879:$F$2566,6,FALSE)</f>
        <v>74</v>
      </c>
      <c r="ANA817" s="179" t="s">
        <v>65</v>
      </c>
      <c r="ANB817" s="10">
        <f>AMZ817*1.3</f>
        <v>96.2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VLOOKUP(ANF817,$A$879:$F$2566,6,FALSE)</f>
        <v>137</v>
      </c>
      <c r="ANJ817" s="179" t="s">
        <v>65</v>
      </c>
      <c r="ANK817" s="10">
        <f>ANI817*1.3</f>
        <v>178.1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VLOOKUP(ANO817,$A$879:$F$2566,6,FALSE)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VLOOKUP(ANX817,$A$879:$F$2566,6,FALSE)</f>
        <v>261</v>
      </c>
      <c r="AOB817" s="179" t="s">
        <v>65</v>
      </c>
      <c r="AOC817" s="10">
        <f>AOA817*1.3</f>
        <v>339.3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VLOOKUP(AOG817,$A$879:$F$2566,6,FALSE)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VLOOKUP(AOP817,$A$879:$F$2566,6,FALSE)</f>
        <v>74</v>
      </c>
      <c r="AOT817" s="179" t="s">
        <v>65</v>
      </c>
      <c r="AOU817" s="10">
        <f>AOS817*1.3</f>
        <v>96.2</v>
      </c>
      <c r="AOV817" s="10"/>
      <c r="AOW817" s="239"/>
      <c r="AOX817" s="179" t="s">
        <v>82</v>
      </c>
      <c r="AOY817" s="446" t="s">
        <v>625</v>
      </c>
      <c r="APA817" s="180"/>
      <c r="APB817" s="180">
        <f>VLOOKUP(AOY817,$A$879:$F$2566,6,FALSE)</f>
        <v>74</v>
      </c>
      <c r="APC817" s="179" t="s">
        <v>65</v>
      </c>
      <c r="APD817" s="10">
        <f>APB817*1.3</f>
        <v>96.2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VLOOKUP(APH817,$A$879:$F$2566,6,FALSE)</f>
        <v>259</v>
      </c>
      <c r="APL817" s="179" t="s">
        <v>65</v>
      </c>
      <c r="APM817" s="10">
        <f>APK817*1.3</f>
        <v>336.7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VLOOKUP(APQ817,$A$879:$F$2566,6,FALSE)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VLOOKUP(APZ817,$A$879:$F$2566,6,FALSE)</f>
        <v>67</v>
      </c>
      <c r="AQD817" s="179" t="s">
        <v>65</v>
      </c>
      <c r="AQE817" s="10">
        <f>AQC817*1.3</f>
        <v>87.100000000000009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VLOOKUP(AQI817,$A$879:$F$2566,6,FALSE)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VLOOKUP(AQR817,$A$879:$F$2566,6,FALSE)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VLOOKUP(ARA817,$A$879:$F$2566,6,FALSE)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VLOOKUP(ARJ817,$A$879:$F$2566,6,FALSE)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VLOOKUP(ARS817,$A$879:$F$2566,6,FALSE)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VLOOKUP(ASB817,$A$879:$F$2566,6,FALSE)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VLOOKUP(ASK817,$A$879:$F$2566,6,FALSE)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VLOOKUP(AST817,$A$879:$F$2566,6,FALSE)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VLOOKUP(ATC817,$A$879:$F$2566,6,FALSE)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VLOOKUP(ATL817,$A$879:$F$2566,6,FALSE)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VLOOKUP(ATU817,$A$879:$F$2566,6,FALSE)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VLOOKUP(AUD817,$A$879:$F$2566,6,FALSE)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VLOOKUP(AUM817,$A$879:$F$2566,6,FALSE)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VLOOKUP(AUV817,$A$879:$F$2566,6,FALSE)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VLOOKUP(AVE817,$A$879:$F$2566,6,FALSE)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VLOOKUP(AVN817,$A$879:$F$2566,6,FALSE)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VLOOKUP(AVW817,$A$879:$F$2566,6,FALSE)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VLOOKUP(AWF817,$A$879:$F$2566,6,FALSE)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VLOOKUP(AWO817,$A$879:$F$2566,6,FALSE)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VLOOKUP(AWX817,$A$879:$F$2566,6,FALSE)</f>
        <v>137</v>
      </c>
      <c r="AXB817" s="179" t="s">
        <v>65</v>
      </c>
      <c r="AXC817" s="10">
        <f>AXA817*1.3</f>
        <v>178.1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VLOOKUP(AXG817,$A$879:$F$2566,6,FALSE)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VLOOKUP(AXP817,$A$879:$F$2566,6,FALSE)</f>
        <v>237</v>
      </c>
      <c r="AXT817" s="179" t="s">
        <v>65</v>
      </c>
      <c r="AXU817" s="10">
        <f>AXS817*1.3</f>
        <v>308.10000000000002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VLOOKUP(AXY817,$A$879:$F$2566,6,FALSE)</f>
        <v>237</v>
      </c>
      <c r="AYC817" s="179" t="s">
        <v>65</v>
      </c>
      <c r="AYD817" s="10">
        <f>AYB817*1.3</f>
        <v>308.10000000000002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VLOOKUP(AYH817,$A$879:$F$2566,6,FALSE)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VLOOKUP(AYQ817,$A$879:$F$2566,6,FALSE)</f>
        <v>74</v>
      </c>
      <c r="AYU817" s="179" t="s">
        <v>65</v>
      </c>
      <c r="AYV817" s="10">
        <f>AYT817*1.3</f>
        <v>96.2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VLOOKUP(AYZ817,$A$879:$F$2566,6,FALSE)</f>
        <v>125</v>
      </c>
      <c r="AZD817" s="179" t="s">
        <v>65</v>
      </c>
      <c r="AZE817" s="10">
        <f>AZC817*1.3</f>
        <v>162.5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VLOOKUP(AZI817,$A$879:$F$2566,6,FALSE)</f>
        <v>125</v>
      </c>
      <c r="AZM817" s="179" t="s">
        <v>65</v>
      </c>
      <c r="AZN817" s="10">
        <f>AZL817*1.3</f>
        <v>162.5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VLOOKUP(AZR817,$A$879:$F$2566,6,FALSE)</f>
        <v>261</v>
      </c>
      <c r="AZV817" s="179" t="s">
        <v>65</v>
      </c>
      <c r="AZW817" s="10">
        <f>AZU817*1.3</f>
        <v>339.3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VLOOKUP(BAA817,$A$879:$F$2566,6,FALSE)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40" t="s">
        <v>2023</v>
      </c>
      <c r="BAL817" s="180"/>
      <c r="BAM817" s="180">
        <f>VLOOKUP(BAJ817,$A$879:$F$2566,6,FALSE)</f>
        <v>134</v>
      </c>
      <c r="BAN817" s="179" t="s">
        <v>65</v>
      </c>
      <c r="BAO817" s="10">
        <f>BAM817*1.3</f>
        <v>174.20000000000002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VLOOKUP(BAS817,$A$879:$F$2566,6,FALSE)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VLOOKUP(BBB817,$A$879:$F$2566,6,FALSE)</f>
        <v>261</v>
      </c>
      <c r="BBF817" s="179" t="s">
        <v>65</v>
      </c>
      <c r="BBG817" s="10">
        <f>BBE817*1.3</f>
        <v>339.3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VLOOKUP(BBK817,$A$879:$F$2566,6,FALSE)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VLOOKUP(BBT817,$A$879:$F$2566,6,FALSE)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VLOOKUP(BCC817,$A$879:$F$2566,6,FALSE)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VLOOKUP(BCL817,$A$879:$F$2566,6,FALSE)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VLOOKUP(BCU817,$A$879:$F$2566,6,FALSE)</f>
        <v>261</v>
      </c>
      <c r="BCY817" s="179" t="s">
        <v>65</v>
      </c>
      <c r="BCZ817" s="10">
        <f>BCX817*1.3</f>
        <v>339.3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VLOOKUP(BDD817,$A$879:$F$2566,6,FALSE)</f>
        <v>121</v>
      </c>
      <c r="BDH817" s="179" t="s">
        <v>65</v>
      </c>
      <c r="BDI817" s="10">
        <f>BDG817*1.3</f>
        <v>157.30000000000001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VLOOKUP(BDM817,$A$879:$F$2566,6,FALSE)</f>
        <v>261</v>
      </c>
      <c r="BDQ817" s="179" t="s">
        <v>65</v>
      </c>
      <c r="BDR817" s="10">
        <f>BDP817*1.3</f>
        <v>339.3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VLOOKUP(BDV817,$A$879:$F$2566,6,FALSE)</f>
        <v>9</v>
      </c>
      <c r="BDZ817" s="179" t="s">
        <v>65</v>
      </c>
      <c r="BEA817" s="10">
        <f>BDY817*1.3</f>
        <v>11.700000000000001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VLOOKUP(BEE817,$A$879:$F$2566,6,FALSE)</f>
        <v>134</v>
      </c>
      <c r="BEI817" s="179" t="s">
        <v>65</v>
      </c>
      <c r="BEJ817" s="10">
        <f>BEH817*1.3</f>
        <v>174.20000000000002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VLOOKUP(BEN817,$A$879:$F$2566,6,FALSE)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VLOOKUP(BEW817,$A$879:$F$2566,6,FALSE)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VLOOKUP(BFF817,$A$879:$F$2566,6,FALSE)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VLOOKUP(BFO817,$A$879:$F$2566,6,FALSE)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VLOOKUP(BFX817,$A$879:$F$2566,6,FALSE)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VLOOKUP(BGG817,$A$879:$F$2566,6,FALSE)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VLOOKUP(BGP817,$A$879:$F$2566,6,FALSE)</f>
        <v>237</v>
      </c>
      <c r="BGT817" s="179" t="s">
        <v>65</v>
      </c>
      <c r="BGU817" s="10">
        <f>BGS817*1.3</f>
        <v>308.10000000000002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VLOOKUP(BGY817,$A$879:$F$2566,6,FALSE)</f>
        <v>261</v>
      </c>
      <c r="BHC817" s="179" t="s">
        <v>65</v>
      </c>
      <c r="BHD817" s="10">
        <f>BHB817*1.3</f>
        <v>339.3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VLOOKUP(B818,$A$879:$F$2566,6,FALSE)</f>
        <v>225</v>
      </c>
      <c r="F818" s="179" t="s">
        <v>67</v>
      </c>
      <c r="G818" s="10">
        <f>E818*1.2</f>
        <v>270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VLOOKUP(K818,$A$879:$F$2566,6,FALSE)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VLOOKUP(T818,$A$879:$F$2566,6,FALSE)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VLOOKUP(AC818,$A$879:$F$2566,6,FALSE)</f>
        <v>237</v>
      </c>
      <c r="AG818" s="179" t="s">
        <v>67</v>
      </c>
      <c r="AH818" s="10">
        <f>AF818*1.2</f>
        <v>284.39999999999998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VLOOKUP(AL818,$A$879:$F$2566,6,FALSE)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VLOOKUP(AU818,$A$879:$F$2566,6,FALSE)</f>
        <v>237</v>
      </c>
      <c r="AY818" s="179" t="s">
        <v>67</v>
      </c>
      <c r="AZ818" s="10">
        <f>AX818*1.2</f>
        <v>284.39999999999998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VLOOKUP(BD818,$A$879:$F$2566,6,FALSE)</f>
        <v>237</v>
      </c>
      <c r="BH818" s="179" t="s">
        <v>67</v>
      </c>
      <c r="BI818" s="10">
        <f>BG818*1.2</f>
        <v>284.39999999999998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VLOOKUP(BM818,$A$879:$F$2566,6,FALSE)</f>
        <v>237</v>
      </c>
      <c r="BQ818" s="179" t="s">
        <v>67</v>
      </c>
      <c r="BR818" s="10">
        <f>BP818*1.2</f>
        <v>284.39999999999998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VLOOKUP(BV818,$A$879:$F$2566,6,FALSE)</f>
        <v>137</v>
      </c>
      <c r="BZ818" s="179" t="s">
        <v>67</v>
      </c>
      <c r="CA818" s="10">
        <f>BY818*1.2</f>
        <v>164.4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VLOOKUP(CE818,$A$879:$F$2566,6,FALSE)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VLOOKUP(CN818,$A$879:$F$2566,6,FALSE)</f>
        <v>225</v>
      </c>
      <c r="CR818" s="179" t="s">
        <v>67</v>
      </c>
      <c r="CS818" s="10">
        <f>CQ818*1.2</f>
        <v>270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VLOOKUP(CW818,$A$879:$F$2566,6,FALSE)</f>
        <v>37</v>
      </c>
      <c r="DA818" s="179" t="s">
        <v>67</v>
      </c>
      <c r="DB818" s="10">
        <f>CZ818*1.2</f>
        <v>44.4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VLOOKUP(DF818,$A$879:$F$2566,6,FALSE)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VLOOKUP(DO818,$A$879:$F$2566,6,FALSE)</f>
        <v>125</v>
      </c>
      <c r="DS818" s="179" t="s">
        <v>67</v>
      </c>
      <c r="DT818" s="10">
        <f>DR818*1.2</f>
        <v>150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VLOOKUP(DX818,$A$879:$F$2566,6,FALSE)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VLOOKUP(EG818,$A$879:$F$2566,6,FALSE)</f>
        <v>237</v>
      </c>
      <c r="EK818" s="179" t="s">
        <v>67</v>
      </c>
      <c r="EL818" s="10">
        <f>EJ818*1.2</f>
        <v>284.39999999999998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VLOOKUP(EP818,$A$879:$F$2566,6,FALSE)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VLOOKUP(EY818,$A$879:$F$2566,6,FALSE)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VLOOKUP(FH818,$A$879:$F$2566,6,FALSE)</f>
        <v>74</v>
      </c>
      <c r="FL818" s="179" t="s">
        <v>67</v>
      </c>
      <c r="FM818" s="10">
        <f>FK818*1.2</f>
        <v>88.8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VLOOKUP(FQ818,$A$879:$F$2566,6,FALSE)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VLOOKUP(FZ818,$A$879:$F$2566,6,FALSE)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VLOOKUP(GI818,$A$879:$F$2566,6,FALSE)</f>
        <v>137</v>
      </c>
      <c r="GM818" s="179" t="s">
        <v>67</v>
      </c>
      <c r="GN818" s="10">
        <f>GL818*1.2</f>
        <v>164.4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VLOOKUP(GR818,$A$879:$F$2566,6,FALSE)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VLOOKUP(HA818,$A$879:$F$2566,6,FALSE)</f>
        <v>9</v>
      </c>
      <c r="HE818" s="179" t="s">
        <v>67</v>
      </c>
      <c r="HF818" s="10">
        <f>HD818*1.2</f>
        <v>10.799999999999999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VLOOKUP(HJ818,$A$879:$F$2566,6,FALSE)</f>
        <v>134</v>
      </c>
      <c r="HN818" s="179" t="s">
        <v>67</v>
      </c>
      <c r="HO818" s="10">
        <f>HM818*1.2</f>
        <v>160.79999999999998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VLOOKUP(HS818,$A$879:$F$2566,6,FALSE)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VLOOKUP(IB818,$A$879:$F$2566,6,FALSE)</f>
        <v>134</v>
      </c>
      <c r="IF818" s="179" t="s">
        <v>67</v>
      </c>
      <c r="IG818" s="10">
        <f>IE818*1.2</f>
        <v>160.79999999999998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VLOOKUP(IK818,$A$879:$F$2566,6,FALSE)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VLOOKUP(IT818,$A$879:$F$2566,6,FALSE)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VLOOKUP(JC818,$A$879:$F$2566,6,FALSE)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VLOOKUP(JL818,$A$879:$F$2566,6,FALSE)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VLOOKUP(JU818,$A$879:$F$2566,6,FALSE)</f>
        <v>261</v>
      </c>
      <c r="JY818" s="179" t="s">
        <v>67</v>
      </c>
      <c r="JZ818" s="10">
        <f>JX818*1.2</f>
        <v>313.2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VLOOKUP(KD818,$A$879:$F$2566,6,FALSE)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VLOOKUP(KM818,$A$879:$F$2566,6,FALSE)</f>
        <v>74</v>
      </c>
      <c r="KQ818" s="179" t="s">
        <v>67</v>
      </c>
      <c r="KR818" s="10">
        <f>KP818*1.2</f>
        <v>88.8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VLOOKUP(KV818,$A$879:$F$2566,6,FALSE)</f>
        <v>37</v>
      </c>
      <c r="KZ818" s="179" t="s">
        <v>67</v>
      </c>
      <c r="LA818" s="10">
        <f>KY818*1.2</f>
        <v>44.4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VLOOKUP(LE818,$A$879:$F$2566,6,FALSE)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VLOOKUP(LN818,$A$879:$F$2566,6,FALSE)</f>
        <v>225</v>
      </c>
      <c r="LR818" s="179" t="s">
        <v>67</v>
      </c>
      <c r="LS818" s="10">
        <f>LQ818*1.2</f>
        <v>270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VLOOKUP(LW818,$A$879:$F$2566,6,FALSE)</f>
        <v>237</v>
      </c>
      <c r="MA818" s="179" t="s">
        <v>67</v>
      </c>
      <c r="MB818" s="10">
        <f>LZ818*1.2</f>
        <v>284.39999999999998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VLOOKUP(MF818,$A$879:$F$2566,6,FALSE)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VLOOKUP(MO818,$A$879:$F$2566,6,FALSE)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VLOOKUP(MX818,$A$879:$F$2566,6,FALSE)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VLOOKUP(NG818,$A$879:$F$2566,6,FALSE)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VLOOKUP(NP818,$A$879:$F$2566,6,FALSE)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VLOOKUP(NY818,$A$879:$F$2566,6,FALSE)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VLOOKUP(OH818,$A$879:$F$2566,6,FALSE)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VLOOKUP(OQ818,$A$879:$F$2566,6,FALSE)</f>
        <v>200</v>
      </c>
      <c r="OU818" s="179" t="s">
        <v>67</v>
      </c>
      <c r="OV818" s="10">
        <f>OT818*1.2</f>
        <v>240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VLOOKUP(OZ818,$A$879:$F$2566,6,FALSE)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VLOOKUP(PI818,$A$879:$F$2566,6,FALSE)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VLOOKUP(PR818,$A$879:$F$2566,6,FALSE)</f>
        <v>125</v>
      </c>
      <c r="PV818" s="179" t="s">
        <v>67</v>
      </c>
      <c r="PW818" s="10">
        <f>PU818*1.2</f>
        <v>150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VLOOKUP(QA818,$A$879:$F$2566,6,FALSE)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VLOOKUP(QJ818,$A$879:$F$2566,6,FALSE)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VLOOKUP(QS818,$A$879:$F$2566,6,FALSE)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VLOOKUP(RB818,$A$879:$F$2566,6,FALSE)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VLOOKUP(RK818,$A$879:$F$2566,6,FALSE)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VLOOKUP(RT818,$A$879:$F$2566,6,FALSE)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VLOOKUP(SC818,$A$879:$F$2566,6,FALSE)</f>
        <v>134</v>
      </c>
      <c r="SG818" s="179" t="s">
        <v>67</v>
      </c>
      <c r="SH818" s="10">
        <f>SF818*1.2</f>
        <v>160.79999999999998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VLOOKUP(SL818,$A$879:$F$2566,6,FALSE)</f>
        <v>134</v>
      </c>
      <c r="SP818" s="179" t="s">
        <v>67</v>
      </c>
      <c r="SQ818" s="10">
        <f>SO818*1.2</f>
        <v>160.79999999999998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VLOOKUP(SU818,$A$879:$F$2566,6,FALSE)</f>
        <v>237</v>
      </c>
      <c r="SY818" s="179" t="s">
        <v>67</v>
      </c>
      <c r="SZ818" s="10">
        <f>SX818*1.2</f>
        <v>284.39999999999998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VLOOKUP(TD818,$A$879:$F$2566,6,FALSE)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VLOOKUP(TM818,$A$879:$F$2566,6,FALSE)</f>
        <v>225</v>
      </c>
      <c r="TQ818" s="179" t="s">
        <v>67</v>
      </c>
      <c r="TR818" s="10">
        <f>TP818*1.2</f>
        <v>270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VLOOKUP(TV818,$A$879:$F$2566,6,FALSE)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VLOOKUP(UE818,$A$879:$F$2566,6,FALSE)</f>
        <v>225</v>
      </c>
      <c r="UI818" s="179" t="s">
        <v>67</v>
      </c>
      <c r="UJ818" s="10">
        <f>UH818*1.2</f>
        <v>270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VLOOKUP(UN818,$A$879:$F$2566,6,FALSE)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VLOOKUP(UW818,$A$879:$F$2566,6,FALSE)</f>
        <v>9</v>
      </c>
      <c r="VA818" s="179" t="s">
        <v>67</v>
      </c>
      <c r="VB818" s="10">
        <f>UZ818*1.2</f>
        <v>10.799999999999999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VLOOKUP(VF818,$A$879:$F$2566,6,FALSE)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VLOOKUP(VO818,$A$879:$F$2566,6,FALSE)</f>
        <v>9</v>
      </c>
      <c r="VS818" s="179" t="s">
        <v>67</v>
      </c>
      <c r="VT818" s="10">
        <f>VR818*1.2</f>
        <v>10.799999999999999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VLOOKUP(VX818,$A$879:$F$2566,6,FALSE)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VLOOKUP(WG818,$A$879:$F$2566,6,FALSE)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VLOOKUP(WP818,$A$879:$F$2566,6,FALSE)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VLOOKUP(WY818,$A$879:$F$2566,6,FALSE)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1" t="s">
        <v>1747</v>
      </c>
      <c r="XJ818" s="180"/>
      <c r="XK818" s="180">
        <f>VLOOKUP(XH818,$A$879:$F$2566,6,FALSE)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VLOOKUP(XQ818,$A$879:$F$2566,6,FALSE)</f>
        <v>261</v>
      </c>
      <c r="XU818" s="179" t="s">
        <v>67</v>
      </c>
      <c r="XV818" s="10">
        <f>XT818*1.2</f>
        <v>313.2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VLOOKUP(XZ818,$A$879:$F$2566,6,FALSE)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VLOOKUP(YI818,$A$879:$F$2566,6,FALSE)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VLOOKUP(YR818,$A$879:$F$2566,6,FALSE)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VLOOKUP(ZA818,$A$879:$F$2566,6,FALSE)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VLOOKUP(ZJ818,$A$879:$F$2566,6,FALSE)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VLOOKUP(ZS818,$A$879:$F$2566,6,FALSE)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VLOOKUP(AAB818,$A$879:$F$2566,6,FALSE)</f>
        <v>9</v>
      </c>
      <c r="AAF818" s="179" t="s">
        <v>67</v>
      </c>
      <c r="AAG818" s="10">
        <f>AAE818*1.2</f>
        <v>10.799999999999999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VLOOKUP(AAK818,$A$879:$F$2566,6,FALSE)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VLOOKUP(AAT818,$A$879:$F$2566,6,FALSE)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VLOOKUP(ABC818,$A$879:$F$2566,6,FALSE)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VLOOKUP(ABL818,$A$879:$F$2566,6,FALSE)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VLOOKUP(ABU818,$A$879:$F$2566,6,FALSE)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VLOOKUP(ACD818,$A$879:$F$2566,6,FALSE)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VLOOKUP(ACM818,$A$879:$F$2566,6,FALSE)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VLOOKUP(ACV818,$A$879:$F$2566,6,FALSE)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VLOOKUP(ADE818,$A$879:$F$2566,6,FALSE)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VLOOKUP(ADN818,$A$879:$F$2566,6,FALSE)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VLOOKUP(ADW818,$A$879:$F$2566,6,FALSE)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VLOOKUP(AEF818,$A$879:$F$2566,6,FALSE)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VLOOKUP(AEO818,$A$879:$F$2566,6,FALSE)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VLOOKUP(AEX818,$A$879:$F$2566,6,FALSE)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VLOOKUP(AFG818,$A$879:$F$2566,6,FALSE)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VLOOKUP(AFP818,$A$879:$F$2566,6,FALSE)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VLOOKUP(AFY818,$A$879:$F$2566,6,FALSE)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VLOOKUP(AGH818,$A$879:$F$2566,6,FALSE)</f>
        <v>237</v>
      </c>
      <c r="AGL818" s="179" t="s">
        <v>67</v>
      </c>
      <c r="AGM818" s="10">
        <f>AGK818*1.2</f>
        <v>284.39999999999998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VLOOKUP(AGQ818,$A$879:$F$2566,6,FALSE)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VLOOKUP(AGZ818,$A$879:$F$2566,6,FALSE)</f>
        <v>225</v>
      </c>
      <c r="AHD818" s="179" t="s">
        <v>67</v>
      </c>
      <c r="AHE818" s="10">
        <f>AHC818*1.2</f>
        <v>270</v>
      </c>
      <c r="AHF818" s="10"/>
      <c r="AHG818" s="239"/>
      <c r="AHH818" s="179" t="s">
        <v>83</v>
      </c>
      <c r="AHI818" s="440" t="s">
        <v>1801</v>
      </c>
      <c r="AHK818" s="180"/>
      <c r="AHL818" s="180">
        <f>VLOOKUP(AHI818,$A$879:$F$2566,6,FALSE)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VLOOKUP(AHR818,$A$879:$F$2566,6,FALSE)</f>
        <v>137</v>
      </c>
      <c r="AHV818" s="179" t="s">
        <v>67</v>
      </c>
      <c r="AHW818" s="10">
        <f>AHU818*1.2</f>
        <v>164.4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VLOOKUP(AIA818,$A$879:$F$2566,6,FALSE)</f>
        <v>74</v>
      </c>
      <c r="AIE818" s="179" t="s">
        <v>67</v>
      </c>
      <c r="AIF818" s="10">
        <f>AID818*1.2</f>
        <v>88.8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VLOOKUP(AIJ818,$A$879:$F$2566,6,FALSE)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VLOOKUP(AIS818,$A$879:$F$2566,6,FALSE)</f>
        <v>200</v>
      </c>
      <c r="AIW818" s="179" t="s">
        <v>67</v>
      </c>
      <c r="AIX818" s="10">
        <f>AIV818*1.2</f>
        <v>240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VLOOKUP(AJB818,$A$879:$F$2566,6,FALSE)</f>
        <v>137</v>
      </c>
      <c r="AJF818" s="179" t="s">
        <v>67</v>
      </c>
      <c r="AJG818" s="10">
        <f>AJE818*1.2</f>
        <v>164.4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VLOOKUP(AJK818,$A$879:$F$2566,6,FALSE)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VLOOKUP(AJT818,$A$879:$F$2566,6,FALSE)</f>
        <v>237</v>
      </c>
      <c r="AJX818" s="179" t="s">
        <v>67</v>
      </c>
      <c r="AJY818" s="10">
        <f>AJW818*1.2</f>
        <v>284.39999999999998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VLOOKUP(AKC818,$A$879:$F$2566,6,FALSE)</f>
        <v>237</v>
      </c>
      <c r="AKG818" s="179" t="s">
        <v>67</v>
      </c>
      <c r="AKH818" s="10">
        <f>AKF818*1.2</f>
        <v>284.39999999999998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VLOOKUP(AKL818,$A$879:$F$2566,6,FALSE)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VLOOKUP(AKU818,$A$879:$F$2566,6,FALSE)</f>
        <v>261</v>
      </c>
      <c r="AKY818" s="179" t="s">
        <v>67</v>
      </c>
      <c r="AKZ818" s="10">
        <f>AKX818*1.2</f>
        <v>313.2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VLOOKUP(ALD818,$A$879:$F$2566,6,FALSE)</f>
        <v>237</v>
      </c>
      <c r="ALH818" s="179" t="s">
        <v>67</v>
      </c>
      <c r="ALI818" s="10">
        <f>ALG818*1.2</f>
        <v>284.39999999999998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VLOOKUP(ALM818,$A$879:$F$2566,6,FALSE)</f>
        <v>225</v>
      </c>
      <c r="ALQ818" s="179" t="s">
        <v>67</v>
      </c>
      <c r="ALR818" s="10">
        <f>ALP818*1.2</f>
        <v>270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VLOOKUP(ALV818,$A$879:$F$2566,6,FALSE)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3" t="s">
        <v>451</v>
      </c>
      <c r="AMG818" s="180"/>
      <c r="AMH818" s="180">
        <f>VLOOKUP(AME818,$A$879:$F$2566,6,FALSE)</f>
        <v>121</v>
      </c>
      <c r="AMI818" s="179" t="s">
        <v>67</v>
      </c>
      <c r="AMJ818" s="10">
        <f>AMH818*1.2</f>
        <v>145.19999999999999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VLOOKUP(AMN818,$A$879:$F$2566,6,FALSE)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VLOOKUP(AMW818,$A$879:$F$2566,6,FALSE)</f>
        <v>200</v>
      </c>
      <c r="ANA818" s="179" t="s">
        <v>67</v>
      </c>
      <c r="ANB818" s="10">
        <f>AMZ818*1.2</f>
        <v>240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VLOOKUP(ANF818,$A$879:$F$2566,6,FALSE)</f>
        <v>200</v>
      </c>
      <c r="ANJ818" s="179" t="s">
        <v>67</v>
      </c>
      <c r="ANK818" s="10">
        <f>ANI818*1.2</f>
        <v>240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VLOOKUP(ANO818,$A$879:$F$2566,6,FALSE)</f>
        <v>121</v>
      </c>
      <c r="ANS818" s="179" t="s">
        <v>67</v>
      </c>
      <c r="ANT818" s="10">
        <f>ANR818*1.2</f>
        <v>145.19999999999999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VLOOKUP(ANX818,$A$879:$F$2566,6,FALSE)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VLOOKUP(AOG818,$A$879:$F$2566,6,FALSE)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VLOOKUP(AOP818,$A$879:$F$2566,6,FALSE)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6" t="s">
        <v>548</v>
      </c>
      <c r="APA818" s="180"/>
      <c r="APB818" s="180">
        <f>VLOOKUP(AOY818,$A$879:$F$2566,6,FALSE)</f>
        <v>200</v>
      </c>
      <c r="APC818" s="179" t="s">
        <v>67</v>
      </c>
      <c r="APD818" s="10">
        <f>APB818*1.2</f>
        <v>240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VLOOKUP(APH818,$A$879:$F$2566,6,FALSE)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VLOOKUP(APQ818,$A$879:$F$2566,6,FALSE)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VLOOKUP(APZ818,$A$879:$F$2566,6,FALSE)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VLOOKUP(AQI818,$A$879:$F$2566,6,FALSE)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VLOOKUP(AQR818,$A$879:$F$2566,6,FALSE)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VLOOKUP(ARA818,$A$879:$F$2566,6,FALSE)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VLOOKUP(ARJ818,$A$879:$F$2566,6,FALSE)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VLOOKUP(ARS818,$A$879:$F$2566,6,FALSE)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VLOOKUP(ASB818,$A$879:$F$2566,6,FALSE)</f>
        <v>9</v>
      </c>
      <c r="ASF818" s="179" t="s">
        <v>67</v>
      </c>
      <c r="ASG818" s="10">
        <f>ASE818*1.2</f>
        <v>10.799999999999999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VLOOKUP(ASK818,$A$879:$F$2566,6,FALSE)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VLOOKUP(AST818,$A$879:$F$2566,6,FALSE)</f>
        <v>121</v>
      </c>
      <c r="ASX818" s="179" t="s">
        <v>67</v>
      </c>
      <c r="ASY818" s="10">
        <f>ASW818*1.2</f>
        <v>145.19999999999999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VLOOKUP(ATC818,$A$879:$F$2566,6,FALSE)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VLOOKUP(ATL818,$A$879:$F$2566,6,FALSE)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VLOOKUP(ATU818,$A$879:$F$2566,6,FALSE)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VLOOKUP(AUD818,$A$879:$F$2566,6,FALSE)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VLOOKUP(AUM818,$A$879:$F$2566,6,FALSE)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VLOOKUP(AUV818,$A$879:$F$2566,6,FALSE)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VLOOKUP(AVE818,$A$879:$F$2566,6,FALSE)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VLOOKUP(AVN818,$A$879:$F$2566,6,FALSE)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VLOOKUP(AVW818,$A$879:$F$2566,6,FALSE)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VLOOKUP(AWF818,$A$879:$F$2566,6,FALSE)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VLOOKUP(AWO818,$A$879:$F$2566,6,FALSE)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VLOOKUP(AWX818,$A$879:$F$2566,6,FALSE)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VLOOKUP(AXG818,$A$879:$F$2566,6,FALSE)</f>
        <v>121</v>
      </c>
      <c r="AXK818" s="179" t="s">
        <v>67</v>
      </c>
      <c r="AXL818" s="10">
        <f>AXJ818*1.2</f>
        <v>145.19999999999999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VLOOKUP(AXP818,$A$879:$F$2566,6,FALSE)</f>
        <v>200</v>
      </c>
      <c r="AXT818" s="179" t="s">
        <v>67</v>
      </c>
      <c r="AXU818" s="10">
        <f>AXS818*1.2</f>
        <v>240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VLOOKUP(AXY818,$A$879:$F$2566,6,FALSE)</f>
        <v>259</v>
      </c>
      <c r="AYC818" s="179" t="s">
        <v>67</v>
      </c>
      <c r="AYD818" s="10">
        <f>AYB818*1.2</f>
        <v>310.8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VLOOKUP(AYH818,$A$879:$F$2566,6,FALSE)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VLOOKUP(AYQ818,$A$879:$F$2566,6,FALSE)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VLOOKUP(AYZ818,$A$879:$F$2566,6,FALSE)</f>
        <v>121</v>
      </c>
      <c r="AZD818" s="179" t="s">
        <v>67</v>
      </c>
      <c r="AZE818" s="10">
        <f>AZC818*1.2</f>
        <v>145.19999999999999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VLOOKUP(AZI818,$A$879:$F$2566,6,FALSE)</f>
        <v>237</v>
      </c>
      <c r="AZM818" s="179" t="s">
        <v>67</v>
      </c>
      <c r="AZN818" s="10">
        <f>AZL818*1.2</f>
        <v>284.39999999999998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VLOOKUP(AZR818,$A$879:$F$2566,6,FALSE)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VLOOKUP(BAA818,$A$879:$F$2566,6,FALSE)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0" t="s">
        <v>1703</v>
      </c>
      <c r="BAL818" s="180"/>
      <c r="BAM818" s="180">
        <f>VLOOKUP(BAJ818,$A$879:$F$2566,6,FALSE)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VLOOKUP(BAS818,$A$879:$F$2566,6,FALSE)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VLOOKUP(BBB818,$A$879:$F$2566,6,FALSE)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VLOOKUP(BBK818,$A$879:$F$2566,6,FALSE)</f>
        <v>261</v>
      </c>
      <c r="BBO818" s="179" t="s">
        <v>67</v>
      </c>
      <c r="BBP818" s="10">
        <f>BBN818*1.2</f>
        <v>313.2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VLOOKUP(BBT818,$A$879:$F$2566,6,FALSE)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VLOOKUP(BCC818,$A$879:$F$2566,6,FALSE)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VLOOKUP(BCL818,$A$879:$F$2566,6,FALSE)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VLOOKUP(BCU818,$A$879:$F$2566,6,FALSE)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VLOOKUP(BDD818,$A$879:$F$2566,6,FALSE)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VLOOKUP(BDM818,$A$879:$F$2566,6,FALSE)</f>
        <v>225</v>
      </c>
      <c r="BDQ818" s="179" t="s">
        <v>67</v>
      </c>
      <c r="BDR818" s="10">
        <f>BDP818*1.2</f>
        <v>270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VLOOKUP(BDV818,$A$879:$F$2566,6,FALSE)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VLOOKUP(BEE818,$A$879:$F$2566,6,FALSE)</f>
        <v>261</v>
      </c>
      <c r="BEI818" s="179" t="s">
        <v>67</v>
      </c>
      <c r="BEJ818" s="10">
        <f>BEH818*1.2</f>
        <v>313.2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VLOOKUP(BEN818,$A$879:$F$2566,6,FALSE)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VLOOKUP(BEW818,$A$879:$F$2566,6,FALSE)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VLOOKUP(BFF818,$A$879:$F$2566,6,FALSE)</f>
        <v>137</v>
      </c>
      <c r="BFJ818" s="179" t="s">
        <v>67</v>
      </c>
      <c r="BFK818" s="10">
        <f>BFI818*1.2</f>
        <v>164.4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VLOOKUP(BFO818,$A$879:$F$2566,6,FALSE)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VLOOKUP(BFX818,$A$879:$F$2566,6,FALSE)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VLOOKUP(BGG818,$A$879:$F$2566,6,FALSE)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VLOOKUP(BGP818,$A$879:$F$2566,6,FALSE)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VLOOKUP(BGY818,$A$879:$F$2566,6,FALSE)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VLOOKUP(B819,$A$879:$F$2566,6,FALSE)</f>
        <v>261</v>
      </c>
      <c r="F819" s="179" t="s">
        <v>69</v>
      </c>
      <c r="G819" s="10">
        <f>E819*1.1</f>
        <v>287.10000000000002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VLOOKUP(K819,$A$879:$F$2566,6,FALSE)</f>
        <v>237</v>
      </c>
      <c r="O819" s="179" t="s">
        <v>69</v>
      </c>
      <c r="P819" s="10">
        <f>N819*1.1</f>
        <v>260.70000000000005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VLOOKUP(T819,$A$879:$F$2566,6,FALSE)</f>
        <v>261</v>
      </c>
      <c r="X819" s="179" t="s">
        <v>69</v>
      </c>
      <c r="Y819" s="10">
        <f>W819*1.1</f>
        <v>287.10000000000002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VLOOKUP(AC819,$A$879:$F$2566,6,FALSE)</f>
        <v>225</v>
      </c>
      <c r="AG819" s="179" t="s">
        <v>69</v>
      </c>
      <c r="AH819" s="10">
        <f>AF819*1.1</f>
        <v>247.50000000000003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VLOOKUP(AL819,$A$879:$F$2566,6,FALSE)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VLOOKUP(AU819,$A$879:$F$2566,6,FALSE)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VLOOKUP(BD819,$A$879:$F$2566,6,FALSE)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VLOOKUP(BM819,$A$879:$F$2566,6,FALSE)</f>
        <v>261</v>
      </c>
      <c r="BQ819" s="179" t="s">
        <v>69</v>
      </c>
      <c r="BR819" s="10">
        <f>BP819*1.1</f>
        <v>287.10000000000002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VLOOKUP(BV819,$A$879:$F$2566,6,FALSE)</f>
        <v>237</v>
      </c>
      <c r="BZ819" s="179" t="s">
        <v>69</v>
      </c>
      <c r="CA819" s="10">
        <f>BY819*1.1</f>
        <v>260.70000000000005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VLOOKUP(CE819,$A$879:$F$2566,6,FALSE)</f>
        <v>137</v>
      </c>
      <c r="CI819" s="179" t="s">
        <v>69</v>
      </c>
      <c r="CJ819" s="10">
        <f>CH819*1.1</f>
        <v>150.70000000000002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VLOOKUP(CN819,$A$879:$F$2566,6,FALSE)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VLOOKUP(CW819,$A$879:$F$2566,6,FALSE)</f>
        <v>259</v>
      </c>
      <c r="DA819" s="179" t="s">
        <v>69</v>
      </c>
      <c r="DB819" s="10">
        <f>CZ819*1.1</f>
        <v>284.90000000000003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VLOOKUP(DF819,$A$879:$F$2566,6,FALSE)</f>
        <v>237</v>
      </c>
      <c r="DJ819" s="179" t="s">
        <v>69</v>
      </c>
      <c r="DK819" s="10">
        <f>DI819*1.1</f>
        <v>260.70000000000005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VLOOKUP(DO819,$A$879:$F$2566,6,FALSE)</f>
        <v>225</v>
      </c>
      <c r="DS819" s="179" t="s">
        <v>69</v>
      </c>
      <c r="DT819" s="10">
        <f>DR819*1.1</f>
        <v>247.50000000000003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VLOOKUP(DX819,$A$879:$F$2566,6,FALSE)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VLOOKUP(EG819,$A$879:$F$2566,6,FALSE)</f>
        <v>37</v>
      </c>
      <c r="EK819" s="179" t="s">
        <v>69</v>
      </c>
      <c r="EL819" s="10">
        <f>EJ819*1.1</f>
        <v>40.700000000000003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VLOOKUP(EP819,$A$879:$F$2566,6,FALSE)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VLOOKUP(EY819,$A$879:$F$2566,6,FALSE)</f>
        <v>225</v>
      </c>
      <c r="FC819" s="179" t="s">
        <v>69</v>
      </c>
      <c r="FD819" s="10">
        <f>FB819*1.1</f>
        <v>247.50000000000003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VLOOKUP(FH819,$A$879:$F$2566,6,FALSE)</f>
        <v>137</v>
      </c>
      <c r="FL819" s="179" t="s">
        <v>69</v>
      </c>
      <c r="FM819" s="10">
        <f>FK819*1.1</f>
        <v>150.70000000000002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VLOOKUP(FQ819,$A$879:$F$2566,6,FALSE)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VLOOKUP(FZ819,$A$879:$F$2566,6,FALSE)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VLOOKUP(GI819,$A$879:$F$2566,6,FALSE)</f>
        <v>237</v>
      </c>
      <c r="GM819" s="179" t="s">
        <v>69</v>
      </c>
      <c r="GN819" s="10">
        <f>GL819*1.1</f>
        <v>260.70000000000005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VLOOKUP(GR819,$A$879:$F$2566,6,FALSE)</f>
        <v>261</v>
      </c>
      <c r="GV819" s="179" t="s">
        <v>69</v>
      </c>
      <c r="GW819" s="10">
        <f>GU819*1.1</f>
        <v>287.10000000000002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VLOOKUP(HA819,$A$879:$F$2566,6,FALSE)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VLOOKUP(HJ819,$A$879:$F$2566,6,FALSE)</f>
        <v>137</v>
      </c>
      <c r="HN819" s="179" t="s">
        <v>69</v>
      </c>
      <c r="HO819" s="10">
        <f>HM819*1.1</f>
        <v>150.70000000000002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VLOOKUP(HS819,$A$879:$F$2566,6,FALSE)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VLOOKUP(IB819,$A$879:$F$2566,6,FALSE)</f>
        <v>137</v>
      </c>
      <c r="IF819" s="179" t="s">
        <v>69</v>
      </c>
      <c r="IG819" s="10">
        <f>IE819*1.1</f>
        <v>150.70000000000002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VLOOKUP(IK819,$A$879:$F$2566,6,FALSE)</f>
        <v>125</v>
      </c>
      <c r="IO819" s="179" t="s">
        <v>69</v>
      </c>
      <c r="IP819" s="10">
        <f>IN819*1.1</f>
        <v>137.5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VLOOKUP(IT819,$A$879:$F$2566,6,FALSE)</f>
        <v>137</v>
      </c>
      <c r="IX819" s="179" t="s">
        <v>69</v>
      </c>
      <c r="IY819" s="10">
        <f>IW819*1.1</f>
        <v>150.70000000000002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VLOOKUP(JC819,$A$879:$F$2566,6,FALSE)</f>
        <v>137</v>
      </c>
      <c r="JG819" s="179" t="s">
        <v>69</v>
      </c>
      <c r="JH819" s="10">
        <f>JF819*1.1</f>
        <v>150.70000000000002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VLOOKUP(JL819,$A$879:$F$2566,6,FALSE)</f>
        <v>261</v>
      </c>
      <c r="JP819" s="179" t="s">
        <v>69</v>
      </c>
      <c r="JQ819" s="10">
        <f>JO819*1.1</f>
        <v>287.10000000000002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VLOOKUP(JU819,$A$879:$F$2566,6,FALSE)</f>
        <v>137</v>
      </c>
      <c r="JY819" s="179" t="s">
        <v>69</v>
      </c>
      <c r="JZ819" s="10">
        <f>JX819*1.1</f>
        <v>150.70000000000002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VLOOKUP(KD819,$A$879:$F$2566,6,FALSE)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VLOOKUP(KM819,$A$879:$F$2566,6,FALSE)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VLOOKUP(KV819,$A$879:$F$2566,6,FALSE)</f>
        <v>261</v>
      </c>
      <c r="KZ819" s="179" t="s">
        <v>69</v>
      </c>
      <c r="LA819" s="10">
        <f>KY819*1.1</f>
        <v>287.10000000000002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VLOOKUP(LE819,$A$879:$F$2566,6,FALSE)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VLOOKUP(LN819,$A$879:$F$2566,6,FALSE)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VLOOKUP(LW819,$A$879:$F$2566,6,FALSE)</f>
        <v>137</v>
      </c>
      <c r="MA819" s="179" t="s">
        <v>69</v>
      </c>
      <c r="MB819" s="10">
        <f>LZ819*1.1</f>
        <v>150.70000000000002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VLOOKUP(MF819,$A$879:$F$2566,6,FALSE)</f>
        <v>9</v>
      </c>
      <c r="MJ819" s="179" t="s">
        <v>69</v>
      </c>
      <c r="MK819" s="10">
        <f>MI819*1.1</f>
        <v>9.9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VLOOKUP(MO819,$A$879:$F$2566,6,FALSE)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VLOOKUP(MX819,$A$879:$F$2566,6,FALSE)</f>
        <v>261</v>
      </c>
      <c r="NB819" s="179" t="s">
        <v>69</v>
      </c>
      <c r="NC819" s="10">
        <f>NA819*1.1</f>
        <v>287.10000000000002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VLOOKUP(NG819,$A$879:$F$2566,6,FALSE)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VLOOKUP(NP819,$A$879:$F$2566,6,FALSE)</f>
        <v>259</v>
      </c>
      <c r="NT819" s="179" t="s">
        <v>69</v>
      </c>
      <c r="NU819" s="10">
        <f>NS819*1.1</f>
        <v>284.90000000000003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VLOOKUP(NY819,$A$879:$F$2566,6,FALSE)</f>
        <v>125</v>
      </c>
      <c r="OC819" s="179" t="s">
        <v>69</v>
      </c>
      <c r="OD819" s="10">
        <f>OB819*1.1</f>
        <v>137.5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VLOOKUP(OH819,$A$879:$F$2566,6,FALSE)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VLOOKUP(OQ819,$A$879:$F$2566,6,FALSE)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VLOOKUP(OZ819,$A$879:$F$2566,6,FALSE)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VLOOKUP(PI819,$A$879:$F$2566,6,FALSE)</f>
        <v>237</v>
      </c>
      <c r="PM819" s="179" t="s">
        <v>69</v>
      </c>
      <c r="PN819" s="10">
        <f>PL819*1.1</f>
        <v>260.70000000000005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VLOOKUP(PR819,$A$879:$F$2566,6,FALSE)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VLOOKUP(QA819,$A$879:$F$2566,6,FALSE)</f>
        <v>134</v>
      </c>
      <c r="QE819" s="179" t="s">
        <v>69</v>
      </c>
      <c r="QF819" s="10">
        <f>QD819*1.1</f>
        <v>147.4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VLOOKUP(QJ819,$A$879:$F$2566,6,FALSE)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VLOOKUP(QS819,$A$879:$F$2566,6,FALSE)</f>
        <v>74</v>
      </c>
      <c r="QW819" s="179" t="s">
        <v>69</v>
      </c>
      <c r="QX819" s="10">
        <f>QV819*1.1</f>
        <v>81.400000000000006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VLOOKUP(RB819,$A$879:$F$2566,6,FALSE)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VLOOKUP(RK819,$A$879:$F$2566,6,FALSE)</f>
        <v>134</v>
      </c>
      <c r="RO819" s="179" t="s">
        <v>69</v>
      </c>
      <c r="RP819" s="10">
        <f>RN819*1.1</f>
        <v>147.4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VLOOKUP(RT819,$A$879:$F$2566,6,FALSE)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VLOOKUP(SC819,$A$879:$F$2566,6,FALSE)</f>
        <v>261</v>
      </c>
      <c r="SG819" s="179" t="s">
        <v>69</v>
      </c>
      <c r="SH819" s="10">
        <f>SF819*1.1</f>
        <v>287.10000000000002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VLOOKUP(SL819,$A$879:$F$2566,6,FALSE)</f>
        <v>137</v>
      </c>
      <c r="SP819" s="179" t="s">
        <v>69</v>
      </c>
      <c r="SQ819" s="10">
        <f>SO819*1.1</f>
        <v>150.70000000000002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VLOOKUP(SU819,$A$879:$F$2566,6,FALSE)</f>
        <v>225</v>
      </c>
      <c r="SY819" s="179" t="s">
        <v>69</v>
      </c>
      <c r="SZ819" s="10">
        <f>SX819*1.1</f>
        <v>247.50000000000003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VLOOKUP(TD819,$A$879:$F$2566,6,FALSE)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VLOOKUP(TM819,$A$879:$F$2566,6,FALSE)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VLOOKUP(TV819,$A$879:$F$2566,6,FALSE)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VLOOKUP(UE819,$A$879:$F$2566,6,FALSE)</f>
        <v>259</v>
      </c>
      <c r="UI819" s="179" t="s">
        <v>69</v>
      </c>
      <c r="UJ819" s="10">
        <f>UH819*1.1</f>
        <v>284.90000000000003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VLOOKUP(UN819,$A$879:$F$2566,6,FALSE)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VLOOKUP(UW819,$A$879:$F$2566,6,FALSE)</f>
        <v>225</v>
      </c>
      <c r="VA819" s="179" t="s">
        <v>69</v>
      </c>
      <c r="VB819" s="10">
        <f>UZ819*1.1</f>
        <v>247.50000000000003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VLOOKUP(VF819,$A$879:$F$2566,6,FALSE)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VLOOKUP(VO819,$A$879:$F$2566,6,FALSE)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VLOOKUP(VX819,$A$879:$F$2566,6,FALSE)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VLOOKUP(WG819,$A$879:$F$2566,6,FALSE)</f>
        <v>261</v>
      </c>
      <c r="WK819" s="179" t="s">
        <v>69</v>
      </c>
      <c r="WL819" s="10">
        <f>WJ819*1.1</f>
        <v>287.10000000000002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VLOOKUP(WP819,$A$879:$F$2566,6,FALSE)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VLOOKUP(WY819,$A$879:$F$2566,6,FALSE)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1" t="s">
        <v>2023</v>
      </c>
      <c r="XJ819" s="180"/>
      <c r="XK819" s="180">
        <f>VLOOKUP(XH819,$A$879:$F$2566,6,FALSE)</f>
        <v>134</v>
      </c>
      <c r="XL819" s="179" t="s">
        <v>69</v>
      </c>
      <c r="XM819" s="10">
        <f>XK819*1.1</f>
        <v>147.4</v>
      </c>
      <c r="XO819" s="239"/>
      <c r="XP819" s="179" t="s">
        <v>84</v>
      </c>
      <c r="XQ819" s="361" t="s">
        <v>1804</v>
      </c>
      <c r="XS819" s="180"/>
      <c r="XT819" s="180">
        <f>VLOOKUP(XQ819,$A$879:$F$2566,6,FALSE)</f>
        <v>259</v>
      </c>
      <c r="XU819" s="179" t="s">
        <v>69</v>
      </c>
      <c r="XV819" s="10">
        <f>XT819*1.1</f>
        <v>284.90000000000003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VLOOKUP(XZ819,$A$879:$F$2566,6,FALSE)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VLOOKUP(YI819,$A$879:$F$2566,6,FALSE)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VLOOKUP(YR819,$A$879:$F$2566,6,FALSE)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VLOOKUP(ZA819,$A$879:$F$2566,6,FALSE)</f>
        <v>134</v>
      </c>
      <c r="ZE819" s="179" t="s">
        <v>69</v>
      </c>
      <c r="ZF819" s="10">
        <f>ZD819*1.1</f>
        <v>147.4</v>
      </c>
      <c r="ZH819" s="239"/>
      <c r="ZI819" s="179" t="s">
        <v>84</v>
      </c>
      <c r="ZJ819" s="361" t="s">
        <v>1804</v>
      </c>
      <c r="ZL819" s="180"/>
      <c r="ZM819" s="180">
        <f>VLOOKUP(ZJ819,$A$879:$F$2566,6,FALSE)</f>
        <v>259</v>
      </c>
      <c r="ZN819" s="179" t="s">
        <v>69</v>
      </c>
      <c r="ZO819" s="10">
        <f>ZM819*1.1</f>
        <v>284.90000000000003</v>
      </c>
      <c r="ZQ819" s="239"/>
      <c r="ZR819" s="179" t="s">
        <v>84</v>
      </c>
      <c r="ZS819" s="361" t="s">
        <v>506</v>
      </c>
      <c r="ZU819" s="180"/>
      <c r="ZV819" s="180">
        <f>VLOOKUP(ZS819,$A$879:$F$2566,6,FALSE)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VLOOKUP(AAB819,$A$879:$F$2566,6,FALSE)</f>
        <v>37</v>
      </c>
      <c r="AAF819" s="179" t="s">
        <v>69</v>
      </c>
      <c r="AAG819" s="10">
        <f>AAE819*1.1</f>
        <v>40.700000000000003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VLOOKUP(AAK819,$A$879:$F$2566,6,FALSE)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VLOOKUP(AAT819,$A$879:$F$2566,6,FALSE)</f>
        <v>261</v>
      </c>
      <c r="AAX819" s="179" t="s">
        <v>69</v>
      </c>
      <c r="AAY819" s="10">
        <f>AAW819*1.1</f>
        <v>287.10000000000002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VLOOKUP(ABC819,$A$879:$F$2566,6,FALSE)</f>
        <v>74</v>
      </c>
      <c r="ABG819" s="179" t="s">
        <v>69</v>
      </c>
      <c r="ABH819" s="10">
        <f>ABF819*1.1</f>
        <v>81.400000000000006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VLOOKUP(ABL819,$A$879:$F$2566,6,FALSE)</f>
        <v>200</v>
      </c>
      <c r="ABP819" s="179" t="s">
        <v>69</v>
      </c>
      <c r="ABQ819" s="10">
        <f>ABO819*1.1</f>
        <v>220.00000000000003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VLOOKUP(ABU819,$A$879:$F$2566,6,FALSE)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VLOOKUP(ACD819,$A$879:$F$2566,6,FALSE)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VLOOKUP(ACM819,$A$879:$F$2566,6,FALSE)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VLOOKUP(ACV819,$A$879:$F$2566,6,FALSE)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VLOOKUP(ADE819,$A$879:$F$2566,6,FALSE)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VLOOKUP(ADN819,$A$879:$F$2566,6,FALSE)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VLOOKUP(ADW819,$A$879:$F$2566,6,FALSE)</f>
        <v>237</v>
      </c>
      <c r="AEA819" s="179" t="s">
        <v>69</v>
      </c>
      <c r="AEB819" s="10">
        <f>ADZ819*1.1</f>
        <v>260.70000000000005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VLOOKUP(AEF819,$A$879:$F$2566,6,FALSE)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VLOOKUP(AEO819,$A$879:$F$2566,6,FALSE)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VLOOKUP(AEX819,$A$879:$F$2566,6,FALSE)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VLOOKUP(AFG819,$A$879:$F$2566,6,FALSE)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VLOOKUP(AFP819,$A$879:$F$2566,6,FALSE)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VLOOKUP(AFY819,$A$879:$F$2566,6,FALSE)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VLOOKUP(AGH819,$A$879:$F$2566,6,FALSE)</f>
        <v>137</v>
      </c>
      <c r="AGL819" s="179" t="s">
        <v>69</v>
      </c>
      <c r="AGM819" s="10">
        <f>AGK819*1.1</f>
        <v>150.70000000000002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VLOOKUP(AGQ819,$A$879:$F$2566,6,FALSE)</f>
        <v>225</v>
      </c>
      <c r="AGU819" s="179" t="s">
        <v>69</v>
      </c>
      <c r="AGV819" s="10">
        <f>AGT819*1.1</f>
        <v>247.50000000000003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VLOOKUP(AGZ819,$A$879:$F$2566,6,FALSE)</f>
        <v>237</v>
      </c>
      <c r="AHD819" s="179" t="s">
        <v>69</v>
      </c>
      <c r="AHE819" s="10">
        <f>AHC819*1.1</f>
        <v>260.70000000000005</v>
      </c>
      <c r="AHF819" s="10"/>
      <c r="AHG819" s="239"/>
      <c r="AHH819" s="179" t="s">
        <v>84</v>
      </c>
      <c r="AHI819" s="440" t="s">
        <v>2332</v>
      </c>
      <c r="AHK819" s="180"/>
      <c r="AHL819" s="180">
        <f>VLOOKUP(AHI819,$A$879:$F$2566,6,FALSE)</f>
        <v>37</v>
      </c>
      <c r="AHM819" s="179" t="s">
        <v>69</v>
      </c>
      <c r="AHN819" s="10">
        <f>AHL819*1.1</f>
        <v>40.700000000000003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VLOOKUP(AHR819,$A$879:$F$2566,6,FALSE)</f>
        <v>237</v>
      </c>
      <c r="AHV819" s="179" t="s">
        <v>69</v>
      </c>
      <c r="AHW819" s="10">
        <f>AHU819*1.1</f>
        <v>260.70000000000005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VLOOKUP(AIA819,$A$879:$F$2566,6,FALSE)</f>
        <v>125</v>
      </c>
      <c r="AIE819" s="179" t="s">
        <v>69</v>
      </c>
      <c r="AIF819" s="10">
        <f>AID819*1.1</f>
        <v>137.5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VLOOKUP(AIJ819,$A$879:$F$2566,6,FALSE)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VLOOKUP(AIS819,$A$879:$F$2566,6,FALSE)</f>
        <v>261</v>
      </c>
      <c r="AIW819" s="179" t="s">
        <v>69</v>
      </c>
      <c r="AIX819" s="10">
        <f>AIV819*1.1</f>
        <v>287.10000000000002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VLOOKUP(AJB819,$A$879:$F$2566,6,FALSE)</f>
        <v>261</v>
      </c>
      <c r="AJF819" s="179" t="s">
        <v>69</v>
      </c>
      <c r="AJG819" s="10">
        <f>AJE819*1.1</f>
        <v>287.10000000000002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VLOOKUP(AJK819,$A$879:$F$2566,6,FALSE)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VLOOKUP(AJT819,$A$879:$F$2566,6,FALSE)</f>
        <v>259</v>
      </c>
      <c r="AJX819" s="179" t="s">
        <v>69</v>
      </c>
      <c r="AJY819" s="10">
        <f>AJW819*1.1</f>
        <v>284.90000000000003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VLOOKUP(AKC819,$A$879:$F$2566,6,FALSE)</f>
        <v>261</v>
      </c>
      <c r="AKG819" s="179" t="s">
        <v>69</v>
      </c>
      <c r="AKH819" s="10">
        <f>AKF819*1.1</f>
        <v>287.10000000000002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VLOOKUP(AKL819,$A$879:$F$2566,6,FALSE)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VLOOKUP(AKU819,$A$879:$F$2566,6,FALSE)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VLOOKUP(ALD819,$A$879:$F$2566,6,FALSE)</f>
        <v>134</v>
      </c>
      <c r="ALH819" s="179" t="s">
        <v>69</v>
      </c>
      <c r="ALI819" s="10">
        <f>ALG819*1.1</f>
        <v>147.4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VLOOKUP(ALM819,$A$879:$F$2566,6,FALSE)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VLOOKUP(ALV819,$A$879:$F$2566,6,FALSE)</f>
        <v>121</v>
      </c>
      <c r="ALZ819" s="179" t="s">
        <v>69</v>
      </c>
      <c r="AMA819" s="10">
        <f>ALY819*1.1</f>
        <v>133.10000000000002</v>
      </c>
      <c r="AMB819" s="10"/>
      <c r="AMC819" s="239"/>
      <c r="AMD819" s="179" t="s">
        <v>84</v>
      </c>
      <c r="AME819" s="443" t="s">
        <v>1011</v>
      </c>
      <c r="AMG819" s="180"/>
      <c r="AMH819" s="180">
        <f>VLOOKUP(AME819,$A$879:$F$2566,6,FALSE)</f>
        <v>125</v>
      </c>
      <c r="AMI819" s="179" t="s">
        <v>69</v>
      </c>
      <c r="AMJ819" s="10">
        <f>AMH819*1.1</f>
        <v>137.5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VLOOKUP(AMN819,$A$879:$F$2566,6,FALSE)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VLOOKUP(AMW819,$A$879:$F$2566,6,FALSE)</f>
        <v>137</v>
      </c>
      <c r="ANA819" s="179" t="s">
        <v>69</v>
      </c>
      <c r="ANB819" s="10">
        <f>AMZ819*1.1</f>
        <v>150.70000000000002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VLOOKUP(ANF819,$A$879:$F$2566,6,FALSE)</f>
        <v>261</v>
      </c>
      <c r="ANJ819" s="179" t="s">
        <v>69</v>
      </c>
      <c r="ANK819" s="10">
        <f>ANI819*1.1</f>
        <v>287.10000000000002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VLOOKUP(ANO819,$A$879:$F$2566,6,FALSE)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VLOOKUP(ANX819,$A$879:$F$2566,6,FALSE)</f>
        <v>134</v>
      </c>
      <c r="AOB819" s="179" t="s">
        <v>69</v>
      </c>
      <c r="AOC819" s="10">
        <f>AOA819*1.1</f>
        <v>147.4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VLOOKUP(AOG819,$A$879:$F$2566,6,FALSE)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VLOOKUP(AOP819,$A$879:$F$2566,6,FALSE)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6" t="s">
        <v>1801</v>
      </c>
      <c r="APA819" s="180"/>
      <c r="APB819" s="180">
        <f>VLOOKUP(AOY819,$A$879:$F$2566,6,FALSE)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VLOOKUP(APH819,$A$879:$F$2566,6,FALSE)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VLOOKUP(APQ819,$A$879:$F$2566,6,FALSE)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VLOOKUP(APZ819,$A$879:$F$2566,6,FALSE)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VLOOKUP(AQI819,$A$879:$F$2566,6,FALSE)</f>
        <v>237</v>
      </c>
      <c r="AQM819" s="179" t="s">
        <v>69</v>
      </c>
      <c r="AQN819" s="10">
        <f>AQL819*1.1</f>
        <v>260.70000000000005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VLOOKUP(AQR819,$A$879:$F$2566,6,FALSE)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VLOOKUP(ARA819,$A$879:$F$2566,6,FALSE)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VLOOKUP(ARJ819,$A$879:$F$2566,6,FALSE)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VLOOKUP(ARS819,$A$879:$F$2566,6,FALSE)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VLOOKUP(ASB819,$A$879:$F$2566,6,FALSE)</f>
        <v>225</v>
      </c>
      <c r="ASF819" s="179" t="s">
        <v>69</v>
      </c>
      <c r="ASG819" s="10">
        <f>ASE819*1.1</f>
        <v>247.50000000000003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VLOOKUP(ASK819,$A$879:$F$2566,6,FALSE)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VLOOKUP(AST819,$A$879:$F$2566,6,FALSE)</f>
        <v>259</v>
      </c>
      <c r="ASX819" s="179" t="s">
        <v>69</v>
      </c>
      <c r="ASY819" s="10">
        <f>ASW819*1.1</f>
        <v>284.90000000000003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VLOOKUP(ATC819,$A$879:$F$2566,6,FALSE)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VLOOKUP(ATL819,$A$879:$F$2566,6,FALSE)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VLOOKUP(ATU819,$A$879:$F$2566,6,FALSE)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VLOOKUP(AUD819,$A$879:$F$2566,6,FALSE)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VLOOKUP(AUM819,$A$879:$F$2566,6,FALSE)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VLOOKUP(AUV819,$A$879:$F$2566,6,FALSE)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VLOOKUP(AVE819,$A$879:$F$2566,6,FALSE)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VLOOKUP(AVN819,$A$879:$F$2566,6,FALSE)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VLOOKUP(AVW819,$A$879:$F$2566,6,FALSE)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VLOOKUP(AWF819,$A$879:$F$2566,6,FALSE)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VLOOKUP(AWO819,$A$879:$F$2566,6,FALSE)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VLOOKUP(AWX819,$A$879:$F$2566,6,FALSE)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VLOOKUP(AXG819,$A$879:$F$2566,6,FALSE)</f>
        <v>261</v>
      </c>
      <c r="AXK819" s="179" t="s">
        <v>69</v>
      </c>
      <c r="AXL819" s="10">
        <f>AXJ819*1.1</f>
        <v>287.10000000000002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VLOOKUP(AXP819,$A$879:$F$2566,6,FALSE)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VLOOKUP(AXY819,$A$879:$F$2566,6,FALSE)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VLOOKUP(AYH819,$A$879:$F$2566,6,FALSE)</f>
        <v>237</v>
      </c>
      <c r="AYL819" s="179" t="s">
        <v>69</v>
      </c>
      <c r="AYM819" s="10">
        <f>AYK819*1.1</f>
        <v>260.70000000000005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VLOOKUP(AYQ819,$A$879:$F$2566,6,FALSE)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VLOOKUP(AYZ819,$A$879:$F$2566,6,FALSE)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VLOOKUP(AZI819,$A$879:$F$2566,6,FALSE)</f>
        <v>259</v>
      </c>
      <c r="AZM819" s="179" t="s">
        <v>69</v>
      </c>
      <c r="AZN819" s="10">
        <f>AZL819*1.1</f>
        <v>284.90000000000003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VLOOKUP(AZR819,$A$879:$F$2566,6,FALSE)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VLOOKUP(BAA819,$A$879:$F$2566,6,FALSE)</f>
        <v>134</v>
      </c>
      <c r="BAE819" s="179" t="s">
        <v>69</v>
      </c>
      <c r="BAF819" s="10">
        <f>BAD819*1.1</f>
        <v>147.4</v>
      </c>
      <c r="BAG819" s="10"/>
      <c r="BAH819" s="239"/>
      <c r="BAI819" s="179" t="s">
        <v>84</v>
      </c>
      <c r="BAJ819" s="440" t="s">
        <v>2119</v>
      </c>
      <c r="BAL819" s="180"/>
      <c r="BAM819" s="180">
        <f>VLOOKUP(BAJ819,$A$879:$F$2566,6,FALSE)</f>
        <v>261</v>
      </c>
      <c r="BAN819" s="179" t="s">
        <v>69</v>
      </c>
      <c r="BAO819" s="10">
        <f>BAM819*1.1</f>
        <v>287.10000000000002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VLOOKUP(BAS819,$A$879:$F$2566,6,FALSE)</f>
        <v>261</v>
      </c>
      <c r="BAW819" s="179" t="s">
        <v>69</v>
      </c>
      <c r="BAX819" s="10">
        <f>BAV819*1.1</f>
        <v>287.10000000000002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VLOOKUP(BBB819,$A$879:$F$2566,6,FALSE)</f>
        <v>134</v>
      </c>
      <c r="BBF819" s="179" t="s">
        <v>69</v>
      </c>
      <c r="BBG819" s="10">
        <f>BBE819*1.1</f>
        <v>147.4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VLOOKUP(BBK819,$A$879:$F$2566,6,FALSE)</f>
        <v>259</v>
      </c>
      <c r="BBO819" s="179" t="s">
        <v>69</v>
      </c>
      <c r="BBP819" s="10">
        <f>BBN819*1.1</f>
        <v>284.90000000000003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VLOOKUP(BBT819,$A$879:$F$2566,6,FALSE)</f>
        <v>137</v>
      </c>
      <c r="BBX819" s="179" t="s">
        <v>69</v>
      </c>
      <c r="BBY819" s="10">
        <f>BBW819*1.1</f>
        <v>150.70000000000002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VLOOKUP(BCC819,$A$879:$F$2566,6,FALSE)</f>
        <v>74</v>
      </c>
      <c r="BCG819" s="179" t="s">
        <v>69</v>
      </c>
      <c r="BCH819" s="10">
        <f>BCF819*1.1</f>
        <v>81.400000000000006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VLOOKUP(BCL819,$A$879:$F$2566,6,FALSE)</f>
        <v>67</v>
      </c>
      <c r="BCP819" s="179" t="s">
        <v>69</v>
      </c>
      <c r="BCQ819" s="10">
        <f>BCO819*1.1</f>
        <v>73.7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VLOOKUP(BCU819,$A$879:$F$2566,6,FALSE)</f>
        <v>134</v>
      </c>
      <c r="BCY819" s="179" t="s">
        <v>69</v>
      </c>
      <c r="BCZ819" s="10">
        <f>BCX819*1.1</f>
        <v>147.4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VLOOKUP(BDD819,$A$879:$F$2566,6,FALSE)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VLOOKUP(BDM819,$A$879:$F$2566,6,FALSE)</f>
        <v>200</v>
      </c>
      <c r="BDQ819" s="179" t="s">
        <v>69</v>
      </c>
      <c r="BDR819" s="10">
        <f>BDP819*1.1</f>
        <v>220.00000000000003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VLOOKUP(BDV819,$A$879:$F$2566,6,FALSE)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VLOOKUP(BEE819,$A$879:$F$2566,6,FALSE)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VLOOKUP(BEN819,$A$879:$F$2566,6,FALSE)</f>
        <v>9</v>
      </c>
      <c r="BER819" s="179" t="s">
        <v>69</v>
      </c>
      <c r="BES819" s="10">
        <f>BEQ819*1.1</f>
        <v>9.9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VLOOKUP(BEW819,$A$879:$F$2566,6,FALSE)</f>
        <v>137</v>
      </c>
      <c r="BFA819" s="179" t="s">
        <v>69</v>
      </c>
      <c r="BFB819" s="10">
        <f>BEZ819*1.1</f>
        <v>150.70000000000002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VLOOKUP(BFF819,$A$879:$F$2566,6,FALSE)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VLOOKUP(BFO819,$A$879:$F$2566,6,FALSE)</f>
        <v>261</v>
      </c>
      <c r="BFS819" s="179" t="s">
        <v>69</v>
      </c>
      <c r="BFT819" s="10">
        <f>BFR819*1.1</f>
        <v>287.10000000000002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VLOOKUP(BFX819,$A$879:$F$2566,6,FALSE)</f>
        <v>200</v>
      </c>
      <c r="BGB819" s="179" t="s">
        <v>69</v>
      </c>
      <c r="BGC819" s="10">
        <f>BGA819*1.1</f>
        <v>220.00000000000003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VLOOKUP(BGG819,$A$879:$F$2566,6,FALSE)</f>
        <v>67</v>
      </c>
      <c r="BGK819" s="179" t="s">
        <v>69</v>
      </c>
      <c r="BGL819" s="10">
        <f>BGJ819*1.1</f>
        <v>73.7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VLOOKUP(BGP819,$A$879:$F$2566,6,FALSE)</f>
        <v>137</v>
      </c>
      <c r="BGT819" s="179" t="s">
        <v>69</v>
      </c>
      <c r="BGU819" s="10">
        <f>BGS819*1.1</f>
        <v>150.70000000000002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VLOOKUP(BGY819,$A$879:$F$2566,6,FALSE)</f>
        <v>200</v>
      </c>
      <c r="BHC819" s="179" t="s">
        <v>69</v>
      </c>
      <c r="BHD819" s="10">
        <f>BHB819*1.1</f>
        <v>220.00000000000003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1142.2</v>
      </c>
      <c r="I820" s="233"/>
      <c r="J820" s="179"/>
      <c r="K820" s="437"/>
      <c r="M820" s="179"/>
      <c r="N820" s="179"/>
      <c r="O820" s="179"/>
      <c r="P820" s="10"/>
      <c r="Q820" s="10">
        <f>SUM(P815:P819)</f>
        <v>856.9</v>
      </c>
      <c r="R820" s="233"/>
      <c r="S820" s="179"/>
      <c r="T820" s="437"/>
      <c r="V820" s="179"/>
      <c r="W820" s="179"/>
      <c r="X820" s="179"/>
      <c r="Y820" s="10"/>
      <c r="Z820" s="10">
        <f>SUM(Y815:Y819)</f>
        <v>1000.8000000000001</v>
      </c>
      <c r="AA820" s="233"/>
      <c r="AB820" s="179"/>
      <c r="AC820" s="437"/>
      <c r="AE820" s="179"/>
      <c r="AF820" s="179"/>
      <c r="AG820" s="179"/>
      <c r="AH820" s="10"/>
      <c r="AI820" s="10">
        <f>SUM(AH815:AH819)</f>
        <v>747.5</v>
      </c>
      <c r="AJ820" s="233"/>
      <c r="AK820" s="179"/>
      <c r="AL820" s="437"/>
      <c r="AN820" s="179"/>
      <c r="AO820" s="179"/>
      <c r="AP820" s="179"/>
      <c r="AQ820" s="10"/>
      <c r="AR820" s="10">
        <f>SUM(AQ815:AQ819)</f>
        <v>925.09999999999991</v>
      </c>
      <c r="AS820" s="233"/>
      <c r="AT820" s="179"/>
      <c r="AU820" s="437"/>
      <c r="AW820" s="179"/>
      <c r="AX820" s="179"/>
      <c r="AY820" s="179"/>
      <c r="AZ820" s="10"/>
      <c r="BA820" s="10">
        <f>SUM(AZ815:AZ819)</f>
        <v>911</v>
      </c>
      <c r="BB820" s="233"/>
      <c r="BC820" s="179"/>
      <c r="BD820" s="437"/>
      <c r="BF820" s="179"/>
      <c r="BG820" s="179"/>
      <c r="BH820" s="179"/>
      <c r="BI820" s="10"/>
      <c r="BJ820" s="10">
        <f>SUM(BI815:BI819)</f>
        <v>1213.9000000000001</v>
      </c>
      <c r="BK820" s="233"/>
      <c r="BL820" s="179"/>
      <c r="BM820" s="437"/>
      <c r="BO820" s="179"/>
      <c r="BP820" s="179"/>
      <c r="BQ820" s="179"/>
      <c r="BR820" s="10"/>
      <c r="BS820" s="10">
        <f>SUM(BR815:BR819)</f>
        <v>908.6</v>
      </c>
      <c r="BT820" s="233"/>
      <c r="BU820" s="179"/>
      <c r="BV820" s="437"/>
      <c r="BX820" s="179"/>
      <c r="BY820" s="179"/>
      <c r="BZ820" s="179"/>
      <c r="CA820" s="10"/>
      <c r="CB820" s="10">
        <f>SUM(CA815:CA819)</f>
        <v>1002.4</v>
      </c>
      <c r="CC820" s="233"/>
      <c r="CD820" s="179"/>
      <c r="CE820" s="437"/>
      <c r="CG820" s="179"/>
      <c r="CH820" s="179"/>
      <c r="CI820" s="179"/>
      <c r="CJ820" s="10"/>
      <c r="CK820" s="10">
        <f>SUM(CJ815:CJ819)</f>
        <v>1297.3</v>
      </c>
      <c r="CL820" s="233"/>
      <c r="CM820" s="179"/>
      <c r="CN820" s="437"/>
      <c r="CP820" s="179"/>
      <c r="CQ820" s="179"/>
      <c r="CR820" s="179"/>
      <c r="CS820" s="10"/>
      <c r="CT820" s="10">
        <f>SUM(CS815:CS819)</f>
        <v>1345.5</v>
      </c>
      <c r="CU820" s="233"/>
      <c r="CV820" s="179"/>
      <c r="CW820" s="437"/>
      <c r="CY820" s="179"/>
      <c r="CZ820" s="179"/>
      <c r="DA820" s="179"/>
      <c r="DB820" s="10"/>
      <c r="DC820" s="10">
        <f>SUM(DB815:DB819)</f>
        <v>1159.7</v>
      </c>
      <c r="DD820" s="233"/>
      <c r="DE820" s="179"/>
      <c r="DF820" s="437"/>
      <c r="DH820" s="179"/>
      <c r="DI820" s="179"/>
      <c r="DJ820" s="179"/>
      <c r="DK820" s="10"/>
      <c r="DL820" s="10">
        <f>SUM(DK815:DK819)</f>
        <v>716.40000000000009</v>
      </c>
      <c r="DM820" s="233"/>
      <c r="DN820" s="179"/>
      <c r="DO820" s="437"/>
      <c r="DQ820" s="179"/>
      <c r="DR820" s="179"/>
      <c r="DS820" s="179"/>
      <c r="DT820" s="10"/>
      <c r="DU820" s="10">
        <f>SUM(DT815:DT819)</f>
        <v>1071</v>
      </c>
      <c r="DV820" s="233"/>
      <c r="DW820" s="179"/>
      <c r="DX820" s="437"/>
      <c r="DZ820" s="179"/>
      <c r="EA820" s="179"/>
      <c r="EB820" s="179"/>
      <c r="EC820" s="10"/>
      <c r="ED820" s="10">
        <f>SUM(EC815:EC819)</f>
        <v>735.80000000000007</v>
      </c>
      <c r="EE820" s="233"/>
      <c r="EF820" s="179"/>
      <c r="EG820" s="437"/>
      <c r="EI820" s="179"/>
      <c r="EJ820" s="179"/>
      <c r="EK820" s="179"/>
      <c r="EL820" s="10"/>
      <c r="EM820" s="10">
        <f>SUM(EL815:EL819)</f>
        <v>908.4</v>
      </c>
      <c r="EN820" s="233"/>
      <c r="EO820" s="179"/>
      <c r="EP820" s="437"/>
      <c r="ER820" s="179"/>
      <c r="ES820" s="179"/>
      <c r="ET820" s="179"/>
      <c r="EU820" s="10"/>
      <c r="EV820" s="10">
        <f>SUM(EU815:EU819)</f>
        <v>682.4</v>
      </c>
      <c r="EW820" s="233"/>
      <c r="EX820" s="179"/>
      <c r="EY820" s="437"/>
      <c r="FA820" s="179"/>
      <c r="FB820" s="179"/>
      <c r="FC820" s="179"/>
      <c r="FD820" s="10"/>
      <c r="FE820" s="10">
        <f>SUM(FD815:FD819)</f>
        <v>1136.0999999999999</v>
      </c>
      <c r="FF820" s="233"/>
      <c r="FG820" s="179"/>
      <c r="FH820" s="437"/>
      <c r="FJ820" s="179"/>
      <c r="FK820" s="179"/>
      <c r="FL820" s="179"/>
      <c r="FM820" s="10"/>
      <c r="FN820" s="10">
        <f>SUM(FM815:FM819)</f>
        <v>1062.5</v>
      </c>
      <c r="FO820" s="233"/>
      <c r="FP820" s="179"/>
      <c r="FQ820" s="437"/>
      <c r="FS820" s="179"/>
      <c r="FT820" s="179"/>
      <c r="FU820" s="179"/>
      <c r="FV820" s="10"/>
      <c r="FW820" s="10">
        <f>SUM(FV815:FV819)</f>
        <v>696.1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7"/>
      <c r="GK820" s="179"/>
      <c r="GL820" s="179"/>
      <c r="GM820" s="179"/>
      <c r="GN820" s="10"/>
      <c r="GO820" s="10">
        <f>SUM(GN815:GN819)</f>
        <v>982</v>
      </c>
      <c r="GP820" s="233"/>
      <c r="GQ820" s="179"/>
      <c r="GR820" s="437"/>
      <c r="GT820" s="179"/>
      <c r="GU820" s="179"/>
      <c r="GV820" s="179"/>
      <c r="GW820" s="179"/>
      <c r="GX820" s="10">
        <f>SUM(GW815:GW819)</f>
        <v>717.5</v>
      </c>
      <c r="GY820" s="233"/>
      <c r="GZ820" s="179"/>
      <c r="HA820" s="437"/>
      <c r="HC820" s="179"/>
      <c r="HD820" s="179"/>
      <c r="HE820" s="179"/>
      <c r="HF820" s="10"/>
      <c r="HG820" s="10">
        <f>SUM(HF815:HF819)</f>
        <v>495.80000000000007</v>
      </c>
      <c r="HH820" s="233"/>
      <c r="HI820" s="179"/>
      <c r="HJ820" s="437"/>
      <c r="HL820" s="179"/>
      <c r="HM820" s="179"/>
      <c r="HN820" s="179"/>
      <c r="HO820" s="179"/>
      <c r="HP820" s="10">
        <f>SUM(HO815:HO819)</f>
        <v>703.6</v>
      </c>
      <c r="HQ820" s="233"/>
      <c r="HR820" s="179"/>
      <c r="HS820" s="437"/>
      <c r="HU820" s="179"/>
      <c r="HV820" s="179"/>
      <c r="HW820" s="179"/>
      <c r="HX820" s="179"/>
      <c r="HY820" s="10">
        <f>SUM(HX815:HX819)</f>
        <v>1118.0999999999999</v>
      </c>
      <c r="HZ820" s="233"/>
      <c r="IA820" s="179"/>
      <c r="IB820" s="437"/>
      <c r="ID820" s="179"/>
      <c r="IE820" s="179"/>
      <c r="IF820" s="179"/>
      <c r="IG820" s="179"/>
      <c r="IH820" s="10">
        <f>SUM(IG815:IG819)</f>
        <v>490.4</v>
      </c>
      <c r="II820" s="233"/>
      <c r="IJ820" s="179"/>
      <c r="IK820" s="437"/>
      <c r="IM820" s="179"/>
      <c r="IN820" s="179"/>
      <c r="IO820" s="179"/>
      <c r="IP820" s="10"/>
      <c r="IQ820" s="10">
        <f>SUM(IP815:IP819)</f>
        <v>1282.7</v>
      </c>
      <c r="IR820" s="233"/>
      <c r="IS820" s="179"/>
      <c r="IT820" s="437"/>
      <c r="IV820" s="179"/>
      <c r="IW820" s="179"/>
      <c r="IX820" s="179"/>
      <c r="IY820" s="10"/>
      <c r="IZ820" s="10">
        <f>SUM(IY815:IY819)</f>
        <v>886.30000000000007</v>
      </c>
      <c r="JA820" s="233"/>
      <c r="JB820" s="179"/>
      <c r="JC820" s="437"/>
      <c r="JE820" s="179"/>
      <c r="JF820" s="179"/>
      <c r="JG820" s="179"/>
      <c r="JH820" s="10"/>
      <c r="JI820" s="10">
        <f>SUM(JH815:JH819)</f>
        <v>646.70000000000005</v>
      </c>
      <c r="JJ820" s="233"/>
      <c r="JK820" s="179"/>
      <c r="JL820" s="437"/>
      <c r="JN820" s="179"/>
      <c r="JO820" s="179"/>
      <c r="JP820" s="179"/>
      <c r="JQ820" s="10"/>
      <c r="JR820" s="10">
        <f>SUM(JQ815:JQ819)</f>
        <v>818.1</v>
      </c>
      <c r="JS820" s="233"/>
      <c r="JT820" s="179"/>
      <c r="JU820" s="437"/>
      <c r="JW820" s="179"/>
      <c r="JX820" s="179"/>
      <c r="JY820" s="179"/>
      <c r="JZ820" s="10"/>
      <c r="KA820" s="10">
        <f>SUM(JZ815:JZ819)</f>
        <v>871.3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7"/>
      <c r="KO820" s="179"/>
      <c r="KP820" s="179"/>
      <c r="KQ820" s="179"/>
      <c r="KR820" s="179"/>
      <c r="KS820" s="10">
        <f>SUM(KR815:KR819)</f>
        <v>578.6</v>
      </c>
      <c r="KT820" s="233"/>
      <c r="KU820" s="179"/>
      <c r="KV820" s="437"/>
      <c r="KX820" s="179"/>
      <c r="KY820" s="179"/>
      <c r="KZ820" s="179"/>
      <c r="LA820" s="10"/>
      <c r="LB820" s="10">
        <f>SUM(LA815:LA819)</f>
        <v>925.6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7"/>
      <c r="LP820" s="179"/>
      <c r="LQ820" s="179"/>
      <c r="LR820" s="179"/>
      <c r="LS820" s="10"/>
      <c r="LT820" s="10">
        <f>SUM(LS815:LS819)</f>
        <v>508.70000000000005</v>
      </c>
      <c r="LU820" s="233"/>
      <c r="LV820" s="179"/>
      <c r="LW820" s="437"/>
      <c r="LY820" s="179"/>
      <c r="LZ820" s="179"/>
      <c r="MA820" s="179"/>
      <c r="MB820" s="10"/>
      <c r="MC820" s="10">
        <f>SUM(MB815:MB819)</f>
        <v>804.8</v>
      </c>
      <c r="MD820" s="233"/>
      <c r="ME820" s="179"/>
      <c r="MF820" s="437"/>
      <c r="MH820" s="179"/>
      <c r="MI820" s="179"/>
      <c r="MJ820" s="179"/>
      <c r="MK820" s="10"/>
      <c r="ML820" s="10">
        <f>SUM(MK815:MK819)</f>
        <v>871.9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7"/>
      <c r="MZ820" s="179"/>
      <c r="NA820" s="179"/>
      <c r="NB820" s="179"/>
      <c r="NC820" s="10"/>
      <c r="ND820" s="10">
        <f>SUM(NC815:NC819)</f>
        <v>802.5</v>
      </c>
      <c r="NE820" s="233"/>
      <c r="NF820" s="179"/>
      <c r="NG820" s="437"/>
      <c r="NI820" s="179"/>
      <c r="NJ820" s="179"/>
      <c r="NK820" s="179"/>
      <c r="NL820" s="10"/>
      <c r="NM820" s="10">
        <f>SUM(NL815:NL819)</f>
        <v>673.2</v>
      </c>
      <c r="NN820" s="233"/>
      <c r="NO820" s="179"/>
      <c r="NP820" s="437"/>
      <c r="NR820" s="179"/>
      <c r="NS820" s="179"/>
      <c r="NT820" s="179"/>
      <c r="NU820" s="10"/>
      <c r="NV820" s="10">
        <f>SUM(NU815:NU819)</f>
        <v>841</v>
      </c>
      <c r="NW820" s="233"/>
      <c r="NX820" s="179"/>
      <c r="NY820" s="437"/>
      <c r="OA820" s="179"/>
      <c r="OB820" s="179"/>
      <c r="OC820" s="179"/>
      <c r="OD820" s="179"/>
      <c r="OE820" s="10">
        <f>SUM(OD815:OD819)</f>
        <v>1006.5</v>
      </c>
      <c r="OF820" s="233"/>
      <c r="OG820" s="179"/>
      <c r="OH820" s="437"/>
      <c r="OJ820" s="179"/>
      <c r="OK820" s="179"/>
      <c r="OL820" s="179"/>
      <c r="OM820" s="10"/>
      <c r="ON820" s="10">
        <f>SUM(OM815:OM819)</f>
        <v>514.29999999999995</v>
      </c>
      <c r="OO820" s="233"/>
      <c r="OP820" s="179"/>
      <c r="OQ820" s="437"/>
      <c r="OS820" s="179"/>
      <c r="OT820" s="179"/>
      <c r="OU820" s="179"/>
      <c r="OV820" s="10"/>
      <c r="OW820" s="10">
        <f>SUM(OV815:OV819)</f>
        <v>727.90000000000009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968.9</v>
      </c>
      <c r="PG820" s="233"/>
      <c r="PH820" s="179"/>
      <c r="PI820" s="437"/>
      <c r="PK820" s="179"/>
      <c r="PL820" s="179"/>
      <c r="PM820" s="179"/>
      <c r="PN820" s="10"/>
      <c r="PO820" s="10">
        <f>SUM(PN815:PN819)</f>
        <v>525</v>
      </c>
      <c r="PP820" s="233"/>
      <c r="PQ820" s="179"/>
      <c r="PR820" s="437"/>
      <c r="PT820" s="179"/>
      <c r="PU820" s="179"/>
      <c r="PV820" s="179"/>
      <c r="PW820" s="10"/>
      <c r="PX820" s="10">
        <f>SUM(PW815:PW819)</f>
        <v>743.40000000000009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912.8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8"/>
      <c r="QU820" s="179"/>
      <c r="QV820" s="179"/>
      <c r="QW820" s="179"/>
      <c r="QX820" s="10"/>
      <c r="QY820" s="10">
        <f>SUM(QX815:QX819)</f>
        <v>739.3</v>
      </c>
      <c r="QZ820" s="233"/>
      <c r="RA820" s="179"/>
      <c r="RB820" s="437"/>
      <c r="RD820" s="179"/>
      <c r="RE820" s="179"/>
      <c r="RF820" s="179"/>
      <c r="RG820" s="10"/>
      <c r="RH820" s="10">
        <f>SUM(RG815:RG819)</f>
        <v>518.1</v>
      </c>
      <c r="RI820" s="233"/>
      <c r="RJ820" s="179"/>
      <c r="RK820" s="437"/>
      <c r="RM820" s="179"/>
      <c r="RN820" s="179"/>
      <c r="RO820" s="179"/>
      <c r="RP820" s="179"/>
      <c r="RQ820" s="10">
        <f>SUM(RP815:RP819)</f>
        <v>974.59999999999991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7"/>
      <c r="SE820" s="179"/>
      <c r="SF820" s="179"/>
      <c r="SG820" s="179"/>
      <c r="SH820" s="10"/>
      <c r="SI820" s="10">
        <f>SUM(SH815:SH819)</f>
        <v>708.4</v>
      </c>
      <c r="SJ820" s="239"/>
      <c r="SK820" s="179"/>
      <c r="SL820" s="437"/>
      <c r="SN820" s="179"/>
      <c r="SO820" s="179"/>
      <c r="SP820" s="179"/>
      <c r="SQ820" s="10"/>
      <c r="SR820" s="10">
        <f>SUM(SQ815:SQ819)</f>
        <v>572</v>
      </c>
      <c r="SS820" s="239"/>
      <c r="ST820" s="179"/>
      <c r="SU820" s="437"/>
      <c r="SW820" s="179"/>
      <c r="SX820" s="179"/>
      <c r="SY820" s="179"/>
      <c r="SZ820" s="10"/>
      <c r="TA820" s="10">
        <f>SUM(SZ815:SZ819)</f>
        <v>759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8"/>
      <c r="TO820" s="179"/>
      <c r="TP820" s="179"/>
      <c r="TQ820" s="179"/>
      <c r="TR820" s="10"/>
      <c r="TS820" s="10">
        <f>SUM(TR815:TR819)</f>
        <v>477.59999999999997</v>
      </c>
      <c r="TT820" s="239"/>
      <c r="TU820" s="179"/>
      <c r="TV820" s="438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8"/>
      <c r="UG820" s="179"/>
      <c r="UH820" s="179"/>
      <c r="UI820" s="179"/>
      <c r="UJ820" s="10"/>
      <c r="UK820" s="10">
        <f>SUM(UJ815:UJ819)</f>
        <v>970.7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8"/>
      <c r="UY820" s="179"/>
      <c r="UZ820" s="179"/>
      <c r="VA820" s="179"/>
      <c r="VB820" s="10"/>
      <c r="VC820" s="10">
        <f>SUM(VB815:VB819)</f>
        <v>673.1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8"/>
      <c r="VQ820" s="179"/>
      <c r="VR820" s="179"/>
      <c r="VS820" s="179"/>
      <c r="VT820" s="10"/>
      <c r="VU820" s="10">
        <f>SUM(VT815:VT819)</f>
        <v>223.00000000000003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8"/>
      <c r="WI820" s="179"/>
      <c r="WJ820" s="179"/>
      <c r="WK820" s="179"/>
      <c r="WL820" s="179"/>
      <c r="WM820" s="10">
        <f>SUM(WL815:WL819)</f>
        <v>1254.9000000000001</v>
      </c>
      <c r="WN820" s="239"/>
      <c r="WO820" s="179"/>
      <c r="WP820" s="438"/>
      <c r="WQ820" s="179"/>
      <c r="WR820" s="179"/>
      <c r="WS820" s="179"/>
      <c r="WT820" s="179"/>
      <c r="WU820" s="10"/>
      <c r="WV820" s="10">
        <f>SUM(WU815:WU819)</f>
        <v>673.2</v>
      </c>
      <c r="WW820" s="239"/>
      <c r="WX820" s="179"/>
      <c r="WY820" s="438"/>
      <c r="XA820" s="179"/>
      <c r="XB820" s="179"/>
      <c r="XC820" s="179"/>
      <c r="XD820" s="179"/>
      <c r="XE820" s="10">
        <f>SUM(XD815:XD819)</f>
        <v>527.5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996.6</v>
      </c>
      <c r="XO820" s="239"/>
      <c r="XP820" s="179"/>
      <c r="XQ820" s="438"/>
      <c r="XS820" s="179"/>
      <c r="XT820" s="179"/>
      <c r="XU820" s="179"/>
      <c r="XV820" s="10"/>
      <c r="XW820" s="10">
        <f>SUM(XV815:XV819)</f>
        <v>1220.1000000000001</v>
      </c>
      <c r="XX820" s="239"/>
      <c r="XY820" s="179"/>
      <c r="XZ820" s="438"/>
      <c r="YB820" s="179"/>
      <c r="YC820" s="179"/>
      <c r="YD820" s="179"/>
      <c r="YE820" s="10"/>
      <c r="YF820" s="10">
        <f>SUM(YE815:YE819)</f>
        <v>339</v>
      </c>
      <c r="YG820" s="239"/>
      <c r="YH820" s="179"/>
      <c r="YI820" s="438"/>
      <c r="YK820" s="179"/>
      <c r="YL820" s="179"/>
      <c r="YM820" s="179"/>
      <c r="YN820" s="10"/>
      <c r="YO820" s="10">
        <f>SUM(YN815:YN819)</f>
        <v>1064.8</v>
      </c>
      <c r="YP820" s="239"/>
      <c r="YQ820" s="179"/>
      <c r="YR820" s="438"/>
      <c r="YT820" s="179"/>
      <c r="YU820" s="179"/>
      <c r="YV820" s="179"/>
      <c r="YW820" s="10"/>
      <c r="YX820" s="10">
        <f>SUM(YW815:YW819)</f>
        <v>243.99999999999997</v>
      </c>
      <c r="YY820" s="239"/>
      <c r="YZ820" s="179"/>
      <c r="ZA820" s="438"/>
      <c r="ZC820" s="179"/>
      <c r="ZD820" s="179"/>
      <c r="ZE820" s="179"/>
      <c r="ZF820" s="10"/>
      <c r="ZG820" s="10">
        <f>SUM(ZF815:ZF819)</f>
        <v>500.29999999999995</v>
      </c>
      <c r="ZH820" s="239"/>
      <c r="ZI820" s="179"/>
      <c r="ZJ820" s="438"/>
      <c r="ZL820" s="179"/>
      <c r="ZM820" s="179"/>
      <c r="ZN820" s="179"/>
      <c r="ZO820" s="10"/>
      <c r="ZP820" s="10">
        <f>SUM(ZO815:ZO819)</f>
        <v>623.10000000000014</v>
      </c>
      <c r="ZQ820" s="239"/>
      <c r="ZR820" s="179"/>
      <c r="ZS820" s="438"/>
      <c r="ZU820" s="179"/>
      <c r="ZV820" s="179"/>
      <c r="ZW820" s="179"/>
      <c r="ZX820" s="10"/>
      <c r="ZY820" s="10">
        <f>SUM(ZX815:ZX819)</f>
        <v>376.8</v>
      </c>
      <c r="ZZ820" s="239"/>
      <c r="AAA820" s="179"/>
      <c r="AAB820" s="438"/>
      <c r="AAD820" s="179"/>
      <c r="AAE820" s="179"/>
      <c r="AAF820" s="179"/>
      <c r="AAG820" s="10"/>
      <c r="AAH820" s="10">
        <f>SUM(AAG815:AAG819)</f>
        <v>388.2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8"/>
      <c r="AAV820" s="179"/>
      <c r="AAW820" s="179"/>
      <c r="AAX820" s="179"/>
      <c r="AAY820" s="10"/>
      <c r="AAZ820" s="10">
        <f>SUM(AAY815:AAY819)</f>
        <v>1131.0999999999999</v>
      </c>
      <c r="ABA820" s="239"/>
      <c r="ABB820" s="179"/>
      <c r="ABC820" s="439"/>
      <c r="ABE820" s="179"/>
      <c r="ABF820" s="179"/>
      <c r="ABG820" s="179"/>
      <c r="ABH820" s="10"/>
      <c r="ABI820" s="10">
        <f>SUM(ABH815:ABH819)</f>
        <v>441.5</v>
      </c>
      <c r="ABJ820" s="239"/>
      <c r="ABK820" s="179"/>
      <c r="ABL820" s="438"/>
      <c r="ABN820" s="179"/>
      <c r="ABO820" s="179"/>
      <c r="ABP820" s="179"/>
      <c r="ABQ820" s="10"/>
      <c r="ABR820" s="10">
        <f>SUM(ABQ815:ABQ819)</f>
        <v>412.9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8"/>
      <c r="ADG820" s="179"/>
      <c r="ADH820" s="179"/>
      <c r="ADI820" s="179"/>
      <c r="ADJ820" s="10"/>
      <c r="ADK820" s="10">
        <f>SUM(ADJ815:ADJ819)</f>
        <v>698.5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8"/>
      <c r="ADY820" s="179"/>
      <c r="ADZ820" s="179"/>
      <c r="AEA820" s="179"/>
      <c r="AEB820" s="10"/>
      <c r="AEC820" s="10">
        <f>SUM(AEB815:AEB819)</f>
        <v>904.80000000000007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8"/>
      <c r="AGA820" s="179"/>
      <c r="AGB820" s="179"/>
      <c r="AGC820" s="179"/>
      <c r="AGD820" s="10"/>
      <c r="AGE820" s="10">
        <f>SUM(AGD815:AGD819)</f>
        <v>888.2</v>
      </c>
      <c r="AGF820" s="239"/>
      <c r="AGG820" s="179"/>
      <c r="AGH820" s="438"/>
      <c r="AGJ820" s="179"/>
      <c r="AGK820" s="179"/>
      <c r="AGL820" s="179"/>
      <c r="AGM820" s="10"/>
      <c r="AGN820" s="10">
        <f>SUM(AGM815:AGM819)</f>
        <v>1000.8000000000001</v>
      </c>
      <c r="AGO820" s="239"/>
      <c r="AGP820" s="179"/>
      <c r="AGQ820" s="438"/>
      <c r="AGS820" s="179"/>
      <c r="AGT820" s="179"/>
      <c r="AGU820" s="179"/>
      <c r="AGV820" s="10"/>
      <c r="AGW820" s="10">
        <f>SUM(AGV815:AGV819)</f>
        <v>698.3</v>
      </c>
      <c r="AGX820" s="239"/>
      <c r="AGY820" s="179"/>
      <c r="AGZ820" s="438"/>
      <c r="AHB820" s="179"/>
      <c r="AHC820" s="179"/>
      <c r="AHD820" s="179"/>
      <c r="AHE820" s="10"/>
      <c r="AHF820" s="10">
        <f>SUM(AHE815:AHE819)</f>
        <v>1079.5</v>
      </c>
      <c r="AHG820" s="239"/>
      <c r="AHH820" s="179"/>
      <c r="AHI820" s="441"/>
      <c r="AHK820" s="179"/>
      <c r="AHL820" s="179"/>
      <c r="AHM820" s="179"/>
      <c r="AHN820" s="10"/>
      <c r="AHO820" s="10">
        <f>SUM(AHN815:AHN819)</f>
        <v>1209.5</v>
      </c>
      <c r="AHP820" s="239"/>
      <c r="AHQ820" s="179"/>
      <c r="AHR820" s="438"/>
      <c r="AHT820" s="179"/>
      <c r="AHU820" s="179"/>
      <c r="AHV820" s="179"/>
      <c r="AHW820" s="10"/>
      <c r="AHX820" s="10">
        <f>SUM(AHW815:AHW819)</f>
        <v>515.40000000000009</v>
      </c>
      <c r="AHY820" s="239"/>
      <c r="AHZ820" s="179"/>
      <c r="AIA820" s="438"/>
      <c r="AIC820" s="179"/>
      <c r="AID820" s="179"/>
      <c r="AIE820" s="179"/>
      <c r="AIF820" s="10"/>
      <c r="AIG820" s="10">
        <f>SUM(AIF815:AIF819)</f>
        <v>738</v>
      </c>
      <c r="AIH820" s="239"/>
      <c r="AII820" s="179"/>
      <c r="AIJ820" s="438"/>
      <c r="AIL820" s="179"/>
      <c r="AIM820" s="179"/>
      <c r="AIN820" s="179"/>
      <c r="AIO820" s="10"/>
      <c r="AIP820" s="10">
        <f>SUM(AIO815:AIO819)</f>
        <v>707.90000000000009</v>
      </c>
      <c r="AIQ820" s="239"/>
      <c r="AIR820" s="179"/>
      <c r="AIS820" s="438"/>
      <c r="AIU820" s="179"/>
      <c r="AIV820" s="179"/>
      <c r="AIW820" s="179"/>
      <c r="AIX820" s="10"/>
      <c r="AIY820" s="10">
        <f>SUM(AIX815:AIX819)</f>
        <v>927.6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624</v>
      </c>
      <c r="AJI820" s="239"/>
      <c r="AJJ820" s="179"/>
      <c r="AJK820" s="438"/>
      <c r="AJM820" s="179"/>
      <c r="AJN820" s="179"/>
      <c r="AJO820" s="179"/>
      <c r="AJP820" s="10"/>
      <c r="AJQ820" s="10">
        <f>SUM(AJP815:AJP819)</f>
        <v>1327.5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1008.9000000000001</v>
      </c>
      <c r="AKA820" s="239"/>
      <c r="AKB820" s="179"/>
      <c r="AKC820" s="438"/>
      <c r="AKE820" s="179"/>
      <c r="AKF820" s="179"/>
      <c r="AKG820" s="179"/>
      <c r="AKH820" s="10"/>
      <c r="AKI820" s="10">
        <f>SUM(AKH815:AKH819)</f>
        <v>1306.4000000000001</v>
      </c>
      <c r="AKJ820" s="239"/>
      <c r="AKK820" s="179"/>
      <c r="AKL820" s="438"/>
      <c r="AKN820" s="179"/>
      <c r="AKO820" s="179"/>
      <c r="AKP820" s="179"/>
      <c r="AKQ820" s="10"/>
      <c r="AKR820" s="10">
        <f>SUM(AKQ815:AKQ819)</f>
        <v>930.5</v>
      </c>
      <c r="AKS820" s="239"/>
      <c r="AKT820" s="179"/>
      <c r="AKU820" s="438"/>
      <c r="AKW820" s="179"/>
      <c r="AKX820" s="179"/>
      <c r="AKY820" s="179"/>
      <c r="AKZ820" s="10"/>
      <c r="ALA820" s="10">
        <f>SUM(AKZ815:AKZ819)</f>
        <v>1289.8000000000002</v>
      </c>
      <c r="ALB820" s="239"/>
      <c r="ALC820" s="179"/>
      <c r="ALD820" s="438"/>
      <c r="ALF820" s="179"/>
      <c r="ALG820" s="179"/>
      <c r="ALH820" s="179"/>
      <c r="ALI820" s="10"/>
      <c r="ALJ820" s="10">
        <f>SUM(ALI815:ALI819)</f>
        <v>1026.5</v>
      </c>
      <c r="ALK820" s="239"/>
      <c r="ALL820" s="179"/>
      <c r="ALM820" s="438"/>
      <c r="ALO820" s="179"/>
      <c r="ALP820" s="179"/>
      <c r="ALQ820" s="179"/>
      <c r="ALR820" s="10"/>
      <c r="ALS820" s="10">
        <f>SUM(ALR815:ALR819)</f>
        <v>861.00000000000011</v>
      </c>
      <c r="ALT820" s="239"/>
      <c r="ALU820" s="179"/>
      <c r="ALV820" s="438"/>
      <c r="ALX820" s="179"/>
      <c r="ALY820" s="179"/>
      <c r="ALZ820" s="179"/>
      <c r="AMA820" s="10"/>
      <c r="AMB820" s="10">
        <f>SUM(AMA815:AMA819)</f>
        <v>845.1</v>
      </c>
      <c r="AMC820" s="239"/>
      <c r="AMD820" s="179"/>
      <c r="AME820" s="444"/>
      <c r="AMG820" s="179"/>
      <c r="AMH820" s="179"/>
      <c r="AMI820" s="179"/>
      <c r="AMJ820" s="10"/>
      <c r="AMK820" s="10">
        <f>SUM(AMJ815:AMJ819)</f>
        <v>809.90000000000009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558.9</v>
      </c>
      <c r="AMU820" s="239"/>
      <c r="AMV820" s="179"/>
      <c r="AMW820" s="438"/>
      <c r="AMY820" s="179"/>
      <c r="AMZ820" s="179"/>
      <c r="ANA820" s="179"/>
      <c r="ANB820" s="10"/>
      <c r="ANC820" s="10">
        <f>SUM(ANB815:ANB819)</f>
        <v>674.5</v>
      </c>
      <c r="AND820" s="239"/>
      <c r="ANE820" s="179"/>
      <c r="ANF820" s="438"/>
      <c r="ANH820" s="179"/>
      <c r="ANI820" s="179"/>
      <c r="ANJ820" s="179"/>
      <c r="ANK820" s="10"/>
      <c r="ANL820" s="10">
        <f>SUM(ANK815:ANK819)</f>
        <v>705.2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423.7</v>
      </c>
      <c r="ANV820" s="239"/>
      <c r="ANW820" s="179"/>
      <c r="ANX820" s="438"/>
      <c r="ANZ820" s="179"/>
      <c r="AOA820" s="179"/>
      <c r="AOB820" s="179"/>
      <c r="AOC820" s="10"/>
      <c r="AOD820" s="10">
        <f>SUM(AOC815:AOC819)</f>
        <v>656.5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8"/>
      <c r="AOR820" s="179"/>
      <c r="AOS820" s="179"/>
      <c r="AOT820" s="179"/>
      <c r="AOU820" s="10"/>
      <c r="AOV820" s="10">
        <f>SUM(AOU815:AOU819)</f>
        <v>771.7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1121.8000000000002</v>
      </c>
      <c r="APF820" s="239"/>
      <c r="APG820" s="179"/>
      <c r="APH820" s="438"/>
      <c r="APJ820" s="179"/>
      <c r="APK820" s="179"/>
      <c r="APL820" s="179"/>
      <c r="APM820" s="10"/>
      <c r="APN820" s="10">
        <f>SUM(APM815:APM819)</f>
        <v>677.8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8"/>
      <c r="AQB820" s="179"/>
      <c r="AQC820" s="179"/>
      <c r="AQD820" s="179"/>
      <c r="AQE820" s="10"/>
      <c r="AQF820" s="10">
        <f>SUM(AQE815:AQE819)</f>
        <v>550.4</v>
      </c>
      <c r="AQG820" s="239"/>
      <c r="AQH820" s="179"/>
      <c r="AQI820" s="438"/>
      <c r="AQK820" s="179"/>
      <c r="AQL820" s="179"/>
      <c r="AQM820" s="179"/>
      <c r="AQN820" s="10"/>
      <c r="AQO820" s="10">
        <f>SUM(AQN815:AQN819)</f>
        <v>832.4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8"/>
      <c r="ASD820" s="179"/>
      <c r="ASE820" s="179"/>
      <c r="ASF820" s="179"/>
      <c r="ASG820" s="10"/>
      <c r="ASH820" s="10">
        <f>SUM(ASG815:ASG819)</f>
        <v>620.9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8"/>
      <c r="ASV820" s="179"/>
      <c r="ASW820" s="179"/>
      <c r="ASX820" s="179"/>
      <c r="ASY820" s="10"/>
      <c r="ASZ820" s="10">
        <f>SUM(ASY815:ASY819)</f>
        <v>478.90000000000003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8"/>
      <c r="AWQ820" s="179"/>
      <c r="AWR820" s="179"/>
      <c r="AWS820" s="179"/>
      <c r="AWT820" s="10"/>
      <c r="AWU820" s="10">
        <f>SUM(AWT815:AWT819)</f>
        <v>288.20000000000005</v>
      </c>
      <c r="AWV820" s="239"/>
      <c r="AWW820" s="179"/>
      <c r="AWX820" s="438"/>
      <c r="AWZ820" s="179"/>
      <c r="AXA820" s="179"/>
      <c r="AXB820" s="179"/>
      <c r="AXC820" s="10"/>
      <c r="AXD820" s="10">
        <f>SUM(AXC815:AXC819)</f>
        <v>364.3</v>
      </c>
      <c r="AXE820" s="239"/>
      <c r="AXF820" s="179"/>
      <c r="AXG820" s="438"/>
      <c r="AXI820" s="179"/>
      <c r="AXJ820" s="179"/>
      <c r="AXK820" s="179"/>
      <c r="AXL820" s="10"/>
      <c r="AXM820" s="10">
        <f>SUM(AXL815:AXL819)</f>
        <v>641.79999999999995</v>
      </c>
      <c r="AXN820" s="239"/>
      <c r="AXO820" s="179"/>
      <c r="AXP820" s="438"/>
      <c r="AXR820" s="179"/>
      <c r="AXS820" s="179"/>
      <c r="AXT820" s="179"/>
      <c r="AXU820" s="10"/>
      <c r="AXV820" s="10">
        <f>SUM(AXU815:AXU819)</f>
        <v>984.90000000000009</v>
      </c>
      <c r="AXW820" s="239"/>
      <c r="AXX820" s="179"/>
      <c r="AXY820" s="438"/>
      <c r="AYA820" s="179"/>
      <c r="AYB820" s="179"/>
      <c r="AYC820" s="179"/>
      <c r="AYD820" s="10"/>
      <c r="AYE820" s="10">
        <f>SUM(AYD815:AYD819)</f>
        <v>847.40000000000009</v>
      </c>
      <c r="AYF820" s="239"/>
      <c r="AYG820" s="179"/>
      <c r="AYH820" s="438"/>
      <c r="AYJ820" s="179"/>
      <c r="AYK820" s="179"/>
      <c r="AYL820" s="179"/>
      <c r="AYM820" s="10"/>
      <c r="AYN820" s="10">
        <f>SUM(AYM815:AYM819)</f>
        <v>814.80000000000007</v>
      </c>
      <c r="AYO820" s="239"/>
      <c r="AYP820" s="179"/>
      <c r="AYQ820" s="438"/>
      <c r="AYS820" s="179"/>
      <c r="AYT820" s="179"/>
      <c r="AYU820" s="179"/>
      <c r="AYV820" s="10"/>
      <c r="AYW820" s="10">
        <f>SUM(AYV815:AYV819)</f>
        <v>515.70000000000005</v>
      </c>
      <c r="AYX820" s="239"/>
      <c r="AYY820" s="179"/>
      <c r="AYZ820" s="438"/>
      <c r="AZB820" s="179"/>
      <c r="AZC820" s="179"/>
      <c r="AZD820" s="179"/>
      <c r="AZE820" s="10"/>
      <c r="AZF820" s="10">
        <f>SUM(AZE815:AZE819)</f>
        <v>607.1</v>
      </c>
      <c r="AZG820" s="239"/>
      <c r="AZH820" s="179"/>
      <c r="AZI820" s="438"/>
      <c r="AZK820" s="179"/>
      <c r="AZL820" s="179"/>
      <c r="AZM820" s="179"/>
      <c r="AZN820" s="10"/>
      <c r="AZO820" s="10">
        <f>SUM(AZN815:AZN819)</f>
        <v>846.60000000000014</v>
      </c>
      <c r="AZP820" s="239"/>
      <c r="AZQ820" s="179"/>
      <c r="AZR820" s="438"/>
      <c r="AZT820" s="179"/>
      <c r="AZU820" s="179"/>
      <c r="AZV820" s="179"/>
      <c r="AZW820" s="10"/>
      <c r="AZX820" s="10">
        <f>SUM(AZW815:AZW819)</f>
        <v>675.40000000000009</v>
      </c>
      <c r="AZY820" s="239"/>
      <c r="AZZ820" s="179"/>
      <c r="BAA820" s="438"/>
      <c r="BAC820" s="179"/>
      <c r="BAD820" s="179"/>
      <c r="BAE820" s="179"/>
      <c r="BAF820" s="10"/>
      <c r="BAG820" s="10">
        <f>SUM(BAF815:BAF819)</f>
        <v>1112.9000000000001</v>
      </c>
      <c r="BAH820" s="239"/>
      <c r="BAI820" s="179"/>
      <c r="BAJ820" s="441"/>
      <c r="BAL820" s="179"/>
      <c r="BAM820" s="179"/>
      <c r="BAN820" s="179"/>
      <c r="BAO820" s="10"/>
      <c r="BAP820" s="10">
        <f>SUM(BAO815:BAO819)</f>
        <v>737.40000000000009</v>
      </c>
      <c r="BAQ820" s="239"/>
      <c r="BAR820" s="179"/>
      <c r="BAS820" s="438"/>
      <c r="BAU820" s="179"/>
      <c r="BAV820" s="179"/>
      <c r="BAW820" s="179"/>
      <c r="BAX820" s="10"/>
      <c r="BAY820" s="10">
        <f>SUM(BAX815:BAX819)</f>
        <v>768.1</v>
      </c>
      <c r="BAZ820" s="239"/>
      <c r="BBA820" s="179"/>
      <c r="BBB820" s="438"/>
      <c r="BBD820" s="179"/>
      <c r="BBE820" s="179"/>
      <c r="BBF820" s="179"/>
      <c r="BBG820" s="10"/>
      <c r="BBH820" s="10">
        <f>SUM(BBG815:BBG819)</f>
        <v>842.49999999999989</v>
      </c>
      <c r="BBI820" s="239"/>
      <c r="BBJ820" s="179"/>
      <c r="BBK820" s="438"/>
      <c r="BBM820" s="179"/>
      <c r="BBN820" s="179"/>
      <c r="BBO820" s="179"/>
      <c r="BBP820" s="10"/>
      <c r="BBQ820" s="10">
        <f>SUM(BBP815:BBP819)</f>
        <v>1332.5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380</v>
      </c>
      <c r="BCA820" s="239"/>
      <c r="BCB820" s="179"/>
      <c r="BCC820" s="438"/>
      <c r="BCE820" s="179"/>
      <c r="BCF820" s="179"/>
      <c r="BCG820" s="179"/>
      <c r="BCH820" s="10"/>
      <c r="BCI820" s="10">
        <f>SUM(BCH815:BCH819)</f>
        <v>661.80000000000007</v>
      </c>
      <c r="BCJ820" s="239"/>
      <c r="BCK820" s="179"/>
      <c r="BCL820" s="438"/>
      <c r="BCN820" s="179"/>
      <c r="BCO820" s="179"/>
      <c r="BCP820" s="179"/>
      <c r="BCQ820" s="10"/>
      <c r="BCR820" s="10">
        <f>SUM(BCQ815:BCQ819)</f>
        <v>829.2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698.1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461.6</v>
      </c>
      <c r="BDK820" s="239"/>
      <c r="BDL820" s="179"/>
      <c r="BDM820" s="438"/>
      <c r="BDO820" s="179"/>
      <c r="BDP820" s="179"/>
      <c r="BDQ820" s="179"/>
      <c r="BDR820" s="10"/>
      <c r="BDS820" s="10">
        <f>SUM(BDR815:BDR819)</f>
        <v>858.7</v>
      </c>
      <c r="BDT820" s="239"/>
      <c r="BDU820" s="179"/>
      <c r="BDV820" s="438"/>
      <c r="BDX820" s="179"/>
      <c r="BDY820" s="179"/>
      <c r="BDZ820" s="179"/>
      <c r="BEA820" s="10"/>
      <c r="BEB820" s="10">
        <f>SUM(BEA815:BEA819)</f>
        <v>507.9</v>
      </c>
      <c r="BEC820" s="239"/>
      <c r="BED820" s="179"/>
      <c r="BEE820" s="438"/>
      <c r="BEG820" s="179"/>
      <c r="BEH820" s="179"/>
      <c r="BEI820" s="179"/>
      <c r="BEJ820" s="10"/>
      <c r="BEK820" s="10">
        <f>SUM(BEJ815:BEJ819)</f>
        <v>759.40000000000009</v>
      </c>
      <c r="BEL820" s="239"/>
      <c r="BEM820" s="179"/>
      <c r="BEN820" s="438"/>
      <c r="BEP820" s="179"/>
      <c r="BEQ820" s="179"/>
      <c r="BER820" s="179"/>
      <c r="BES820" s="10"/>
      <c r="BET820" s="10">
        <f>SUM(BES815:BES819)</f>
        <v>399.5</v>
      </c>
      <c r="BEU820" s="239"/>
      <c r="BEV820" s="179"/>
      <c r="BEW820" s="438"/>
      <c r="BEY820" s="179"/>
      <c r="BEZ820" s="179"/>
      <c r="BFA820" s="179"/>
      <c r="BFB820" s="10"/>
      <c r="BFC820" s="10">
        <f>SUM(BFB815:BFB819)</f>
        <v>341.3</v>
      </c>
      <c r="BFD820" s="239"/>
      <c r="BFE820" s="179"/>
      <c r="BFF820" s="438"/>
      <c r="BFH820" s="179"/>
      <c r="BFI820" s="179"/>
      <c r="BFJ820" s="179"/>
      <c r="BFK820" s="10"/>
      <c r="BFL820" s="10">
        <f>SUM(BFK815:BFK819)</f>
        <v>499</v>
      </c>
      <c r="BFM820" s="239"/>
      <c r="BFN820" s="179"/>
      <c r="BFO820" s="438"/>
      <c r="BFQ820" s="179"/>
      <c r="BFR820" s="179"/>
      <c r="BFS820" s="179"/>
      <c r="BFT820" s="10"/>
      <c r="BFU820" s="10">
        <f>SUM(BFT815:BFT819)</f>
        <v>707.5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470.20000000000005</v>
      </c>
      <c r="BGE820" s="239"/>
      <c r="BGF820" s="179"/>
      <c r="BGG820" s="438"/>
      <c r="BGI820" s="179"/>
      <c r="BGJ820" s="179"/>
      <c r="BGK820" s="179"/>
      <c r="BGL820" s="10"/>
      <c r="BGM820" s="10">
        <f>SUM(BGL815:BGL819)</f>
        <v>593.80000000000007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988.30000000000007</v>
      </c>
      <c r="BGW820" s="239"/>
      <c r="BGX820" s="179"/>
      <c r="BGY820" s="438"/>
      <c r="BHA820" s="179"/>
      <c r="BHB820" s="179"/>
      <c r="BHC820" s="179"/>
      <c r="BHD820" s="10"/>
      <c r="BHE820" s="10">
        <f>SUM(BHD815:BHD819)</f>
        <v>947.9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VLOOKUP(B821,$A$879:$F$2566,6,FALSE)</f>
        <v>393</v>
      </c>
      <c r="F821" s="179" t="s">
        <v>61</v>
      </c>
      <c r="G821" s="10">
        <f>E821*1.5*D821</f>
        <v>884.25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VLOOKUP(K821,$A$879:$F$2566,6,FALSE)</f>
        <v>397</v>
      </c>
      <c r="O821" s="179" t="s">
        <v>61</v>
      </c>
      <c r="P821" s="10">
        <f>N821*1.5*M821</f>
        <v>595.5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VLOOKUP(T821,$A$879:$F$2566,6,FALSE)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VLOOKUP(AC821,$A$879:$F$2566,6,FALSE)</f>
        <v>393</v>
      </c>
      <c r="AG821" s="179" t="s">
        <v>61</v>
      </c>
      <c r="AH821" s="10">
        <f>AF821*1.5*AE821</f>
        <v>589.5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VLOOKUP(AL821,$A$879:$F$2566,6,FALSE)</f>
        <v>397</v>
      </c>
      <c r="AP821" s="179" t="s">
        <v>61</v>
      </c>
      <c r="AQ821" s="10">
        <f>AO821*1.5*AN821</f>
        <v>893.25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VLOOKUP(AU821,$A$879:$F$2566,6,FALSE)</f>
        <v>384</v>
      </c>
      <c r="AY821" s="179" t="s">
        <v>61</v>
      </c>
      <c r="AZ821" s="10">
        <f>AX821*1.5*AW821</f>
        <v>576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VLOOKUP(BD821,$A$879:$F$2566,6,FALSE)</f>
        <v>397</v>
      </c>
      <c r="BH821" s="179" t="s">
        <v>61</v>
      </c>
      <c r="BI821" s="10">
        <f>BG821*1.5*BF821</f>
        <v>595.5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VLOOKUP(BM821,$A$879:$F$2566,6,FALSE)</f>
        <v>397</v>
      </c>
      <c r="BQ821" s="179" t="s">
        <v>61</v>
      </c>
      <c r="BR821" s="10">
        <f>BP821*1.5*BO821</f>
        <v>595.5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VLOOKUP(BV821,$A$879:$F$2566,6,FALSE)</f>
        <v>177</v>
      </c>
      <c r="BZ821" s="179" t="s">
        <v>61</v>
      </c>
      <c r="CA821" s="10">
        <f>BY821*1.5*BX821</f>
        <v>398.25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VLOOKUP(CE821,$A$879:$F$2566,6,FALSE)</f>
        <v>384</v>
      </c>
      <c r="CI821" s="179" t="s">
        <v>61</v>
      </c>
      <c r="CJ821" s="10">
        <f>CH821*1.5*CG821</f>
        <v>576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VLOOKUP(CN821,$A$879:$F$2566,6,FALSE)</f>
        <v>397</v>
      </c>
      <c r="CR821" s="179" t="s">
        <v>61</v>
      </c>
      <c r="CS821" s="10">
        <f>CQ821*1.5*CP821</f>
        <v>595.5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VLOOKUP(CW821,$A$879:$F$2566,6,FALSE)</f>
        <v>384</v>
      </c>
      <c r="DA821" s="179" t="s">
        <v>61</v>
      </c>
      <c r="DB821" s="10">
        <f>CZ821*1.5*CY821</f>
        <v>576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VLOOKUP(DF821,$A$879:$F$2566,6,FALSE)</f>
        <v>393</v>
      </c>
      <c r="DJ821" s="179" t="s">
        <v>61</v>
      </c>
      <c r="DK821" s="10">
        <f>DI821*1.5*DH821</f>
        <v>589.5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VLOOKUP(DO821,$A$879:$F$2566,6,FALSE)</f>
        <v>393</v>
      </c>
      <c r="DS821" s="179" t="s">
        <v>61</v>
      </c>
      <c r="DT821" s="10">
        <f>DR821*1.5*DQ821</f>
        <v>884.25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VLOOKUP(DX821,$A$879:$F$2566,6,FALSE)</f>
        <v>177</v>
      </c>
      <c r="EB821" s="179" t="s">
        <v>61</v>
      </c>
      <c r="EC821" s="10">
        <f>EA821*1.5*DZ821</f>
        <v>265.5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VLOOKUP(EG821,$A$879:$F$2566,6,FALSE)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VLOOKUP(EP821,$A$879:$F$2566,6,FALSE)</f>
        <v>326</v>
      </c>
      <c r="ET821" s="179" t="s">
        <v>61</v>
      </c>
      <c r="EU821" s="10">
        <f>ES821*1.5*ER821</f>
        <v>489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VLOOKUP(EY821,$A$879:$F$2566,6,FALSE)</f>
        <v>384</v>
      </c>
      <c r="FC821" s="179" t="s">
        <v>61</v>
      </c>
      <c r="FD821" s="10">
        <f>FB821*1.5*FA821</f>
        <v>864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VLOOKUP(FH821,$A$879:$F$2566,6,FALSE)</f>
        <v>177</v>
      </c>
      <c r="FL821" s="179" t="s">
        <v>61</v>
      </c>
      <c r="FM821" s="10">
        <f>FK821*1.5*FJ821</f>
        <v>265.5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VLOOKUP(FQ821,$A$879:$F$2566,6,FALSE)</f>
        <v>177</v>
      </c>
      <c r="FU821" s="179" t="s">
        <v>61</v>
      </c>
      <c r="FV821" s="10">
        <f>FT821*1.5*FS821</f>
        <v>265.5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VLOOKUP(FZ821,$A$879:$F$2566,6,FALSE)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VLOOKUP(GI821,$A$879:$F$2566,6,FALSE)</f>
        <v>384</v>
      </c>
      <c r="GM821" s="179" t="s">
        <v>61</v>
      </c>
      <c r="GN821" s="10">
        <f>GL821*1.5*GK821</f>
        <v>576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VLOOKUP(GR821,$A$879:$F$2566,6,FALSE)</f>
        <v>397</v>
      </c>
      <c r="GV821" s="179" t="s">
        <v>61</v>
      </c>
      <c r="GW821" s="10">
        <f>GU821*1.5*GT821</f>
        <v>595.5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VLOOKUP(HA821,$A$879:$F$2566,6,FALSE)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VLOOKUP(HJ821,$A$879:$F$2566,6,FALSE)</f>
        <v>307</v>
      </c>
      <c r="HN821" s="179" t="s">
        <v>61</v>
      </c>
      <c r="HO821" s="10">
        <f>HM821*1.5*HL821</f>
        <v>460.5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VLOOKUP(HS821,$A$879:$F$2566,6,FALSE)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VLOOKUP(IB821,$A$879:$F$2566,6,FALSE)</f>
        <v>393</v>
      </c>
      <c r="IF821" s="179" t="s">
        <v>61</v>
      </c>
      <c r="IG821" s="10">
        <f>IE821*1.5*ID821</f>
        <v>589.5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VLOOKUP(IK821,$A$879:$F$2566,6,FALSE)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VLOOKUP(IT821,$A$879:$F$2566,6,FALSE)</f>
        <v>393</v>
      </c>
      <c r="IX821" s="179" t="s">
        <v>61</v>
      </c>
      <c r="IY821" s="10">
        <f>IW821*1.5*IV821</f>
        <v>589.5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VLOOKUP(JC821,$A$879:$F$2566,6,FALSE)</f>
        <v>326</v>
      </c>
      <c r="JG821" s="179" t="s">
        <v>61</v>
      </c>
      <c r="JH821" s="10">
        <f>JF821*1.5*JE821</f>
        <v>489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VLOOKUP(JL821,$A$879:$F$2566,6,FALSE)</f>
        <v>177</v>
      </c>
      <c r="JP821" s="179" t="s">
        <v>61</v>
      </c>
      <c r="JQ821" s="10">
        <f>JO821*1.5*JN821</f>
        <v>265.5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VLOOKUP(JU821,$A$879:$F$2566,6,FALSE)</f>
        <v>177</v>
      </c>
      <c r="JY821" s="179" t="s">
        <v>61</v>
      </c>
      <c r="JZ821" s="10">
        <f>JX821*1.5*JW821</f>
        <v>265.5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VLOOKUP(KD821,$A$879:$F$2566,6,FALSE)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VLOOKUP(KM821,$A$879:$F$2566,6,FALSE)</f>
        <v>307</v>
      </c>
      <c r="KQ821" s="179" t="s">
        <v>61</v>
      </c>
      <c r="KR821" s="10">
        <f>KP821*1.5*KO821</f>
        <v>460.5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VLOOKUP(KV821,$A$879:$F$2566,6,FALSE)</f>
        <v>384</v>
      </c>
      <c r="KZ821" s="179" t="s">
        <v>61</v>
      </c>
      <c r="LA821" s="10">
        <f>KY821*1.5*KX821</f>
        <v>576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VLOOKUP(LE821,$A$879:$F$2566,6,FALSE)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VLOOKUP(LN821,$A$879:$F$2566,6,FALSE)</f>
        <v>393</v>
      </c>
      <c r="LR821" s="179" t="s">
        <v>61</v>
      </c>
      <c r="LS821" s="10">
        <f>LQ821*1.5*LP821</f>
        <v>589.5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VLOOKUP(LW821,$A$879:$F$2566,6,FALSE)</f>
        <v>393</v>
      </c>
      <c r="MA821" s="179" t="s">
        <v>61</v>
      </c>
      <c r="MB821" s="10">
        <f>LZ821*1.5*LY821</f>
        <v>589.5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VLOOKUP(MF821,$A$879:$F$2566,6,FALSE)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VLOOKUP(MO821,$A$879:$F$2566,6,FALSE)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VLOOKUP(MX821,$A$879:$F$2566,6,FALSE)</f>
        <v>393</v>
      </c>
      <c r="NB821" s="179" t="s">
        <v>61</v>
      </c>
      <c r="NC821" s="10">
        <f>NA821*1.5*MZ821</f>
        <v>589.5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VLOOKUP(NG821,$A$879:$F$2566,6,FALSE)</f>
        <v>397</v>
      </c>
      <c r="NK821" s="179" t="s">
        <v>61</v>
      </c>
      <c r="NL821" s="10">
        <f>NJ821*1.5*NI821</f>
        <v>595.5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VLOOKUP(NP821,$A$879:$F$2566,6,FALSE)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VLOOKUP(NY821,$A$879:$F$2566,6,FALSE)</f>
        <v>397</v>
      </c>
      <c r="OC821" s="179" t="s">
        <v>61</v>
      </c>
      <c r="OD821" s="10">
        <f>OB821*1.5*OA821</f>
        <v>595.5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VLOOKUP(OH821,$A$879:$F$2566,6,FALSE)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VLOOKUP(OQ821,$A$879:$F$2566,6,FALSE)</f>
        <v>397</v>
      </c>
      <c r="OU821" s="179" t="s">
        <v>61</v>
      </c>
      <c r="OV821" s="10">
        <f>OT821*1.5*OS821</f>
        <v>595.5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VLOOKUP(OZ821,$A$879:$F$2566,6,FALSE)</f>
        <v>307</v>
      </c>
      <c r="PD821" s="179" t="s">
        <v>61</v>
      </c>
      <c r="PE821" s="10">
        <f>PC821*1.5*PB821</f>
        <v>690.75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VLOOKUP(PI821,$A$879:$F$2566,6,FALSE)</f>
        <v>177</v>
      </c>
      <c r="PM821" s="179" t="s">
        <v>61</v>
      </c>
      <c r="PN821" s="10">
        <f>PL821*1.5*PK821</f>
        <v>265.5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VLOOKUP(PR821,$A$879:$F$2566,6,FALSE)</f>
        <v>393</v>
      </c>
      <c r="PV821" s="179" t="s">
        <v>61</v>
      </c>
      <c r="PW821" s="10">
        <f>PU821*1.5*PT821</f>
        <v>589.5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VLOOKUP(QA821,$A$879:$F$2566,6,FALSE)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VLOOKUP(QJ821,$A$879:$F$2566,6,FALSE)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VLOOKUP(QS821,$A$879:$F$2566,6,FALSE)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VLOOKUP(RB821,$A$879:$F$2566,6,FALSE)</f>
        <v>75</v>
      </c>
      <c r="RF821" s="179" t="s">
        <v>61</v>
      </c>
      <c r="RG821" s="10">
        <f>RE821*1.5*RD821</f>
        <v>112.5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VLOOKUP(RK821,$A$879:$F$2566,6,FALSE)</f>
        <v>397</v>
      </c>
      <c r="RO821" s="179" t="s">
        <v>61</v>
      </c>
      <c r="RP821" s="10">
        <f>RN821*1.5*RM821</f>
        <v>595.5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VLOOKUP(RT821,$A$879:$F$2566,6,FALSE)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VLOOKUP(SC821,$A$879:$F$2566,6,FALSE)</f>
        <v>177</v>
      </c>
      <c r="SG821" s="179" t="s">
        <v>61</v>
      </c>
      <c r="SH821" s="10">
        <f>SF821*1.5*SE821</f>
        <v>265.5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VLOOKUP(SL821,$A$879:$F$2566,6,FALSE)</f>
        <v>393</v>
      </c>
      <c r="SP821" s="179" t="s">
        <v>61</v>
      </c>
      <c r="SQ821" s="10">
        <f>SO821*1.5*SN821</f>
        <v>589.5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VLOOKUP(SU821,$A$879:$F$2566,6,FALSE)</f>
        <v>393</v>
      </c>
      <c r="SY821" s="179" t="s">
        <v>61</v>
      </c>
      <c r="SZ821" s="10">
        <f>SX821*1.5*SW821</f>
        <v>589.5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VLOOKUP(TD821,$A$879:$F$2566,6,FALSE)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VLOOKUP(TM821,$A$879:$F$2566,6,FALSE)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VLOOKUP(TV821,$A$879:$F$2566,6,FALSE)</f>
        <v>397</v>
      </c>
      <c r="TZ821" s="179" t="s">
        <v>61</v>
      </c>
      <c r="UA821" s="10">
        <f>TY821*1.5*TX821</f>
        <v>893.25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VLOOKUP(UE821,$A$879:$F$2566,6,FALSE)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VLOOKUP(UN821,$A$879:$F$2566,6,FALSE)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VLOOKUP(UW821,$A$879:$F$2566,6,FALSE)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VLOOKUP(VF821,$A$879:$F$2566,6,FALSE)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VLOOKUP(VO821,$A$879:$F$2566,6,FALSE)</f>
        <v>336</v>
      </c>
      <c r="VS821" s="179" t="s">
        <v>61</v>
      </c>
      <c r="VT821" s="10">
        <f>VR821*1.5*VQ821</f>
        <v>504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VLOOKUP(VX821,$A$879:$F$2566,6,FALSE)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VLOOKUP(WG821,$A$879:$F$2566,6,FALSE)</f>
        <v>177</v>
      </c>
      <c r="WK821" s="179" t="s">
        <v>61</v>
      </c>
      <c r="WL821" s="10">
        <f>WJ821*1.5*WI821</f>
        <v>265.5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VLOOKUP(WP821,$A$879:$F$2566,6,FALSE)</f>
        <v>393</v>
      </c>
      <c r="WT821" s="179" t="s">
        <v>61</v>
      </c>
      <c r="WU821" s="10">
        <f>WS821*1.5*WR821</f>
        <v>589.5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VLOOKUP(WY821,$A$879:$F$2566,6,FALSE)</f>
        <v>177</v>
      </c>
      <c r="XC821" s="179" t="s">
        <v>61</v>
      </c>
      <c r="XD821" s="10">
        <f>XB821*1.5*XA821</f>
        <v>265.5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VLOOKUP(XH821,$A$879:$F$2566,6,FALSE)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VLOOKUP(XQ821,$A$879:$F$2566,6,FALSE)</f>
        <v>112</v>
      </c>
      <c r="XU821" s="179" t="s">
        <v>61</v>
      </c>
      <c r="XV821" s="10">
        <f>XT821*1.5*XS821</f>
        <v>168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VLOOKUP(XZ821,$A$879:$F$2566,6,FALSE)</f>
        <v>326</v>
      </c>
      <c r="YD821" s="179" t="s">
        <v>61</v>
      </c>
      <c r="YE821" s="10">
        <f>YC821*1.5*YB821</f>
        <v>489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VLOOKUP(YI821,$A$879:$F$2566,6,FALSE)</f>
        <v>177</v>
      </c>
      <c r="YM821" s="179" t="s">
        <v>61</v>
      </c>
      <c r="YN821" s="10">
        <f>YL821*1.5*YK821</f>
        <v>265.5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VLOOKUP(YR821,$A$879:$F$2566,6,FALSE)</f>
        <v>397</v>
      </c>
      <c r="YV821" s="179" t="s">
        <v>61</v>
      </c>
      <c r="YW821" s="10">
        <f>YU821*1.5*YT821</f>
        <v>595.5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VLOOKUP(ZA821,$A$879:$F$2566,6,FALSE)</f>
        <v>58</v>
      </c>
      <c r="ZE821" s="179" t="s">
        <v>61</v>
      </c>
      <c r="ZF821" s="10">
        <f>ZD821*1.5*ZC821</f>
        <v>130.5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VLOOKUP(ZJ821,$A$879:$F$2566,6,FALSE)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VLOOKUP(ZS821,$A$879:$F$2566,6,FALSE)</f>
        <v>177</v>
      </c>
      <c r="ZW821" s="179" t="s">
        <v>61</v>
      </c>
      <c r="ZX821" s="10">
        <f>ZV821*1.5*ZU821</f>
        <v>265.5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VLOOKUP(AAB821,$A$879:$F$2566,6,FALSE)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VLOOKUP(AAK821,$A$879:$F$2566,6,FALSE)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VLOOKUP(AAT821,$A$879:$F$2566,6,FALSE)</f>
        <v>177</v>
      </c>
      <c r="AAX821" s="179" t="s">
        <v>61</v>
      </c>
      <c r="AAY821" s="10">
        <f>AAW821*1.5*AAV821</f>
        <v>398.25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VLOOKUP(ABC821,$A$879:$F$2566,6,FALSE)</f>
        <v>397</v>
      </c>
      <c r="ABG821" s="179" t="s">
        <v>61</v>
      </c>
      <c r="ABH821" s="10">
        <f>ABF821*1.5*ABE821</f>
        <v>595.5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VLOOKUP(ABL821,$A$879:$F$2566,6,FALSE)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VLOOKUP(ABU821,$A$879:$F$2566,6,FALSE)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VLOOKUP(ACD821,$A$879:$F$2566,6,FALSE)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VLOOKUP(ACM821,$A$879:$F$2566,6,FALSE)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VLOOKUP(ACV821,$A$879:$F$2566,6,FALSE)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VLOOKUP(ADE821,$A$879:$F$2566,6,FALSE)</f>
        <v>112</v>
      </c>
      <c r="ADI821" s="179" t="s">
        <v>61</v>
      </c>
      <c r="ADJ821" s="10">
        <f>ADH821*1.5*ADG821</f>
        <v>168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VLOOKUP(ADN821,$A$879:$F$2566,6,FALSE)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VLOOKUP(ADW821,$A$879:$F$2566,6,FALSE)</f>
        <v>75</v>
      </c>
      <c r="AEA821" s="179" t="s">
        <v>61</v>
      </c>
      <c r="AEB821" s="10">
        <f>ADZ821*1.5*ADY821</f>
        <v>112.5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VLOOKUP(AEF821,$A$879:$F$2566,6,FALSE)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VLOOKUP(AEO821,$A$879:$F$2566,6,FALSE)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VLOOKUP(AEX821,$A$879:$F$2566,6,FALSE)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VLOOKUP(AFG821,$A$879:$F$2566,6,FALSE)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VLOOKUP(AFP821,$A$879:$F$2566,6,FALSE)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VLOOKUP(AFY821,$A$879:$F$2566,6,FALSE)</f>
        <v>393</v>
      </c>
      <c r="AGC821" s="179" t="s">
        <v>61</v>
      </c>
      <c r="AGD821" s="10">
        <f>AGB821*1.5*AGA821</f>
        <v>589.5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VLOOKUP(AGH821,$A$879:$F$2566,6,FALSE)</f>
        <v>397</v>
      </c>
      <c r="AGL821" s="179" t="s">
        <v>61</v>
      </c>
      <c r="AGM821" s="10">
        <f>AGK821*1.5*AGJ821</f>
        <v>595.5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VLOOKUP(AGQ821,$A$879:$F$2566,6,FALSE)</f>
        <v>326</v>
      </c>
      <c r="AGU821" s="179" t="s">
        <v>61</v>
      </c>
      <c r="AGV821" s="10">
        <f>AGT821*1.5*AGS821</f>
        <v>489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VLOOKUP(AGZ821,$A$879:$F$2566,6,FALSE)</f>
        <v>177</v>
      </c>
      <c r="AHD821" s="179" t="s">
        <v>61</v>
      </c>
      <c r="AHE821" s="10">
        <f>AHC821*1.5*AHB821</f>
        <v>265.5</v>
      </c>
      <c r="AHF821" s="10"/>
      <c r="AHG821" s="239"/>
      <c r="AHH821" s="179" t="s">
        <v>85</v>
      </c>
      <c r="AHI821" s="440" t="s">
        <v>2029</v>
      </c>
      <c r="AHK821" s="248">
        <f>IF(AHJ821="Kopman",1.5,1)</f>
        <v>1</v>
      </c>
      <c r="AHL821" s="180">
        <f>VLOOKUP(AHI821,$A$879:$F$2566,6,FALSE)</f>
        <v>397</v>
      </c>
      <c r="AHM821" s="179" t="s">
        <v>61</v>
      </c>
      <c r="AHN821" s="10">
        <f>AHL821*1.5*AHK821</f>
        <v>595.5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VLOOKUP(AHR821,$A$879:$F$2566,6,FALSE)</f>
        <v>393</v>
      </c>
      <c r="AHV821" s="179" t="s">
        <v>61</v>
      </c>
      <c r="AHW821" s="10">
        <f>AHU821*1.5*AHT821</f>
        <v>589.5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VLOOKUP(AIA821,$A$879:$F$2566,6,FALSE)</f>
        <v>397</v>
      </c>
      <c r="AIE821" s="179" t="s">
        <v>61</v>
      </c>
      <c r="AIF821" s="10">
        <f>AID821*1.5*AIC821</f>
        <v>595.5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VLOOKUP(AIJ821,$A$879:$F$2566,6,FALSE)</f>
        <v>177</v>
      </c>
      <c r="AIN821" s="179" t="s">
        <v>61</v>
      </c>
      <c r="AIO821" s="10">
        <f>AIM821*1.5*AIL821</f>
        <v>265.5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VLOOKUP(AIS821,$A$879:$F$2566,6,FALSE)</f>
        <v>393</v>
      </c>
      <c r="AIW821" s="179" t="s">
        <v>61</v>
      </c>
      <c r="AIX821" s="10">
        <f>AIV821*1.5*AIU821</f>
        <v>589.5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VLOOKUP(AJB821,$A$879:$F$2566,6,FALSE)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VLOOKUP(AJK821,$A$879:$F$2566,6,FALSE)</f>
        <v>397</v>
      </c>
      <c r="AJO821" s="179" t="s">
        <v>61</v>
      </c>
      <c r="AJP821" s="10">
        <f>AJN821*1.5*AJM821</f>
        <v>595.5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VLOOKUP(AJT821,$A$879:$F$2566,6,FALSE)</f>
        <v>393</v>
      </c>
      <c r="AJX821" s="179" t="s">
        <v>61</v>
      </c>
      <c r="AJY821" s="10">
        <f>AJW821*1.5*AJV821</f>
        <v>589.5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VLOOKUP(AKC821,$A$879:$F$2566,6,FALSE)</f>
        <v>326</v>
      </c>
      <c r="AKG821" s="179" t="s">
        <v>61</v>
      </c>
      <c r="AKH821" s="10">
        <f>AKF821*1.5*AKE821</f>
        <v>489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VLOOKUP(AKL821,$A$879:$F$2566,6,FALSE)</f>
        <v>393</v>
      </c>
      <c r="AKP821" s="179" t="s">
        <v>61</v>
      </c>
      <c r="AKQ821" s="10">
        <f>AKO821*1.5*AKN821</f>
        <v>589.5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VLOOKUP(AKU821,$A$879:$F$2566,6,FALSE)</f>
        <v>393</v>
      </c>
      <c r="AKY821" s="179" t="s">
        <v>61</v>
      </c>
      <c r="AKZ821" s="10">
        <f>AKX821*1.5*AKW821</f>
        <v>589.5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VLOOKUP(ALD821,$A$879:$F$2566,6,FALSE)</f>
        <v>177</v>
      </c>
      <c r="ALH821" s="179" t="s">
        <v>61</v>
      </c>
      <c r="ALI821" s="10">
        <f>ALG821*1.5*ALF821</f>
        <v>265.5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VLOOKUP(ALM821,$A$879:$F$2566,6,FALSE)</f>
        <v>393</v>
      </c>
      <c r="ALQ821" s="179" t="s">
        <v>61</v>
      </c>
      <c r="ALR821" s="10">
        <f>ALP821*1.5*ALO821</f>
        <v>589.5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VLOOKUP(ALV821,$A$879:$F$2566,6,FALSE)</f>
        <v>397</v>
      </c>
      <c r="ALZ821" s="179" t="s">
        <v>61</v>
      </c>
      <c r="AMA821" s="10">
        <f>ALY821*1.5*ALX821</f>
        <v>595.5</v>
      </c>
      <c r="AMB821" s="10"/>
      <c r="AMC821" s="239"/>
      <c r="AMD821" s="179" t="s">
        <v>85</v>
      </c>
      <c r="AME821" s="443" t="s">
        <v>2029</v>
      </c>
      <c r="AMG821" s="248">
        <f>IF(AMF821="Kopman",1.5,1)</f>
        <v>1</v>
      </c>
      <c r="AMH821" s="180">
        <f>VLOOKUP(AME821,$A$879:$F$2566,6,FALSE)</f>
        <v>397</v>
      </c>
      <c r="AMI821" s="179" t="s">
        <v>61</v>
      </c>
      <c r="AMJ821" s="10">
        <f>AMH821*1.5*AMG821</f>
        <v>595.5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VLOOKUP(AMN821,$A$879:$F$2566,6,FALSE)</f>
        <v>326</v>
      </c>
      <c r="AMR821" s="179" t="s">
        <v>61</v>
      </c>
      <c r="AMS821" s="10">
        <f>AMQ821*1.5*AMP821</f>
        <v>489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VLOOKUP(AMW821,$A$879:$F$2566,6,FALSE)</f>
        <v>393</v>
      </c>
      <c r="ANA821" s="179" t="s">
        <v>61</v>
      </c>
      <c r="ANB821" s="10">
        <f>AMZ821*1.5*AMY821</f>
        <v>589.5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VLOOKUP(ANF821,$A$879:$F$2566,6,FALSE)</f>
        <v>177</v>
      </c>
      <c r="ANJ821" s="179" t="s">
        <v>61</v>
      </c>
      <c r="ANK821" s="10">
        <f>ANI821*1.5*ANH821</f>
        <v>265.5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VLOOKUP(ANO821,$A$879:$F$2566,6,FALSE)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VLOOKUP(ANX821,$A$879:$F$2566,6,FALSE)</f>
        <v>75</v>
      </c>
      <c r="AOB821" s="179" t="s">
        <v>61</v>
      </c>
      <c r="AOC821" s="10">
        <f>AOA821*1.5*ANZ821</f>
        <v>112.5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VLOOKUP(AOG821,$A$879:$F$2566,6,FALSE)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VLOOKUP(AOP821,$A$879:$F$2566,6,FALSE)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6" t="s">
        <v>546</v>
      </c>
      <c r="APA821" s="248">
        <f>IF(AOZ821="Kopman",1.5,1)</f>
        <v>1</v>
      </c>
      <c r="APB821" s="180">
        <f>VLOOKUP(AOY821,$A$879:$F$2566,6,FALSE)</f>
        <v>393</v>
      </c>
      <c r="APC821" s="179" t="s">
        <v>61</v>
      </c>
      <c r="APD821" s="10">
        <f>APB821*1.5*APA821</f>
        <v>589.5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VLOOKUP(APH821,$A$879:$F$2566,6,FALSE)</f>
        <v>393</v>
      </c>
      <c r="APL821" s="179" t="s">
        <v>61</v>
      </c>
      <c r="APM821" s="10">
        <f>APK821*1.5*APJ821</f>
        <v>589.5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VLOOKUP(APQ821,$A$879:$F$2566,6,FALSE)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VLOOKUP(APZ821,$A$879:$F$2566,6,FALSE)</f>
        <v>384</v>
      </c>
      <c r="AQD821" s="179" t="s">
        <v>61</v>
      </c>
      <c r="AQE821" s="10">
        <f>AQC821*1.5*AQB821</f>
        <v>576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VLOOKUP(AQI821,$A$879:$F$2566,6,FALSE)</f>
        <v>75</v>
      </c>
      <c r="AQM821" s="179" t="s">
        <v>61</v>
      </c>
      <c r="AQN821" s="10">
        <f>AQL821*1.5*AQK821</f>
        <v>112.5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VLOOKUP(AQR821,$A$879:$F$2566,6,FALSE)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VLOOKUP(ARA821,$A$879:$F$2566,6,FALSE)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VLOOKUP(ARJ821,$A$879:$F$2566,6,FALSE)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VLOOKUP(ARS821,$A$879:$F$2566,6,FALSE)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VLOOKUP(ASB821,$A$879:$F$2566,6,FALSE)</f>
        <v>384</v>
      </c>
      <c r="ASF821" s="179" t="s">
        <v>61</v>
      </c>
      <c r="ASG821" s="10">
        <f>ASE821*1.5*ASD821</f>
        <v>576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VLOOKUP(ASK821,$A$879:$F$2566,6,FALSE)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VLOOKUP(AST821,$A$879:$F$2566,6,FALSE)</f>
        <v>75</v>
      </c>
      <c r="ASX821" s="179" t="s">
        <v>61</v>
      </c>
      <c r="ASY821" s="10">
        <f>ASW821*1.5*ASV821</f>
        <v>112.5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VLOOKUP(ATC821,$A$879:$F$2566,6,FALSE)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VLOOKUP(ATL821,$A$879:$F$2566,6,FALSE)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VLOOKUP(ATU821,$A$879:$F$2566,6,FALSE)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VLOOKUP(AUD821,$A$879:$F$2566,6,FALSE)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VLOOKUP(AUM821,$A$879:$F$2566,6,FALSE)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VLOOKUP(AUV821,$A$879:$F$2566,6,FALSE)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VLOOKUP(AVE821,$A$879:$F$2566,6,FALSE)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VLOOKUP(AVN821,$A$879:$F$2566,6,FALSE)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VLOOKUP(AVW821,$A$879:$F$2566,6,FALSE)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VLOOKUP(AWF821,$A$879:$F$2566,6,FALSE)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VLOOKUP(AWO821,$A$879:$F$2566,6,FALSE)</f>
        <v>177</v>
      </c>
      <c r="AWS821" s="179" t="s">
        <v>61</v>
      </c>
      <c r="AWT821" s="10">
        <f>AWR821*1.5*AWQ821</f>
        <v>265.5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VLOOKUP(AWX821,$A$879:$F$2566,6,FALSE)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VLOOKUP(AXG821,$A$879:$F$2566,6,FALSE)</f>
        <v>75</v>
      </c>
      <c r="AXK821" s="179" t="s">
        <v>61</v>
      </c>
      <c r="AXL821" s="10">
        <f>AXJ821*1.5*AXI821</f>
        <v>112.5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VLOOKUP(AXP821,$A$879:$F$2566,6,FALSE)</f>
        <v>112</v>
      </c>
      <c r="AXT821" s="179" t="s">
        <v>61</v>
      </c>
      <c r="AXU821" s="10">
        <f>AXS821*1.5*AXR821</f>
        <v>168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VLOOKUP(AXY821,$A$879:$F$2566,6,FALSE)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VLOOKUP(AYH821,$A$879:$F$2566,6,FALSE)</f>
        <v>384</v>
      </c>
      <c r="AYL821" s="179" t="s">
        <v>61</v>
      </c>
      <c r="AYM821" s="10">
        <f>AYK821*1.5*AYJ821</f>
        <v>576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VLOOKUP(AYQ821,$A$879:$F$2566,6,FALSE)</f>
        <v>326</v>
      </c>
      <c r="AYU821" s="179" t="s">
        <v>61</v>
      </c>
      <c r="AYV821" s="10">
        <f>AYT821*1.5*AYS821</f>
        <v>489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VLOOKUP(AYZ821,$A$879:$F$2566,6,FALSE)</f>
        <v>112</v>
      </c>
      <c r="AZD821" s="179" t="s">
        <v>61</v>
      </c>
      <c r="AZE821" s="10">
        <f>AZC821*1.5*AZB821</f>
        <v>168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VLOOKUP(AZI821,$A$879:$F$2566,6,FALSE)</f>
        <v>177</v>
      </c>
      <c r="AZM821" s="179" t="s">
        <v>61</v>
      </c>
      <c r="AZN821" s="10">
        <f>AZL821*1.5*AZK821</f>
        <v>265.5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VLOOKUP(AZR821,$A$879:$F$2566,6,FALSE)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VLOOKUP(BAA821,$A$879:$F$2566,6,FALSE)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40" t="s">
        <v>2029</v>
      </c>
      <c r="BAL821" s="248">
        <f>IF(BAK821="Kopman",1.5,1)</f>
        <v>1</v>
      </c>
      <c r="BAM821" s="180">
        <f>VLOOKUP(BAJ821,$A$879:$F$2566,6,FALSE)</f>
        <v>397</v>
      </c>
      <c r="BAN821" s="179" t="s">
        <v>61</v>
      </c>
      <c r="BAO821" s="10">
        <f>BAM821*1.5*BAL821</f>
        <v>595.5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VLOOKUP(BAS821,$A$879:$F$2566,6,FALSE)</f>
        <v>393</v>
      </c>
      <c r="BAW821" s="179" t="s">
        <v>61</v>
      </c>
      <c r="BAX821" s="10">
        <f>BAV821*1.5*BAU821</f>
        <v>589.5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VLOOKUP(BBB821,$A$879:$F$2566,6,FALSE)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VLOOKUP(BBK821,$A$879:$F$2566,6,FALSE)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VLOOKUP(BBT821,$A$879:$F$2566,6,FALSE)</f>
        <v>384</v>
      </c>
      <c r="BBX821" s="179" t="s">
        <v>61</v>
      </c>
      <c r="BBY821" s="10">
        <f>BBW821*1.5*BBV821</f>
        <v>576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VLOOKUP(BCC821,$A$879:$F$2566,6,FALSE)</f>
        <v>177</v>
      </c>
      <c r="BCG821" s="179" t="s">
        <v>61</v>
      </c>
      <c r="BCH821" s="10">
        <f>BCF821*1.5*BCE821</f>
        <v>265.5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VLOOKUP(BCL821,$A$879:$F$2566,6,FALSE)</f>
        <v>393</v>
      </c>
      <c r="BCP821" s="179" t="s">
        <v>61</v>
      </c>
      <c r="BCQ821" s="10">
        <f>BCO821*1.5*BCN821</f>
        <v>589.5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VLOOKUP(BCU821,$A$879:$F$2566,6,FALSE)</f>
        <v>177</v>
      </c>
      <c r="BCY821" s="179" t="s">
        <v>61</v>
      </c>
      <c r="BCZ821" s="10">
        <f>BCX821*1.5*BCW821</f>
        <v>265.5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VLOOKUP(BDD821,$A$879:$F$2566,6,FALSE)</f>
        <v>177</v>
      </c>
      <c r="BDH821" s="179" t="s">
        <v>61</v>
      </c>
      <c r="BDI821" s="10">
        <f>BDG821*1.5*BDF821</f>
        <v>265.5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VLOOKUP(BDM821,$A$879:$F$2566,6,FALSE)</f>
        <v>393</v>
      </c>
      <c r="BDQ821" s="179" t="s">
        <v>61</v>
      </c>
      <c r="BDR821" s="10">
        <f>BDP821*1.5*BDO821</f>
        <v>589.5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VLOOKUP(BDV821,$A$879:$F$2566,6,FALSE)</f>
        <v>177</v>
      </c>
      <c r="BDZ821" s="179" t="s">
        <v>61</v>
      </c>
      <c r="BEA821" s="10">
        <f>BDY821*1.5*BDX821</f>
        <v>265.5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VLOOKUP(BEE821,$A$879:$F$2566,6,FALSE)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VLOOKUP(BEN821,$A$879:$F$2566,6,FALSE)</f>
        <v>75</v>
      </c>
      <c r="BER821" s="179" t="s">
        <v>61</v>
      </c>
      <c r="BES821" s="10">
        <f>BEQ821*1.5*BEP821</f>
        <v>112.5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VLOOKUP(BEW821,$A$879:$F$2566,6,FALSE)</f>
        <v>393</v>
      </c>
      <c r="BFA821" s="179" t="s">
        <v>61</v>
      </c>
      <c r="BFB821" s="10">
        <f>BEZ821*1.5*BEY821</f>
        <v>589.5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VLOOKUP(BFF821,$A$879:$F$2566,6,FALSE)</f>
        <v>393</v>
      </c>
      <c r="BFJ821" s="179" t="s">
        <v>61</v>
      </c>
      <c r="BFK821" s="10">
        <f>BFI821*1.5*BFH821</f>
        <v>589.5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VLOOKUP(BFO821,$A$879:$F$2566,6,FALSE)</f>
        <v>177</v>
      </c>
      <c r="BFS821" s="179" t="s">
        <v>61</v>
      </c>
      <c r="BFT821" s="10">
        <f>BFR821*1.5*BFQ821</f>
        <v>265.5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VLOOKUP(BFX821,$A$879:$F$2566,6,FALSE)</f>
        <v>326</v>
      </c>
      <c r="BGB821" s="179" t="s">
        <v>61</v>
      </c>
      <c r="BGC821" s="10">
        <f>BGA821*1.5*BFZ821</f>
        <v>489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VLOOKUP(BGG821,$A$879:$F$2566,6,FALSE)</f>
        <v>177</v>
      </c>
      <c r="BGK821" s="179" t="s">
        <v>61</v>
      </c>
      <c r="BGL821" s="10">
        <f>BGJ821*1.5*BGI821</f>
        <v>265.5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VLOOKUP(BGP821,$A$879:$F$2566,6,FALSE)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VLOOKUP(BGY821,$A$879:$F$2566,6,FALSE)</f>
        <v>326</v>
      </c>
      <c r="BHC821" s="179" t="s">
        <v>61</v>
      </c>
      <c r="BHD821" s="10">
        <f>BHB821*1.5*BHA821</f>
        <v>489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VLOOKUP(B822,$A$879:$F$2566,6,FALSE)</f>
        <v>307</v>
      </c>
      <c r="F822" s="179" t="s">
        <v>63</v>
      </c>
      <c r="G822" s="10">
        <f>E822*1.4</f>
        <v>429.79999999999995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VLOOKUP(K822,$A$879:$F$2566,6,FALSE)</f>
        <v>393</v>
      </c>
      <c r="O822" s="179" t="s">
        <v>63</v>
      </c>
      <c r="P822" s="10">
        <f>N822*1.4</f>
        <v>550.19999999999993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VLOOKUP(T822,$A$879:$F$2566,6,FALSE)</f>
        <v>384</v>
      </c>
      <c r="X822" s="179" t="s">
        <v>63</v>
      </c>
      <c r="Y822" s="10">
        <f>W822*1.4</f>
        <v>537.59999999999991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VLOOKUP(AC822,$A$879:$F$2566,6,FALSE)</f>
        <v>384</v>
      </c>
      <c r="AG822" s="179" t="s">
        <v>63</v>
      </c>
      <c r="AH822" s="10">
        <f>AF822*1.4</f>
        <v>537.59999999999991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VLOOKUP(AL822,$A$879:$F$2566,6,FALSE)</f>
        <v>393</v>
      </c>
      <c r="AP822" s="179" t="s">
        <v>63</v>
      </c>
      <c r="AQ822" s="10">
        <f>AO822*1.4</f>
        <v>550.19999999999993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VLOOKUP(AU822,$A$879:$F$2566,6,FALSE)</f>
        <v>58</v>
      </c>
      <c r="AY822" s="179" t="s">
        <v>63</v>
      </c>
      <c r="AZ822" s="10">
        <f>AX822*1.4</f>
        <v>81.199999999999989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VLOOKUP(BD822,$A$879:$F$2566,6,FALSE)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VLOOKUP(BM822,$A$879:$F$2566,6,FALSE)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VLOOKUP(BV822,$A$879:$F$2566,6,FALSE)</f>
        <v>326</v>
      </c>
      <c r="BZ822" s="179" t="s">
        <v>63</v>
      </c>
      <c r="CA822" s="10">
        <f>BY822*1.4</f>
        <v>456.4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VLOOKUP(CE822,$A$879:$F$2566,6,FALSE)</f>
        <v>397</v>
      </c>
      <c r="CI822" s="179" t="s">
        <v>63</v>
      </c>
      <c r="CJ822" s="10">
        <f>CH822*1.4</f>
        <v>555.79999999999995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VLOOKUP(CN822,$A$879:$F$2566,6,FALSE)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VLOOKUP(CW822,$A$879:$F$2566,6,FALSE)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VLOOKUP(DF822,$A$879:$F$2566,6,FALSE)</f>
        <v>397</v>
      </c>
      <c r="DJ822" s="179" t="s">
        <v>63</v>
      </c>
      <c r="DK822" s="10">
        <f>DI822*1.4</f>
        <v>555.79999999999995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VLOOKUP(DO822,$A$879:$F$2566,6,FALSE)</f>
        <v>384</v>
      </c>
      <c r="DS822" s="179" t="s">
        <v>63</v>
      </c>
      <c r="DT822" s="10">
        <f>DR822*1.4</f>
        <v>537.59999999999991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VLOOKUP(DX822,$A$879:$F$2566,6,FALSE)</f>
        <v>326</v>
      </c>
      <c r="EB822" s="179" t="s">
        <v>63</v>
      </c>
      <c r="EC822" s="10">
        <f>EA822*1.4</f>
        <v>456.4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VLOOKUP(EG822,$A$879:$F$2566,6,FALSE)</f>
        <v>177</v>
      </c>
      <c r="EK822" s="179" t="s">
        <v>63</v>
      </c>
      <c r="EL822" s="10">
        <f>EJ822*1.4</f>
        <v>247.79999999999998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VLOOKUP(EP822,$A$879:$F$2566,6,FALSE)</f>
        <v>384</v>
      </c>
      <c r="ET822" s="179" t="s">
        <v>63</v>
      </c>
      <c r="EU822" s="10">
        <f>ES822*1.4</f>
        <v>537.59999999999991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VLOOKUP(EY822,$A$879:$F$2566,6,FALSE)</f>
        <v>307</v>
      </c>
      <c r="FC822" s="179" t="s">
        <v>63</v>
      </c>
      <c r="FD822" s="10">
        <f>FB822*1.4</f>
        <v>429.79999999999995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VLOOKUP(FH822,$A$879:$F$2566,6,FALSE)</f>
        <v>397</v>
      </c>
      <c r="FL822" s="179" t="s">
        <v>63</v>
      </c>
      <c r="FM822" s="10">
        <f>FK822*1.4</f>
        <v>555.79999999999995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VLOOKUP(FQ822,$A$879:$F$2566,6,FALSE)</f>
        <v>326</v>
      </c>
      <c r="FU822" s="179" t="s">
        <v>63</v>
      </c>
      <c r="FV822" s="10">
        <f>FT822*1.4</f>
        <v>456.4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VLOOKUP(FZ822,$A$879:$F$2566,6,FALSE)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VLOOKUP(GI822,$A$879:$F$2566,6,FALSE)</f>
        <v>397</v>
      </c>
      <c r="GM822" s="179" t="s">
        <v>63</v>
      </c>
      <c r="GN822" s="10">
        <f>GL822*1.4</f>
        <v>555.79999999999995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VLOOKUP(GR822,$A$879:$F$2566,6,FALSE)</f>
        <v>384</v>
      </c>
      <c r="GV822" s="179" t="s">
        <v>63</v>
      </c>
      <c r="GW822" s="10">
        <f>GU822*1.4</f>
        <v>537.59999999999991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VLOOKUP(HA822,$A$879:$F$2566,6,FALSE)</f>
        <v>326</v>
      </c>
      <c r="HE822" s="179" t="s">
        <v>63</v>
      </c>
      <c r="HF822" s="10">
        <f>HD822*1.4</f>
        <v>456.4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VLOOKUP(HJ822,$A$879:$F$2566,6,FALSE)</f>
        <v>326</v>
      </c>
      <c r="HN822" s="179" t="s">
        <v>63</v>
      </c>
      <c r="HO822" s="10">
        <f>HM822*1.4</f>
        <v>456.4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VLOOKUP(HS822,$A$879:$F$2566,6,FALSE)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VLOOKUP(IB822,$A$879:$F$2566,6,FALSE)</f>
        <v>177</v>
      </c>
      <c r="IF822" s="179" t="s">
        <v>63</v>
      </c>
      <c r="IG822" s="10">
        <f>IE822*1.4</f>
        <v>247.79999999999998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VLOOKUP(IK822,$A$879:$F$2566,6,FALSE)</f>
        <v>75</v>
      </c>
      <c r="IO822" s="179" t="s">
        <v>63</v>
      </c>
      <c r="IP822" s="10">
        <f>IN822*1.4</f>
        <v>105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VLOOKUP(IT822,$A$879:$F$2566,6,FALSE)</f>
        <v>397</v>
      </c>
      <c r="IX822" s="179" t="s">
        <v>63</v>
      </c>
      <c r="IY822" s="10">
        <f>IW822*1.4</f>
        <v>555.79999999999995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VLOOKUP(JC822,$A$879:$F$2566,6,FALSE)</f>
        <v>393</v>
      </c>
      <c r="JG822" s="179" t="s">
        <v>63</v>
      </c>
      <c r="JH822" s="10">
        <f>JF822*1.4</f>
        <v>550.19999999999993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VLOOKUP(JL822,$A$879:$F$2566,6,FALSE)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VLOOKUP(JU822,$A$879:$F$2566,6,FALSE)</f>
        <v>393</v>
      </c>
      <c r="JY822" s="179" t="s">
        <v>63</v>
      </c>
      <c r="JZ822" s="10">
        <f>JX822*1.4</f>
        <v>550.19999999999993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VLOOKUP(KD822,$A$879:$F$2566,6,FALSE)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VLOOKUP(KM822,$A$879:$F$2566,6,FALSE)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VLOOKUP(KV822,$A$879:$F$2566,6,FALSE)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VLOOKUP(LE822,$A$879:$F$2566,6,FALSE)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VLOOKUP(LN822,$A$879:$F$2566,6,FALSE)</f>
        <v>177</v>
      </c>
      <c r="LR822" s="179" t="s">
        <v>63</v>
      </c>
      <c r="LS822" s="10">
        <f>LQ822*1.4</f>
        <v>247.79999999999998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VLOOKUP(LW822,$A$879:$F$2566,6,FALSE)</f>
        <v>75</v>
      </c>
      <c r="MA822" s="179" t="s">
        <v>63</v>
      </c>
      <c r="MB822" s="10">
        <f>LZ822*1.4</f>
        <v>105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VLOOKUP(MF822,$A$879:$F$2566,6,FALSE)</f>
        <v>326</v>
      </c>
      <c r="MJ822" s="179" t="s">
        <v>63</v>
      </c>
      <c r="MK822" s="10">
        <f>MI822*1.4</f>
        <v>456.4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VLOOKUP(MO822,$A$879:$F$2566,6,FALSE)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VLOOKUP(MX822,$A$879:$F$2566,6,FALSE)</f>
        <v>177</v>
      </c>
      <c r="NB822" s="179" t="s">
        <v>63</v>
      </c>
      <c r="NC822" s="10">
        <f>NA822*1.4</f>
        <v>247.79999999999998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VLOOKUP(NG822,$A$879:$F$2566,6,FALSE)</f>
        <v>384</v>
      </c>
      <c r="NK822" s="179" t="s">
        <v>63</v>
      </c>
      <c r="NL822" s="10">
        <f>NJ822*1.4</f>
        <v>537.59999999999991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VLOOKUP(NP822,$A$879:$F$2566,6,FALSE)</f>
        <v>393</v>
      </c>
      <c r="NT822" s="179" t="s">
        <v>63</v>
      </c>
      <c r="NU822" s="10">
        <f>NS822*1.4</f>
        <v>550.19999999999993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VLOOKUP(NY822,$A$879:$F$2566,6,FALSE)</f>
        <v>177</v>
      </c>
      <c r="OC822" s="179" t="s">
        <v>63</v>
      </c>
      <c r="OD822" s="10">
        <f>OB822*1.4</f>
        <v>247.79999999999998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VLOOKUP(OH822,$A$879:$F$2566,6,FALSE)</f>
        <v>393</v>
      </c>
      <c r="OL822" s="179" t="s">
        <v>63</v>
      </c>
      <c r="OM822" s="10">
        <f>OK822*1.4</f>
        <v>550.19999999999993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VLOOKUP(OQ822,$A$879:$F$2566,6,FALSE)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VLOOKUP(OZ822,$A$879:$F$2566,6,FALSE)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VLOOKUP(PI822,$A$879:$F$2566,6,FALSE)</f>
        <v>326</v>
      </c>
      <c r="PM822" s="179" t="s">
        <v>63</v>
      </c>
      <c r="PN822" s="10">
        <f>PL822*1.4</f>
        <v>456.4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VLOOKUP(PR822,$A$879:$F$2566,6,FALSE)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VLOOKUP(QA822,$A$879:$F$2566,6,FALSE)</f>
        <v>397</v>
      </c>
      <c r="QE822" s="179" t="s">
        <v>63</v>
      </c>
      <c r="QF822" s="10">
        <f>QD822*1.4</f>
        <v>555.79999999999995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VLOOKUP(QJ822,$A$879:$F$2566,6,FALSE)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VLOOKUP(QS822,$A$879:$F$2566,6,FALSE)</f>
        <v>326</v>
      </c>
      <c r="QW822" s="179" t="s">
        <v>63</v>
      </c>
      <c r="QX822" s="10">
        <f>QV822*1.4</f>
        <v>456.4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VLOOKUP(RB822,$A$879:$F$2566,6,FALSE)</f>
        <v>58</v>
      </c>
      <c r="RF822" s="179" t="s">
        <v>63</v>
      </c>
      <c r="RG822" s="10">
        <f>RE822*1.4</f>
        <v>81.199999999999989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VLOOKUP(RK822,$A$879:$F$2566,6,FALSE)</f>
        <v>177</v>
      </c>
      <c r="RO822" s="179" t="s">
        <v>63</v>
      </c>
      <c r="RP822" s="10">
        <f>RN822*1.4</f>
        <v>247.79999999999998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VLOOKUP(RT822,$A$879:$F$2566,6,FALSE)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VLOOKUP(SC822,$A$879:$F$2566,6,FALSE)</f>
        <v>75</v>
      </c>
      <c r="SG822" s="179" t="s">
        <v>63</v>
      </c>
      <c r="SH822" s="10">
        <f>SF822*1.4</f>
        <v>105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VLOOKUP(SL822,$A$879:$F$2566,6,FALSE)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VLOOKUP(SU822,$A$879:$F$2566,6,FALSE)</f>
        <v>177</v>
      </c>
      <c r="SY822" s="179" t="s">
        <v>63</v>
      </c>
      <c r="SZ822" s="10">
        <f>SX822*1.4</f>
        <v>247.79999999999998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VLOOKUP(TD822,$A$879:$F$2566,6,FALSE)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VLOOKUP(TM822,$A$879:$F$2566,6,FALSE)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VLOOKUP(TV822,$A$879:$F$2566,6,FALSE)</f>
        <v>75</v>
      </c>
      <c r="TZ822" s="179" t="s">
        <v>63</v>
      </c>
      <c r="UA822" s="10">
        <f>TY822*1.4</f>
        <v>105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VLOOKUP(UE822,$A$879:$F$2566,6,FALSE)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VLOOKUP(UN822,$A$879:$F$2566,6,FALSE)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VLOOKUP(UW822,$A$879:$F$2566,6,FALSE)</f>
        <v>326</v>
      </c>
      <c r="VA822" s="179" t="s">
        <v>63</v>
      </c>
      <c r="VB822" s="10">
        <f>UZ822*1.4</f>
        <v>456.4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VLOOKUP(VF822,$A$879:$F$2566,6,FALSE)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VLOOKUP(VO822,$A$879:$F$2566,6,FALSE)</f>
        <v>75</v>
      </c>
      <c r="VS822" s="179" t="s">
        <v>63</v>
      </c>
      <c r="VT822" s="10">
        <f>VR822*1.4</f>
        <v>105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VLOOKUP(VX822,$A$879:$F$2566,6,FALSE)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VLOOKUP(WG822,$A$879:$F$2566,6,FALSE)</f>
        <v>384</v>
      </c>
      <c r="WK822" s="179" t="s">
        <v>63</v>
      </c>
      <c r="WL822" s="10">
        <f>WJ822*1.4</f>
        <v>537.59999999999991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VLOOKUP(WP822,$A$879:$F$2566,6,FALSE)</f>
        <v>384</v>
      </c>
      <c r="WT822" s="179" t="s">
        <v>63</v>
      </c>
      <c r="WU822" s="10">
        <f>WS822*1.4</f>
        <v>537.59999999999991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VLOOKUP(WY822,$A$879:$F$2566,6,FALSE)</f>
        <v>393</v>
      </c>
      <c r="XC822" s="179" t="s">
        <v>63</v>
      </c>
      <c r="XD822" s="10">
        <f>XB822*1.4</f>
        <v>550.19999999999993</v>
      </c>
      <c r="XF822" s="239"/>
      <c r="XG822" s="179" t="s">
        <v>86</v>
      </c>
      <c r="XH822" s="371" t="s">
        <v>546</v>
      </c>
      <c r="XJ822" s="180"/>
      <c r="XK822" s="180">
        <f>VLOOKUP(XH822,$A$879:$F$2566,6,FALSE)</f>
        <v>393</v>
      </c>
      <c r="XL822" s="179" t="s">
        <v>63</v>
      </c>
      <c r="XM822" s="10">
        <f>XK822*1.4</f>
        <v>550.19999999999993</v>
      </c>
      <c r="XO822" s="239"/>
      <c r="XP822" s="179" t="s">
        <v>86</v>
      </c>
      <c r="XQ822" s="361" t="s">
        <v>621</v>
      </c>
      <c r="XS822" s="180"/>
      <c r="XT822" s="180">
        <f>VLOOKUP(XQ822,$A$879:$F$2566,6,FALSE)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VLOOKUP(XZ822,$A$879:$F$2566,6,FALSE)</f>
        <v>177</v>
      </c>
      <c r="YD822" s="179" t="s">
        <v>63</v>
      </c>
      <c r="YE822" s="10">
        <f>YC822*1.4</f>
        <v>247.79999999999998</v>
      </c>
      <c r="YG822" s="239"/>
      <c r="YH822" s="179" t="s">
        <v>86</v>
      </c>
      <c r="YI822" s="361" t="s">
        <v>546</v>
      </c>
      <c r="YK822" s="180"/>
      <c r="YL822" s="180">
        <f>VLOOKUP(YI822,$A$879:$F$2566,6,FALSE)</f>
        <v>393</v>
      </c>
      <c r="YM822" s="179" t="s">
        <v>63</v>
      </c>
      <c r="YN822" s="10">
        <f>YL822*1.4</f>
        <v>550.19999999999993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VLOOKUP(YR822,$A$879:$F$2566,6,FALSE)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VLOOKUP(ZA822,$A$879:$F$2566,6,FALSE)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1" t="s">
        <v>2029</v>
      </c>
      <c r="ZL822" s="180"/>
      <c r="ZM822" s="180">
        <f>VLOOKUP(ZJ822,$A$879:$F$2566,6,FALSE)</f>
        <v>397</v>
      </c>
      <c r="ZN822" s="179" t="s">
        <v>63</v>
      </c>
      <c r="ZO822" s="10">
        <f>ZM822*1.4</f>
        <v>555.79999999999995</v>
      </c>
      <c r="ZQ822" s="239"/>
      <c r="ZR822" s="179" t="s">
        <v>86</v>
      </c>
      <c r="ZS822" s="361" t="s">
        <v>546</v>
      </c>
      <c r="ZU822" s="180"/>
      <c r="ZV822" s="180">
        <f>VLOOKUP(ZS822,$A$879:$F$2566,6,FALSE)</f>
        <v>393</v>
      </c>
      <c r="ZW822" s="179" t="s">
        <v>63</v>
      </c>
      <c r="ZX822" s="10">
        <f>ZV822*1.4</f>
        <v>550.19999999999993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VLOOKUP(AAB822,$A$879:$F$2566,6,FALSE)</f>
        <v>393</v>
      </c>
      <c r="AAF822" s="179" t="s">
        <v>63</v>
      </c>
      <c r="AAG822" s="10">
        <f>AAE822*1.4</f>
        <v>550.19999999999993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VLOOKUP(AAK822,$A$879:$F$2566,6,FALSE)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VLOOKUP(AAT822,$A$879:$F$2566,6,FALSE)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VLOOKUP(ABC822,$A$879:$F$2566,6,FALSE)</f>
        <v>58</v>
      </c>
      <c r="ABG822" s="179" t="s">
        <v>63</v>
      </c>
      <c r="ABH822" s="10">
        <f>ABF822*1.4</f>
        <v>81.199999999999989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VLOOKUP(ABL822,$A$879:$F$2566,6,FALSE)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VLOOKUP(ABU822,$A$879:$F$2566,6,FALSE)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VLOOKUP(ACD822,$A$879:$F$2566,6,FALSE)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VLOOKUP(ACM822,$A$879:$F$2566,6,FALSE)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VLOOKUP(ACV822,$A$879:$F$2566,6,FALSE)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VLOOKUP(ADE822,$A$879:$F$2566,6,FALSE)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VLOOKUP(ADN822,$A$879:$F$2566,6,FALSE)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VLOOKUP(ADW822,$A$879:$F$2566,6,FALSE)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VLOOKUP(AEF822,$A$879:$F$2566,6,FALSE)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VLOOKUP(AEO822,$A$879:$F$2566,6,FALSE)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VLOOKUP(AEX822,$A$879:$F$2566,6,FALSE)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VLOOKUP(AFG822,$A$879:$F$2566,6,FALSE)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VLOOKUP(AFP822,$A$879:$F$2566,6,FALSE)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VLOOKUP(AFY822,$A$879:$F$2566,6,FALSE)</f>
        <v>397</v>
      </c>
      <c r="AGC822" s="179" t="s">
        <v>63</v>
      </c>
      <c r="AGD822" s="10">
        <f>AGB822*1.4</f>
        <v>555.79999999999995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VLOOKUP(AGH822,$A$879:$F$2566,6,FALSE)</f>
        <v>58</v>
      </c>
      <c r="AGL822" s="179" t="s">
        <v>63</v>
      </c>
      <c r="AGM822" s="10">
        <f>AGK822*1.4</f>
        <v>81.199999999999989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VLOOKUP(AGQ822,$A$879:$F$2566,6,FALSE)</f>
        <v>393</v>
      </c>
      <c r="AGU822" s="179" t="s">
        <v>63</v>
      </c>
      <c r="AGV822" s="10">
        <f>AGT822*1.4</f>
        <v>550.19999999999993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VLOOKUP(AGZ822,$A$879:$F$2566,6,FALSE)</f>
        <v>384</v>
      </c>
      <c r="AHD822" s="179" t="s">
        <v>63</v>
      </c>
      <c r="AHE822" s="10">
        <f>AHC822*1.4</f>
        <v>537.59999999999991</v>
      </c>
      <c r="AHF822" s="10"/>
      <c r="AHG822" s="239"/>
      <c r="AHH822" s="179" t="s">
        <v>86</v>
      </c>
      <c r="AHI822" s="440" t="s">
        <v>2554</v>
      </c>
      <c r="AHK822" s="180"/>
      <c r="AHL822" s="180">
        <f>VLOOKUP(AHI822,$A$879:$F$2566,6,FALSE)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VLOOKUP(AHR822,$A$879:$F$2566,6,FALSE)</f>
        <v>326</v>
      </c>
      <c r="AHV822" s="179" t="s">
        <v>63</v>
      </c>
      <c r="AHW822" s="10">
        <f>AHU822*1.4</f>
        <v>456.4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VLOOKUP(AIA822,$A$879:$F$2566,6,FALSE)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VLOOKUP(AIJ822,$A$879:$F$2566,6,FALSE)</f>
        <v>75</v>
      </c>
      <c r="AIN822" s="179" t="s">
        <v>63</v>
      </c>
      <c r="AIO822" s="10">
        <f>AIM822*1.4</f>
        <v>105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VLOOKUP(AIS822,$A$879:$F$2566,6,FALSE)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VLOOKUP(AJB822,$A$879:$F$2566,6,FALSE)</f>
        <v>326</v>
      </c>
      <c r="AJF822" s="179" t="s">
        <v>63</v>
      </c>
      <c r="AJG822" s="10">
        <f>AJE822*1.4</f>
        <v>456.4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VLOOKUP(AJK822,$A$879:$F$2566,6,FALSE)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VLOOKUP(AJT822,$A$879:$F$2566,6,FALSE)</f>
        <v>326</v>
      </c>
      <c r="AJX822" s="179" t="s">
        <v>63</v>
      </c>
      <c r="AJY822" s="10">
        <f>AJW822*1.4</f>
        <v>456.4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VLOOKUP(AKC822,$A$879:$F$2566,6,FALSE)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VLOOKUP(AKL822,$A$879:$F$2566,6,FALSE)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VLOOKUP(AKU822,$A$879:$F$2566,6,FALSE)</f>
        <v>326</v>
      </c>
      <c r="AKY822" s="179" t="s">
        <v>63</v>
      </c>
      <c r="AKZ822" s="10">
        <f>AKX822*1.4</f>
        <v>456.4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VLOOKUP(ALD822,$A$879:$F$2566,6,FALSE)</f>
        <v>384</v>
      </c>
      <c r="ALH822" s="179" t="s">
        <v>63</v>
      </c>
      <c r="ALI822" s="10">
        <f>ALG822*1.4</f>
        <v>537.59999999999991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VLOOKUP(ALM822,$A$879:$F$2566,6,FALSE)</f>
        <v>177</v>
      </c>
      <c r="ALQ822" s="179" t="s">
        <v>63</v>
      </c>
      <c r="ALR822" s="10">
        <f>ALP822*1.4</f>
        <v>247.79999999999998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VLOOKUP(ALV822,$A$879:$F$2566,6,FALSE)</f>
        <v>393</v>
      </c>
      <c r="ALZ822" s="179" t="s">
        <v>63</v>
      </c>
      <c r="AMA822" s="10">
        <f>ALY822*1.4</f>
        <v>550.19999999999993</v>
      </c>
      <c r="AMB822" s="10"/>
      <c r="AMC822" s="239"/>
      <c r="AMD822" s="179" t="s">
        <v>86</v>
      </c>
      <c r="AME822" s="443" t="s">
        <v>621</v>
      </c>
      <c r="AMG822" s="180"/>
      <c r="AMH822" s="180">
        <f>VLOOKUP(AME822,$A$879:$F$2566,6,FALSE)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VLOOKUP(AMN822,$A$879:$F$2566,6,FALSE)</f>
        <v>397</v>
      </c>
      <c r="AMR822" s="179" t="s">
        <v>63</v>
      </c>
      <c r="AMS822" s="10">
        <f>AMQ822*1.4</f>
        <v>555.79999999999995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VLOOKUP(AMW822,$A$879:$F$2566,6,FALSE)</f>
        <v>75</v>
      </c>
      <c r="ANA822" s="179" t="s">
        <v>63</v>
      </c>
      <c r="ANB822" s="10">
        <f>AMZ822*1.4</f>
        <v>105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VLOOKUP(ANF822,$A$879:$F$2566,6,FALSE)</f>
        <v>326</v>
      </c>
      <c r="ANJ822" s="179" t="s">
        <v>63</v>
      </c>
      <c r="ANK822" s="10">
        <f>ANI822*1.4</f>
        <v>456.4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VLOOKUP(ANO822,$A$879:$F$2566,6,FALSE)</f>
        <v>397</v>
      </c>
      <c r="ANS822" s="179" t="s">
        <v>63</v>
      </c>
      <c r="ANT822" s="10">
        <f>ANR822*1.4</f>
        <v>555.79999999999995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VLOOKUP(ANX822,$A$879:$F$2566,6,FALSE)</f>
        <v>326</v>
      </c>
      <c r="AOB822" s="179" t="s">
        <v>63</v>
      </c>
      <c r="AOC822" s="10">
        <f>AOA822*1.4</f>
        <v>456.4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VLOOKUP(AOG822,$A$879:$F$2566,6,FALSE)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VLOOKUP(AOP822,$A$879:$F$2566,6,FALSE)</f>
        <v>326</v>
      </c>
      <c r="AOT822" s="179" t="s">
        <v>63</v>
      </c>
      <c r="AOU822" s="10">
        <f>AOS822*1.4</f>
        <v>456.4</v>
      </c>
      <c r="AOV822" s="10"/>
      <c r="AOW822" s="239"/>
      <c r="AOX822" s="179" t="s">
        <v>86</v>
      </c>
      <c r="AOY822" s="446" t="s">
        <v>2039</v>
      </c>
      <c r="APA822" s="180"/>
      <c r="APB822" s="180">
        <f>VLOOKUP(AOY822,$A$879:$F$2566,6,FALSE)</f>
        <v>326</v>
      </c>
      <c r="APC822" s="179" t="s">
        <v>63</v>
      </c>
      <c r="APD822" s="10">
        <f>APB822*1.4</f>
        <v>456.4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VLOOKUP(APH822,$A$879:$F$2566,6,FALSE)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VLOOKUP(APQ822,$A$879:$F$2566,6,FALSE)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VLOOKUP(APZ822,$A$879:$F$2566,6,FALSE)</f>
        <v>177</v>
      </c>
      <c r="AQD822" s="179" t="s">
        <v>63</v>
      </c>
      <c r="AQE822" s="10">
        <f>AQC822*1.4</f>
        <v>247.79999999999998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VLOOKUP(AQI822,$A$879:$F$2566,6,FALSE)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VLOOKUP(AQR822,$A$879:$F$2566,6,FALSE)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VLOOKUP(ARA822,$A$879:$F$2566,6,FALSE)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VLOOKUP(ARJ822,$A$879:$F$2566,6,FALSE)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VLOOKUP(ARS822,$A$879:$F$2566,6,FALSE)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VLOOKUP(ASB822,$A$879:$F$2566,6,FALSE)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VLOOKUP(ASK822,$A$879:$F$2566,6,FALSE)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VLOOKUP(AST822,$A$879:$F$2566,6,FALSE)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VLOOKUP(ATC822,$A$879:$F$2566,6,FALSE)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VLOOKUP(ATL822,$A$879:$F$2566,6,FALSE)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VLOOKUP(ATU822,$A$879:$F$2566,6,FALSE)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VLOOKUP(AUD822,$A$879:$F$2566,6,FALSE)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VLOOKUP(AUM822,$A$879:$F$2566,6,FALSE)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VLOOKUP(AUV822,$A$879:$F$2566,6,FALSE)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VLOOKUP(AVE822,$A$879:$F$2566,6,FALSE)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VLOOKUP(AVN822,$A$879:$F$2566,6,FALSE)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VLOOKUP(AVW822,$A$879:$F$2566,6,FALSE)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VLOOKUP(AWF822,$A$879:$F$2566,6,FALSE)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VLOOKUP(AWO822,$A$879:$F$2566,6,FALSE)</f>
        <v>326</v>
      </c>
      <c r="AWS822" s="179" t="s">
        <v>63</v>
      </c>
      <c r="AWT822" s="10">
        <f>AWR822*1.4</f>
        <v>456.4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VLOOKUP(AWX822,$A$879:$F$2566,6,FALSE)</f>
        <v>326</v>
      </c>
      <c r="AXB822" s="179" t="s">
        <v>63</v>
      </c>
      <c r="AXC822" s="10">
        <f>AXA822*1.4</f>
        <v>456.4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VLOOKUP(AXG822,$A$879:$F$2566,6,FALSE)</f>
        <v>326</v>
      </c>
      <c r="AXK822" s="179" t="s">
        <v>63</v>
      </c>
      <c r="AXL822" s="10">
        <f>AXJ822*1.4</f>
        <v>456.4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VLOOKUP(AXP822,$A$879:$F$2566,6,FALSE)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VLOOKUP(AXY822,$A$879:$F$2566,6,FALSE)</f>
        <v>326</v>
      </c>
      <c r="AYC822" s="179" t="s">
        <v>63</v>
      </c>
      <c r="AYD822" s="10">
        <f>AYB822*1.4</f>
        <v>456.4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VLOOKUP(AYH822,$A$879:$F$2566,6,FALSE)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VLOOKUP(AYQ822,$A$879:$F$2566,6,FALSE)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VLOOKUP(AYZ822,$A$879:$F$2566,6,FALSE)</f>
        <v>397</v>
      </c>
      <c r="AZD822" s="179" t="s">
        <v>63</v>
      </c>
      <c r="AZE822" s="10">
        <f>AZC822*1.4</f>
        <v>555.79999999999995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VLOOKUP(AZI822,$A$879:$F$2566,6,FALSE)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VLOOKUP(AZR822,$A$879:$F$2566,6,FALSE)</f>
        <v>384</v>
      </c>
      <c r="AZV822" s="179" t="s">
        <v>63</v>
      </c>
      <c r="AZW822" s="10">
        <f>AZU822*1.4</f>
        <v>537.59999999999991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VLOOKUP(BAA822,$A$879:$F$2566,6,FALSE)</f>
        <v>393</v>
      </c>
      <c r="BAE822" s="179" t="s">
        <v>63</v>
      </c>
      <c r="BAF822" s="10">
        <f>BAD822*1.4</f>
        <v>550.19999999999993</v>
      </c>
      <c r="BAG822" s="10"/>
      <c r="BAH822" s="239"/>
      <c r="BAI822" s="179" t="s">
        <v>86</v>
      </c>
      <c r="BAJ822" s="440" t="s">
        <v>459</v>
      </c>
      <c r="BAL822" s="180"/>
      <c r="BAM822" s="180">
        <f>VLOOKUP(BAJ822,$A$879:$F$2566,6,FALSE)</f>
        <v>75</v>
      </c>
      <c r="BAN822" s="179" t="s">
        <v>63</v>
      </c>
      <c r="BAO822" s="10">
        <f>BAM822*1.4</f>
        <v>105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VLOOKUP(BAS822,$A$879:$F$2566,6,FALSE)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VLOOKUP(BBB822,$A$879:$F$2566,6,FALSE)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VLOOKUP(BBK822,$A$879:$F$2566,6,FALSE)</f>
        <v>177</v>
      </c>
      <c r="BBO822" s="179" t="s">
        <v>63</v>
      </c>
      <c r="BBP822" s="10">
        <f>BBN822*1.4</f>
        <v>247.79999999999998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VLOOKUP(BBT822,$A$879:$F$2566,6,FALSE)</f>
        <v>58</v>
      </c>
      <c r="BBX822" s="179" t="s">
        <v>63</v>
      </c>
      <c r="BBY822" s="10">
        <f>BBW822*1.4</f>
        <v>81.199999999999989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VLOOKUP(BCC822,$A$879:$F$2566,6,FALSE)</f>
        <v>393</v>
      </c>
      <c r="BCG822" s="179" t="s">
        <v>63</v>
      </c>
      <c r="BCH822" s="10">
        <f>BCF822*1.4</f>
        <v>550.19999999999993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VLOOKUP(BCL822,$A$879:$F$2566,6,FALSE)</f>
        <v>384</v>
      </c>
      <c r="BCP822" s="179" t="s">
        <v>63</v>
      </c>
      <c r="BCQ822" s="10">
        <f>BCO822*1.4</f>
        <v>537.59999999999991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VLOOKUP(BCU822,$A$879:$F$2566,6,FALSE)</f>
        <v>75</v>
      </c>
      <c r="BCY822" s="179" t="s">
        <v>63</v>
      </c>
      <c r="BCZ822" s="10">
        <f>BCX822*1.4</f>
        <v>105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VLOOKUP(BDD822,$A$879:$F$2566,6,FALSE)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VLOOKUP(BDM822,$A$879:$F$2566,6,FALSE)</f>
        <v>75</v>
      </c>
      <c r="BDQ822" s="179" t="s">
        <v>63</v>
      </c>
      <c r="BDR822" s="10">
        <f>BDP822*1.4</f>
        <v>105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VLOOKUP(BDV822,$A$879:$F$2566,6,FALSE)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VLOOKUP(BEE822,$A$879:$F$2566,6,FALSE)</f>
        <v>75</v>
      </c>
      <c r="BEI822" s="179" t="s">
        <v>63</v>
      </c>
      <c r="BEJ822" s="10">
        <f>BEH822*1.4</f>
        <v>105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VLOOKUP(BEN822,$A$879:$F$2566,6,FALSE)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VLOOKUP(BEW822,$A$879:$F$2566,6,FALSE)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VLOOKUP(BFF822,$A$879:$F$2566,6,FALSE)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VLOOKUP(BFO822,$A$879:$F$2566,6,FALSE)</f>
        <v>393</v>
      </c>
      <c r="BFS822" s="179" t="s">
        <v>63</v>
      </c>
      <c r="BFT822" s="10">
        <f>BFR822*1.4</f>
        <v>550.19999999999993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VLOOKUP(BFX822,$A$879:$F$2566,6,FALSE)</f>
        <v>393</v>
      </c>
      <c r="BGB822" s="179" t="s">
        <v>63</v>
      </c>
      <c r="BGC822" s="10">
        <f>BGA822*1.4</f>
        <v>550.19999999999993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VLOOKUP(BGG822,$A$879:$F$2566,6,FALSE)</f>
        <v>336</v>
      </c>
      <c r="BGK822" s="179" t="s">
        <v>63</v>
      </c>
      <c r="BGL822" s="10">
        <f>BGJ822*1.4</f>
        <v>470.4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VLOOKUP(BGP822,$A$879:$F$2566,6,FALSE)</f>
        <v>326</v>
      </c>
      <c r="BGT822" s="179" t="s">
        <v>63</v>
      </c>
      <c r="BGU822" s="10">
        <f>BGS822*1.4</f>
        <v>456.4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VLOOKUP(BGY822,$A$879:$F$2566,6,FALSE)</f>
        <v>397</v>
      </c>
      <c r="BHC822" s="179" t="s">
        <v>63</v>
      </c>
      <c r="BHD822" s="10">
        <f>BHB822*1.4</f>
        <v>555.79999999999995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VLOOKUP(B823,$A$879:$F$2566,6,FALSE)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VLOOKUP(K823,$A$879:$F$2566,6,FALSE)</f>
        <v>177</v>
      </c>
      <c r="O823" s="179" t="s">
        <v>65</v>
      </c>
      <c r="P823" s="10">
        <f>N823*1.3</f>
        <v>230.1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VLOOKUP(T823,$A$879:$F$2566,6,FALSE)</f>
        <v>397</v>
      </c>
      <c r="X823" s="179" t="s">
        <v>65</v>
      </c>
      <c r="Y823" s="10">
        <f>W823*1.3</f>
        <v>516.1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VLOOKUP(AC823,$A$879:$F$2566,6,FALSE)</f>
        <v>177</v>
      </c>
      <c r="AG823" s="179" t="s">
        <v>65</v>
      </c>
      <c r="AH823" s="10">
        <f>AF823*1.3</f>
        <v>230.1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VLOOKUP(AL823,$A$879:$F$2566,6,FALSE)</f>
        <v>177</v>
      </c>
      <c r="AP823" s="179" t="s">
        <v>65</v>
      </c>
      <c r="AQ823" s="10">
        <f>AO823*1.3</f>
        <v>230.1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VLOOKUP(AU823,$A$879:$F$2566,6,FALSE)</f>
        <v>326</v>
      </c>
      <c r="AY823" s="179" t="s">
        <v>65</v>
      </c>
      <c r="AZ823" s="10">
        <f>AX823*1.3</f>
        <v>423.8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VLOOKUP(BD823,$A$879:$F$2566,6,FALSE)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VLOOKUP(BM823,$A$879:$F$2566,6,FALSE)</f>
        <v>307</v>
      </c>
      <c r="BQ823" s="179" t="s">
        <v>65</v>
      </c>
      <c r="BR823" s="10">
        <f>BP823*1.3</f>
        <v>399.1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VLOOKUP(BV823,$A$879:$F$2566,6,FALSE)</f>
        <v>397</v>
      </c>
      <c r="BZ823" s="179" t="s">
        <v>65</v>
      </c>
      <c r="CA823" s="10">
        <f>BY823*1.3</f>
        <v>516.1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VLOOKUP(CE823,$A$879:$F$2566,6,FALSE)</f>
        <v>177</v>
      </c>
      <c r="CI823" s="179" t="s">
        <v>65</v>
      </c>
      <c r="CJ823" s="10">
        <f>CH823*1.3</f>
        <v>230.1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VLOOKUP(CN823,$A$879:$F$2566,6,FALSE)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VLOOKUP(CW823,$A$879:$F$2566,6,FALSE)</f>
        <v>393</v>
      </c>
      <c r="DA823" s="179" t="s">
        <v>65</v>
      </c>
      <c r="DB823" s="10">
        <f>CZ823*1.3</f>
        <v>510.90000000000003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VLOOKUP(DF823,$A$879:$F$2566,6,FALSE)</f>
        <v>384</v>
      </c>
      <c r="DJ823" s="179" t="s">
        <v>65</v>
      </c>
      <c r="DK823" s="10">
        <f>DI823*1.3</f>
        <v>499.20000000000005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VLOOKUP(DO823,$A$879:$F$2566,6,FALSE)</f>
        <v>397</v>
      </c>
      <c r="DS823" s="179" t="s">
        <v>65</v>
      </c>
      <c r="DT823" s="10">
        <f>DR823*1.3</f>
        <v>516.1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VLOOKUP(DX823,$A$879:$F$2566,6,FALSE)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VLOOKUP(EG823,$A$879:$F$2566,6,FALSE)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VLOOKUP(EP823,$A$879:$F$2566,6,FALSE)</f>
        <v>177</v>
      </c>
      <c r="ET823" s="179" t="s">
        <v>65</v>
      </c>
      <c r="EU823" s="10">
        <f>ES823*1.3</f>
        <v>230.1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VLOOKUP(EY823,$A$879:$F$2566,6,FALSE)</f>
        <v>397</v>
      </c>
      <c r="FC823" s="179" t="s">
        <v>65</v>
      </c>
      <c r="FD823" s="10">
        <f>FB823*1.3</f>
        <v>516.1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VLOOKUP(FH823,$A$879:$F$2566,6,FALSE)</f>
        <v>393</v>
      </c>
      <c r="FL823" s="179" t="s">
        <v>65</v>
      </c>
      <c r="FM823" s="10">
        <f>FK823*1.3</f>
        <v>510.90000000000003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VLOOKUP(FQ823,$A$879:$F$2566,6,FALSE)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VLOOKUP(FZ823,$A$879:$F$2566,6,FALSE)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VLOOKUP(GI823,$A$879:$F$2566,6,FALSE)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VLOOKUP(GR823,$A$879:$F$2566,6,FALSE)</f>
        <v>393</v>
      </c>
      <c r="GV823" s="179" t="s">
        <v>65</v>
      </c>
      <c r="GW823" s="10">
        <f>GU823*1.3</f>
        <v>510.90000000000003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VLOOKUP(HA823,$A$879:$F$2566,6,FALSE)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VLOOKUP(HJ823,$A$879:$F$2566,6,FALSE)</f>
        <v>393</v>
      </c>
      <c r="HN823" s="179" t="s">
        <v>65</v>
      </c>
      <c r="HO823" s="10">
        <f>HM823*1.3</f>
        <v>510.90000000000003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VLOOKUP(HS823,$A$879:$F$2566,6,FALSE)</f>
        <v>397</v>
      </c>
      <c r="HW823" s="179" t="s">
        <v>65</v>
      </c>
      <c r="HX823" s="10">
        <f>HV823*1.3</f>
        <v>516.1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VLOOKUP(IB823,$A$879:$F$2566,6,FALSE)</f>
        <v>384</v>
      </c>
      <c r="IF823" s="179" t="s">
        <v>65</v>
      </c>
      <c r="IG823" s="10">
        <f>IE823*1.3</f>
        <v>499.20000000000005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VLOOKUP(IK823,$A$879:$F$2566,6,FALSE)</f>
        <v>326</v>
      </c>
      <c r="IO823" s="179" t="s">
        <v>65</v>
      </c>
      <c r="IP823" s="10">
        <f>IN823*1.3</f>
        <v>423.8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VLOOKUP(IT823,$A$879:$F$2566,6,FALSE)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VLOOKUP(JC823,$A$879:$F$2566,6,FALSE)</f>
        <v>326</v>
      </c>
      <c r="JG823" s="179" t="s">
        <v>65</v>
      </c>
      <c r="JH823" s="10">
        <f>JF823*1.3</f>
        <v>423.8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VLOOKUP(JL823,$A$879:$F$2566,6,FALSE)</f>
        <v>397</v>
      </c>
      <c r="JP823" s="179" t="s">
        <v>65</v>
      </c>
      <c r="JQ823" s="10">
        <f>JO823*1.3</f>
        <v>516.1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VLOOKUP(JU823,$A$879:$F$2566,6,FALSE)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VLOOKUP(KD823,$A$879:$F$2566,6,FALSE)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VLOOKUP(KM823,$A$879:$F$2566,6,FALSE)</f>
        <v>75</v>
      </c>
      <c r="KQ823" s="179" t="s">
        <v>65</v>
      </c>
      <c r="KR823" s="10">
        <f>KP823*1.3</f>
        <v>97.5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VLOOKUP(KV823,$A$879:$F$2566,6,FALSE)</f>
        <v>393</v>
      </c>
      <c r="KZ823" s="179" t="s">
        <v>65</v>
      </c>
      <c r="LA823" s="10">
        <f>KY823*1.3</f>
        <v>510.90000000000003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VLOOKUP(LE823,$A$879:$F$2566,6,FALSE)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VLOOKUP(LN823,$A$879:$F$2566,6,FALSE)</f>
        <v>384</v>
      </c>
      <c r="LR823" s="179" t="s">
        <v>65</v>
      </c>
      <c r="LS823" s="10">
        <f>LQ823*1.3</f>
        <v>499.20000000000005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VLOOKUP(LW823,$A$879:$F$2566,6,FALSE)</f>
        <v>177</v>
      </c>
      <c r="MA823" s="179" t="s">
        <v>65</v>
      </c>
      <c r="MB823" s="10">
        <f>LZ823*1.3</f>
        <v>230.1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VLOOKUP(MF823,$A$879:$F$2566,6,FALSE)</f>
        <v>177</v>
      </c>
      <c r="MJ823" s="179" t="s">
        <v>65</v>
      </c>
      <c r="MK823" s="10">
        <f>MI823*1.3</f>
        <v>230.1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VLOOKUP(MO823,$A$879:$F$2566,6,FALSE)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VLOOKUP(MX823,$A$879:$F$2566,6,FALSE)</f>
        <v>384</v>
      </c>
      <c r="NB823" s="179" t="s">
        <v>65</v>
      </c>
      <c r="NC823" s="10">
        <f>NA823*1.3</f>
        <v>499.20000000000005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VLOOKUP(NG823,$A$879:$F$2566,6,FALSE)</f>
        <v>75</v>
      </c>
      <c r="NK823" s="179" t="s">
        <v>65</v>
      </c>
      <c r="NL823" s="10">
        <f>NJ823*1.3</f>
        <v>97.5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VLOOKUP(NP823,$A$879:$F$2566,6,FALSE)</f>
        <v>326</v>
      </c>
      <c r="NT823" s="179" t="s">
        <v>65</v>
      </c>
      <c r="NU823" s="10">
        <f>NS823*1.3</f>
        <v>423.8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VLOOKUP(NY823,$A$879:$F$2566,6,FALSE)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VLOOKUP(OH823,$A$879:$F$2566,6,FALSE)</f>
        <v>112</v>
      </c>
      <c r="OL823" s="179" t="s">
        <v>65</v>
      </c>
      <c r="OM823" s="10">
        <f>OK823*1.3</f>
        <v>145.6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VLOOKUP(OQ823,$A$879:$F$2566,6,FALSE)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VLOOKUP(OZ823,$A$879:$F$2566,6,FALSE)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VLOOKUP(PI823,$A$879:$F$2566,6,FALSE)</f>
        <v>75</v>
      </c>
      <c r="PM823" s="179" t="s">
        <v>65</v>
      </c>
      <c r="PN823" s="10">
        <f>PL823*1.3</f>
        <v>97.5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VLOOKUP(PR823,$A$879:$F$2566,6,FALSE)</f>
        <v>326</v>
      </c>
      <c r="PV823" s="179" t="s">
        <v>65</v>
      </c>
      <c r="PW823" s="10">
        <f>PU823*1.3</f>
        <v>423.8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VLOOKUP(QA823,$A$879:$F$2566,6,FALSE)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VLOOKUP(QJ823,$A$879:$F$2566,6,FALSE)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VLOOKUP(QS823,$A$879:$F$2566,6,FALSE)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VLOOKUP(RB823,$A$879:$F$2566,6,FALSE)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VLOOKUP(RK823,$A$879:$F$2566,6,FALSE)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VLOOKUP(RT823,$A$879:$F$2566,6,FALSE)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VLOOKUP(SC823,$A$879:$F$2566,6,FALSE)</f>
        <v>112</v>
      </c>
      <c r="SG823" s="179" t="s">
        <v>65</v>
      </c>
      <c r="SH823" s="10">
        <f>SF823*1.3</f>
        <v>145.6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VLOOKUP(SL823,$A$879:$F$2566,6,FALSE)</f>
        <v>75</v>
      </c>
      <c r="SP823" s="179" t="s">
        <v>65</v>
      </c>
      <c r="SQ823" s="10">
        <f>SO823*1.3</f>
        <v>97.5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VLOOKUP(SU823,$A$879:$F$2566,6,FALSE)</f>
        <v>384</v>
      </c>
      <c r="SY823" s="179" t="s">
        <v>65</v>
      </c>
      <c r="SZ823" s="10">
        <f>SX823*1.3</f>
        <v>499.20000000000005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VLOOKUP(TD823,$A$879:$F$2566,6,FALSE)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VLOOKUP(TM823,$A$879:$F$2566,6,FALSE)</f>
        <v>393</v>
      </c>
      <c r="TQ823" s="179" t="s">
        <v>65</v>
      </c>
      <c r="TR823" s="10">
        <f>TP823*1.3</f>
        <v>510.90000000000003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VLOOKUP(TV823,$A$879:$F$2566,6,FALSE)</f>
        <v>326</v>
      </c>
      <c r="TZ823" s="179" t="s">
        <v>65</v>
      </c>
      <c r="UA823" s="10">
        <f>TY823*1.3</f>
        <v>423.8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VLOOKUP(UE823,$A$879:$F$2566,6,FALSE)</f>
        <v>58</v>
      </c>
      <c r="UI823" s="179" t="s">
        <v>65</v>
      </c>
      <c r="UJ823" s="10">
        <f>UH823*1.3</f>
        <v>75.400000000000006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VLOOKUP(UN823,$A$879:$F$2566,6,FALSE)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VLOOKUP(UW823,$A$879:$F$2566,6,FALSE)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VLOOKUP(VF823,$A$879:$F$2566,6,FALSE)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VLOOKUP(VO823,$A$879:$F$2566,6,FALSE)</f>
        <v>155</v>
      </c>
      <c r="VS823" s="179" t="s">
        <v>65</v>
      </c>
      <c r="VT823" s="10">
        <f>VR823*1.3</f>
        <v>201.5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VLOOKUP(VX823,$A$879:$F$2566,6,FALSE)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VLOOKUP(WG823,$A$879:$F$2566,6,FALSE)</f>
        <v>397</v>
      </c>
      <c r="WK823" s="179" t="s">
        <v>65</v>
      </c>
      <c r="WL823" s="10">
        <f>WJ823*1.3</f>
        <v>516.1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VLOOKUP(WP823,$A$879:$F$2566,6,FALSE)</f>
        <v>75</v>
      </c>
      <c r="WT823" s="179" t="s">
        <v>65</v>
      </c>
      <c r="WU823" s="10">
        <f>WS823*1.3</f>
        <v>97.5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VLOOKUP(WY823,$A$879:$F$2566,6,FALSE)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1" t="s">
        <v>2071</v>
      </c>
      <c r="XJ823" s="180"/>
      <c r="XK823" s="180">
        <f>VLOOKUP(XH823,$A$879:$F$2566,6,FALSE)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1" t="s">
        <v>2039</v>
      </c>
      <c r="XS823" s="180"/>
      <c r="XT823" s="180">
        <f>VLOOKUP(XQ823,$A$879:$F$2566,6,FALSE)</f>
        <v>326</v>
      </c>
      <c r="XU823" s="179" t="s">
        <v>65</v>
      </c>
      <c r="XV823" s="10">
        <f>XT823*1.3</f>
        <v>423.8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VLOOKUP(XZ823,$A$879:$F$2566,6,FALSE)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1" t="s">
        <v>621</v>
      </c>
      <c r="YK823" s="180"/>
      <c r="YL823" s="180">
        <f>VLOOKUP(YI823,$A$879:$F$2566,6,FALSE)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VLOOKUP(YR823,$A$879:$F$2566,6,FALSE)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1" t="s">
        <v>421</v>
      </c>
      <c r="ZC823" s="180"/>
      <c r="ZD823" s="180">
        <f>VLOOKUP(ZA823,$A$879:$F$2566,6,FALSE)</f>
        <v>112</v>
      </c>
      <c r="ZE823" s="179" t="s">
        <v>65</v>
      </c>
      <c r="ZF823" s="10">
        <f>ZD823*1.3</f>
        <v>145.6</v>
      </c>
      <c r="ZH823" s="239"/>
      <c r="ZI823" s="179" t="s">
        <v>87</v>
      </c>
      <c r="ZJ823" s="361" t="s">
        <v>1719</v>
      </c>
      <c r="ZL823" s="180"/>
      <c r="ZM823" s="180">
        <f>VLOOKUP(ZJ823,$A$879:$F$2566,6,FALSE)</f>
        <v>177</v>
      </c>
      <c r="ZN823" s="179" t="s">
        <v>65</v>
      </c>
      <c r="ZO823" s="10">
        <f>ZM823*1.3</f>
        <v>230.1</v>
      </c>
      <c r="ZQ823" s="239"/>
      <c r="ZR823" s="179" t="s">
        <v>87</v>
      </c>
      <c r="ZS823" s="361" t="s">
        <v>2029</v>
      </c>
      <c r="ZU823" s="180"/>
      <c r="ZV823" s="180">
        <f>VLOOKUP(ZS823,$A$879:$F$2566,6,FALSE)</f>
        <v>397</v>
      </c>
      <c r="ZW823" s="179" t="s">
        <v>65</v>
      </c>
      <c r="ZX823" s="10">
        <f>ZV823*1.3</f>
        <v>516.1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VLOOKUP(AAB823,$A$879:$F$2566,6,FALSE)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VLOOKUP(AAK823,$A$879:$F$2566,6,FALSE)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VLOOKUP(AAT823,$A$879:$F$2566,6,FALSE)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VLOOKUP(ABC823,$A$879:$F$2566,6,FALSE)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VLOOKUP(ABL823,$A$879:$F$2566,6,FALSE)</f>
        <v>326</v>
      </c>
      <c r="ABP823" s="179" t="s">
        <v>65</v>
      </c>
      <c r="ABQ823" s="10">
        <f>ABO823*1.3</f>
        <v>423.8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VLOOKUP(ABU823,$A$879:$F$2566,6,FALSE)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VLOOKUP(ACD823,$A$879:$F$2566,6,FALSE)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VLOOKUP(ACM823,$A$879:$F$2566,6,FALSE)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VLOOKUP(ACV823,$A$879:$F$2566,6,FALSE)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VLOOKUP(ADE823,$A$879:$F$2566,6,FALSE)</f>
        <v>393</v>
      </c>
      <c r="ADI823" s="179" t="s">
        <v>65</v>
      </c>
      <c r="ADJ823" s="10">
        <f>ADH823*1.3</f>
        <v>510.90000000000003</v>
      </c>
      <c r="ADL823" s="239"/>
      <c r="ADM823" s="179" t="s">
        <v>87</v>
      </c>
      <c r="ADN823" s="75" t="s">
        <v>183</v>
      </c>
      <c r="ADP823" s="180"/>
      <c r="ADQ823" s="180" t="e">
        <f>VLOOKUP(ADN823,$A$879:$F$2566,6,FALSE)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VLOOKUP(ADW823,$A$879:$F$2566,6,FALSE)</f>
        <v>177</v>
      </c>
      <c r="AEA823" s="179" t="s">
        <v>65</v>
      </c>
      <c r="AEB823" s="10">
        <f>ADZ823*1.3</f>
        <v>230.1</v>
      </c>
      <c r="AED823" s="239"/>
      <c r="AEE823" s="179" t="s">
        <v>87</v>
      </c>
      <c r="AEF823" s="75" t="s">
        <v>183</v>
      </c>
      <c r="AEH823" s="180"/>
      <c r="AEI823" s="180" t="e">
        <f>VLOOKUP(AEF823,$A$879:$F$2566,6,FALSE)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VLOOKUP(AEO823,$A$879:$F$2566,6,FALSE)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VLOOKUP(AEX823,$A$879:$F$2566,6,FALSE)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VLOOKUP(AFG823,$A$879:$F$2566,6,FALSE)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VLOOKUP(AFP823,$A$879:$F$2566,6,FALSE)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VLOOKUP(AFY823,$A$879:$F$2566,6,FALSE)</f>
        <v>384</v>
      </c>
      <c r="AGC823" s="179" t="s">
        <v>65</v>
      </c>
      <c r="AGD823" s="10">
        <f>AGB823*1.3</f>
        <v>499.20000000000005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VLOOKUP(AGH823,$A$879:$F$2566,6,FALSE)</f>
        <v>177</v>
      </c>
      <c r="AGL823" s="179" t="s">
        <v>65</v>
      </c>
      <c r="AGM823" s="10">
        <f>AGK823*1.3</f>
        <v>230.1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VLOOKUP(AGQ823,$A$879:$F$2566,6,FALSE)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VLOOKUP(AGZ823,$A$879:$F$2566,6,FALSE)</f>
        <v>58</v>
      </c>
      <c r="AHD823" s="179" t="s">
        <v>65</v>
      </c>
      <c r="AHE823" s="10">
        <f>AHC823*1.3</f>
        <v>75.400000000000006</v>
      </c>
      <c r="AHF823" s="10"/>
      <c r="AHG823" s="239"/>
      <c r="AHH823" s="179" t="s">
        <v>87</v>
      </c>
      <c r="AHI823" s="440" t="s">
        <v>1447</v>
      </c>
      <c r="AHK823" s="180"/>
      <c r="AHL823" s="180">
        <f>VLOOKUP(AHI823,$A$879:$F$2566,6,FALSE)</f>
        <v>58</v>
      </c>
      <c r="AHM823" s="179" t="s">
        <v>65</v>
      </c>
      <c r="AHN823" s="10">
        <f>AHL823*1.3</f>
        <v>75.400000000000006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VLOOKUP(AHR823,$A$879:$F$2566,6,FALSE)</f>
        <v>326</v>
      </c>
      <c r="AHV823" s="179" t="s">
        <v>65</v>
      </c>
      <c r="AHW823" s="10">
        <f>AHU823*1.3</f>
        <v>423.8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VLOOKUP(AIA823,$A$879:$F$2566,6,FALSE)</f>
        <v>58</v>
      </c>
      <c r="AIE823" s="179" t="s">
        <v>65</v>
      </c>
      <c r="AIF823" s="10">
        <f>AID823*1.3</f>
        <v>75.400000000000006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VLOOKUP(AIJ823,$A$879:$F$2566,6,FALSE)</f>
        <v>397</v>
      </c>
      <c r="AIN823" s="179" t="s">
        <v>65</v>
      </c>
      <c r="AIO823" s="10">
        <f>AIM823*1.3</f>
        <v>516.1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VLOOKUP(AIS823,$A$879:$F$2566,6,FALSE)</f>
        <v>384</v>
      </c>
      <c r="AIW823" s="179" t="s">
        <v>65</v>
      </c>
      <c r="AIX823" s="10">
        <f>AIV823*1.3</f>
        <v>499.20000000000005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VLOOKUP(AJB823,$A$879:$F$2566,6,FALSE)</f>
        <v>177</v>
      </c>
      <c r="AJF823" s="179" t="s">
        <v>65</v>
      </c>
      <c r="AJG823" s="10">
        <f>AJE823*1.3</f>
        <v>230.1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VLOOKUP(AJK823,$A$879:$F$2566,6,FALSE)</f>
        <v>177</v>
      </c>
      <c r="AJO823" s="179" t="s">
        <v>65</v>
      </c>
      <c r="AJP823" s="10">
        <f>AJN823*1.3</f>
        <v>230.1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VLOOKUP(AJT823,$A$879:$F$2566,6,FALSE)</f>
        <v>58</v>
      </c>
      <c r="AJX823" s="179" t="s">
        <v>65</v>
      </c>
      <c r="AJY823" s="10">
        <f>AJW823*1.3</f>
        <v>75.400000000000006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VLOOKUP(AKC823,$A$879:$F$2566,6,FALSE)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VLOOKUP(AKL823,$A$879:$F$2566,6,FALSE)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VLOOKUP(AKU823,$A$879:$F$2566,6,FALSE)</f>
        <v>307</v>
      </c>
      <c r="AKY823" s="179" t="s">
        <v>65</v>
      </c>
      <c r="AKZ823" s="10">
        <f>AKX823*1.3</f>
        <v>399.1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VLOOKUP(ALD823,$A$879:$F$2566,6,FALSE)</f>
        <v>397</v>
      </c>
      <c r="ALH823" s="179" t="s">
        <v>65</v>
      </c>
      <c r="ALI823" s="10">
        <f>ALG823*1.3</f>
        <v>516.1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VLOOKUP(ALM823,$A$879:$F$2566,6,FALSE)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VLOOKUP(ALV823,$A$879:$F$2566,6,FALSE)</f>
        <v>384</v>
      </c>
      <c r="ALZ823" s="179" t="s">
        <v>65</v>
      </c>
      <c r="AMA823" s="10">
        <f>ALY823*1.3</f>
        <v>499.20000000000005</v>
      </c>
      <c r="AMB823" s="10"/>
      <c r="AMC823" s="239"/>
      <c r="AMD823" s="179" t="s">
        <v>87</v>
      </c>
      <c r="AME823" s="443" t="s">
        <v>413</v>
      </c>
      <c r="AMG823" s="180"/>
      <c r="AMH823" s="180">
        <f>VLOOKUP(AME823,$A$879:$F$2566,6,FALSE)</f>
        <v>384</v>
      </c>
      <c r="AMI823" s="179" t="s">
        <v>65</v>
      </c>
      <c r="AMJ823" s="10">
        <f>AMH823*1.3</f>
        <v>499.20000000000005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VLOOKUP(AMN823,$A$879:$F$2566,6,FALSE)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VLOOKUP(AMW823,$A$879:$F$2566,6,FALSE)</f>
        <v>58</v>
      </c>
      <c r="ANA823" s="179" t="s">
        <v>65</v>
      </c>
      <c r="ANB823" s="10">
        <f>AMZ823*1.3</f>
        <v>75.400000000000006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VLOOKUP(ANF823,$A$879:$F$2566,6,FALSE)</f>
        <v>397</v>
      </c>
      <c r="ANJ823" s="179" t="s">
        <v>65</v>
      </c>
      <c r="ANK823" s="10">
        <f>ANI823*1.3</f>
        <v>516.1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VLOOKUP(ANO823,$A$879:$F$2566,6,FALSE)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VLOOKUP(ANX823,$A$879:$F$2566,6,FALSE)</f>
        <v>326</v>
      </c>
      <c r="AOB823" s="179" t="s">
        <v>65</v>
      </c>
      <c r="AOC823" s="10">
        <f>AOA823*1.3</f>
        <v>423.8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VLOOKUP(AOG823,$A$879:$F$2566,6,FALSE)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VLOOKUP(AOP823,$A$879:$F$2566,6,FALSE)</f>
        <v>10</v>
      </c>
      <c r="AOT823" s="179" t="s">
        <v>65</v>
      </c>
      <c r="AOU823" s="10">
        <f>AOS823*1.3</f>
        <v>13</v>
      </c>
      <c r="AOV823" s="10"/>
      <c r="AOW823" s="239"/>
      <c r="AOX823" s="179" t="s">
        <v>87</v>
      </c>
      <c r="AOY823" s="446" t="s">
        <v>2029</v>
      </c>
      <c r="APA823" s="180"/>
      <c r="APB823" s="180">
        <f>VLOOKUP(AOY823,$A$879:$F$2566,6,FALSE)</f>
        <v>397</v>
      </c>
      <c r="APC823" s="179" t="s">
        <v>65</v>
      </c>
      <c r="APD823" s="10">
        <f>APB823*1.3</f>
        <v>516.1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VLOOKUP(APH823,$A$879:$F$2566,6,FALSE)</f>
        <v>307</v>
      </c>
      <c r="APL823" s="179" t="s">
        <v>65</v>
      </c>
      <c r="APM823" s="10">
        <f>APK823*1.3</f>
        <v>399.1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VLOOKUP(APQ823,$A$879:$F$2566,6,FALSE)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VLOOKUP(APZ823,$A$879:$F$2566,6,FALSE)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VLOOKUP(AQI823,$A$879:$F$2566,6,FALSE)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VLOOKUP(AQR823,$A$879:$F$2566,6,FALSE)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VLOOKUP(ARA823,$A$879:$F$2566,6,FALSE)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VLOOKUP(ARJ823,$A$879:$F$2566,6,FALSE)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VLOOKUP(ARS823,$A$879:$F$2566,6,FALSE)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VLOOKUP(ASB823,$A$879:$F$2566,6,FALSE)</f>
        <v>336</v>
      </c>
      <c r="ASF823" s="179" t="s">
        <v>65</v>
      </c>
      <c r="ASG823" s="10">
        <f>ASE823*1.3</f>
        <v>436.8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VLOOKUP(ASK823,$A$879:$F$2566,6,FALSE)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VLOOKUP(AST823,$A$879:$F$2566,6,FALSE)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VLOOKUP(ATC823,$A$879:$F$2566,6,FALSE)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VLOOKUP(ATL823,$A$879:$F$2566,6,FALSE)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VLOOKUP(ATU823,$A$879:$F$2566,6,FALSE)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VLOOKUP(AUD823,$A$879:$F$2566,6,FALSE)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VLOOKUP(AUM823,$A$879:$F$2566,6,FALSE)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VLOOKUP(AUV823,$A$879:$F$2566,6,FALSE)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VLOOKUP(AVE823,$A$879:$F$2566,6,FALSE)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VLOOKUP(AVN823,$A$879:$F$2566,6,FALSE)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VLOOKUP(AVW823,$A$879:$F$2566,6,FALSE)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VLOOKUP(AWF823,$A$879:$F$2566,6,FALSE)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VLOOKUP(AWO823,$A$879:$F$2566,6,FALSE)</f>
        <v>307</v>
      </c>
      <c r="AWS823" s="179" t="s">
        <v>65</v>
      </c>
      <c r="AWT823" s="10">
        <f>AWR823*1.3</f>
        <v>399.1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VLOOKUP(AWX823,$A$879:$F$2566,6,FALSE)</f>
        <v>177</v>
      </c>
      <c r="AXB823" s="179" t="s">
        <v>65</v>
      </c>
      <c r="AXC823" s="10">
        <f>AXA823*1.3</f>
        <v>230.1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VLOOKUP(AXG823,$A$879:$F$2566,6,FALSE)</f>
        <v>393</v>
      </c>
      <c r="AXK823" s="179" t="s">
        <v>65</v>
      </c>
      <c r="AXL823" s="10">
        <f>AXJ823*1.3</f>
        <v>510.90000000000003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VLOOKUP(AXP823,$A$879:$F$2566,6,FALSE)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VLOOKUP(AXY823,$A$879:$F$2566,6,FALSE)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VLOOKUP(AYH823,$A$879:$F$2566,6,FALSE)</f>
        <v>393</v>
      </c>
      <c r="AYL823" s="179" t="s">
        <v>65</v>
      </c>
      <c r="AYM823" s="10">
        <f>AYK823*1.3</f>
        <v>510.90000000000003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VLOOKUP(AYQ823,$A$879:$F$2566,6,FALSE)</f>
        <v>58</v>
      </c>
      <c r="AYU823" s="179" t="s">
        <v>65</v>
      </c>
      <c r="AYV823" s="10">
        <f>AYT823*1.3</f>
        <v>75.400000000000006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VLOOKUP(AYZ823,$A$879:$F$2566,6,FALSE)</f>
        <v>307</v>
      </c>
      <c r="AZD823" s="179" t="s">
        <v>65</v>
      </c>
      <c r="AZE823" s="10">
        <f>AZC823*1.3</f>
        <v>399.1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VLOOKUP(AZI823,$A$879:$F$2566,6,FALSE)</f>
        <v>326</v>
      </c>
      <c r="AZM823" s="179" t="s">
        <v>65</v>
      </c>
      <c r="AZN823" s="10">
        <f>AZL823*1.3</f>
        <v>423.8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VLOOKUP(AZR823,$A$879:$F$2566,6,FALSE)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VLOOKUP(BAA823,$A$879:$F$2566,6,FALSE)</f>
        <v>384</v>
      </c>
      <c r="BAE823" s="179" t="s">
        <v>65</v>
      </c>
      <c r="BAF823" s="10">
        <f>BAD823*1.3</f>
        <v>499.20000000000005</v>
      </c>
      <c r="BAG823" s="10"/>
      <c r="BAH823" s="239"/>
      <c r="BAI823" s="179" t="s">
        <v>87</v>
      </c>
      <c r="BAJ823" s="440" t="s">
        <v>1447</v>
      </c>
      <c r="BAL823" s="180"/>
      <c r="BAM823" s="180">
        <f>VLOOKUP(BAJ823,$A$879:$F$2566,6,FALSE)</f>
        <v>58</v>
      </c>
      <c r="BAN823" s="179" t="s">
        <v>65</v>
      </c>
      <c r="BAO823" s="10">
        <f>BAM823*1.3</f>
        <v>75.400000000000006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VLOOKUP(BAS823,$A$879:$F$2566,6,FALSE)</f>
        <v>58</v>
      </c>
      <c r="BAW823" s="179" t="s">
        <v>65</v>
      </c>
      <c r="BAX823" s="10">
        <f>BAV823*1.3</f>
        <v>75.400000000000006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VLOOKUP(BBB823,$A$879:$F$2566,6,FALSE)</f>
        <v>58</v>
      </c>
      <c r="BBF823" s="179" t="s">
        <v>65</v>
      </c>
      <c r="BBG823" s="10">
        <f>BBE823*1.3</f>
        <v>75.400000000000006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VLOOKUP(BBK823,$A$879:$F$2566,6,FALSE)</f>
        <v>58</v>
      </c>
      <c r="BBO823" s="179" t="s">
        <v>65</v>
      </c>
      <c r="BBP823" s="10">
        <f>BBN823*1.3</f>
        <v>75.400000000000006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VLOOKUP(BBT823,$A$879:$F$2566,6,FALSE)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VLOOKUP(BCC823,$A$879:$F$2566,6,FALSE)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VLOOKUP(BCL823,$A$879:$F$2566,6,FALSE)</f>
        <v>326</v>
      </c>
      <c r="BCP823" s="179" t="s">
        <v>65</v>
      </c>
      <c r="BCQ823" s="10">
        <f>BCO823*1.3</f>
        <v>423.8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VLOOKUP(BCU823,$A$879:$F$2566,6,FALSE)</f>
        <v>393</v>
      </c>
      <c r="BCY823" s="179" t="s">
        <v>65</v>
      </c>
      <c r="BCZ823" s="10">
        <f>BCX823*1.3</f>
        <v>510.90000000000003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VLOOKUP(BDD823,$A$879:$F$2566,6,FALSE)</f>
        <v>397</v>
      </c>
      <c r="BDH823" s="179" t="s">
        <v>65</v>
      </c>
      <c r="BDI823" s="10">
        <f>BDG823*1.3</f>
        <v>516.1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VLOOKUP(BDM823,$A$879:$F$2566,6,FALSE)</f>
        <v>384</v>
      </c>
      <c r="BDQ823" s="179" t="s">
        <v>65</v>
      </c>
      <c r="BDR823" s="10">
        <f>BDP823*1.3</f>
        <v>499.20000000000005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VLOOKUP(BDV823,$A$879:$F$2566,6,FALSE)</f>
        <v>75</v>
      </c>
      <c r="BDZ823" s="179" t="s">
        <v>65</v>
      </c>
      <c r="BEA823" s="10">
        <f>BDY823*1.3</f>
        <v>97.5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VLOOKUP(BEE823,$A$879:$F$2566,6,FALSE)</f>
        <v>397</v>
      </c>
      <c r="BEI823" s="179" t="s">
        <v>65</v>
      </c>
      <c r="BEJ823" s="10">
        <f>BEH823*1.3</f>
        <v>516.1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VLOOKUP(BEN823,$A$879:$F$2566,6,FALSE)</f>
        <v>326</v>
      </c>
      <c r="BER823" s="179" t="s">
        <v>65</v>
      </c>
      <c r="BES823" s="10">
        <f>BEQ823*1.3</f>
        <v>423.8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VLOOKUP(BEW823,$A$879:$F$2566,6,FALSE)</f>
        <v>397</v>
      </c>
      <c r="BFA823" s="179" t="s">
        <v>65</v>
      </c>
      <c r="BFB823" s="10">
        <f>BEZ823*1.3</f>
        <v>516.1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VLOOKUP(BFF823,$A$879:$F$2566,6,FALSE)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VLOOKUP(BFO823,$A$879:$F$2566,6,FALSE)</f>
        <v>112</v>
      </c>
      <c r="BFS823" s="179" t="s">
        <v>65</v>
      </c>
      <c r="BFT823" s="10">
        <f>BFR823*1.3</f>
        <v>145.6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VLOOKUP(BFX823,$A$879:$F$2566,6,FALSE)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VLOOKUP(BGG823,$A$879:$F$2566,6,FALSE)</f>
        <v>326</v>
      </c>
      <c r="BGK823" s="179" t="s">
        <v>65</v>
      </c>
      <c r="BGL823" s="10">
        <f>BGJ823*1.3</f>
        <v>423.8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VLOOKUP(BGP823,$A$879:$F$2566,6,FALSE)</f>
        <v>177</v>
      </c>
      <c r="BGT823" s="179" t="s">
        <v>65</v>
      </c>
      <c r="BGU823" s="10">
        <f>BGS823*1.3</f>
        <v>230.1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VLOOKUP(BGY823,$A$879:$F$2566,6,FALSE)</f>
        <v>177</v>
      </c>
      <c r="BHC823" s="179" t="s">
        <v>65</v>
      </c>
      <c r="BHD823" s="10">
        <f>BHB823*1.3</f>
        <v>230.1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VLOOKUP(B824,$A$879:$F$2566,6,FALSE)</f>
        <v>397</v>
      </c>
      <c r="F824" s="179" t="s">
        <v>67</v>
      </c>
      <c r="G824" s="10">
        <f>E824*1.2</f>
        <v>476.4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VLOOKUP(K824,$A$879:$F$2566,6,FALSE)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VLOOKUP(T824,$A$879:$F$2566,6,FALSE)</f>
        <v>155</v>
      </c>
      <c r="X824" s="179" t="s">
        <v>67</v>
      </c>
      <c r="Y824" s="10">
        <f>W824*1.2</f>
        <v>186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VLOOKUP(AC824,$A$879:$F$2566,6,FALSE)</f>
        <v>397</v>
      </c>
      <c r="AG824" s="179" t="s">
        <v>67</v>
      </c>
      <c r="AH824" s="10">
        <f>AF824*1.2</f>
        <v>476.4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VLOOKUP(AL824,$A$879:$F$2566,6,FALSE)</f>
        <v>384</v>
      </c>
      <c r="AP824" s="179" t="s">
        <v>67</v>
      </c>
      <c r="AQ824" s="10">
        <f>AO824*1.2</f>
        <v>460.79999999999995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VLOOKUP(AU824,$A$879:$F$2566,6,FALSE)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VLOOKUP(BD824,$A$879:$F$2566,6,FALSE)</f>
        <v>393</v>
      </c>
      <c r="BH824" s="179" t="s">
        <v>67</v>
      </c>
      <c r="BI824" s="10">
        <f>BG824*1.2</f>
        <v>471.59999999999997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VLOOKUP(BM824,$A$879:$F$2566,6,FALSE)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VLOOKUP(BV824,$A$879:$F$2566,6,FALSE)</f>
        <v>393</v>
      </c>
      <c r="BZ824" s="179" t="s">
        <v>67</v>
      </c>
      <c r="CA824" s="10">
        <f>BY824*1.2</f>
        <v>471.59999999999997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VLOOKUP(CE824,$A$879:$F$2566,6,FALSE)</f>
        <v>58</v>
      </c>
      <c r="CI824" s="179" t="s">
        <v>67</v>
      </c>
      <c r="CJ824" s="10">
        <f>CH824*1.2</f>
        <v>69.599999999999994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VLOOKUP(CN824,$A$879:$F$2566,6,FALSE)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VLOOKUP(CW824,$A$879:$F$2566,6,FALSE)</f>
        <v>397</v>
      </c>
      <c r="DA824" s="179" t="s">
        <v>67</v>
      </c>
      <c r="DB824" s="10">
        <f>CZ824*1.2</f>
        <v>476.4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VLOOKUP(DF824,$A$879:$F$2566,6,FALSE)</f>
        <v>177</v>
      </c>
      <c r="DJ824" s="179" t="s">
        <v>67</v>
      </c>
      <c r="DK824" s="10">
        <f>DI824*1.2</f>
        <v>212.4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VLOOKUP(DO824,$A$879:$F$2566,6,FALSE)</f>
        <v>326</v>
      </c>
      <c r="DS824" s="179" t="s">
        <v>67</v>
      </c>
      <c r="DT824" s="10">
        <f>DR824*1.2</f>
        <v>391.2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VLOOKUP(DX824,$A$879:$F$2566,6,FALSE)</f>
        <v>397</v>
      </c>
      <c r="EB824" s="179" t="s">
        <v>67</v>
      </c>
      <c r="EC824" s="10">
        <f>EA824*1.2</f>
        <v>476.4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VLOOKUP(EG824,$A$879:$F$2566,6,FALSE)</f>
        <v>397</v>
      </c>
      <c r="EK824" s="179" t="s">
        <v>67</v>
      </c>
      <c r="EL824" s="10">
        <f>EJ824*1.2</f>
        <v>476.4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VLOOKUP(EP824,$A$879:$F$2566,6,FALSE)</f>
        <v>397</v>
      </c>
      <c r="ET824" s="179" t="s">
        <v>67</v>
      </c>
      <c r="EU824" s="10">
        <f>ES824*1.2</f>
        <v>476.4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VLOOKUP(EY824,$A$879:$F$2566,6,FALSE)</f>
        <v>177</v>
      </c>
      <c r="FC824" s="179" t="s">
        <v>67</v>
      </c>
      <c r="FD824" s="10">
        <f>FB824*1.2</f>
        <v>212.4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VLOOKUP(FH824,$A$879:$F$2566,6,FALSE)</f>
        <v>58</v>
      </c>
      <c r="FL824" s="179" t="s">
        <v>67</v>
      </c>
      <c r="FM824" s="10">
        <f>FK824*1.2</f>
        <v>69.599999999999994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VLOOKUP(FQ824,$A$879:$F$2566,6,FALSE)</f>
        <v>397</v>
      </c>
      <c r="FU824" s="179" t="s">
        <v>67</v>
      </c>
      <c r="FV824" s="10">
        <f>FT824*1.2</f>
        <v>476.4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VLOOKUP(FZ824,$A$879:$F$2566,6,FALSE)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VLOOKUP(GI824,$A$879:$F$2566,6,FALSE)</f>
        <v>326</v>
      </c>
      <c r="GM824" s="179" t="s">
        <v>67</v>
      </c>
      <c r="GN824" s="10">
        <f>GL824*1.2</f>
        <v>391.2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VLOOKUP(GR824,$A$879:$F$2566,6,FALSE)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VLOOKUP(HA824,$A$879:$F$2566,6,FALSE)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VLOOKUP(HJ824,$A$879:$F$2566,6,FALSE)</f>
        <v>397</v>
      </c>
      <c r="HN824" s="179" t="s">
        <v>67</v>
      </c>
      <c r="HO824" s="10">
        <f>HM824*1.2</f>
        <v>476.4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VLOOKUP(HS824,$A$879:$F$2566,6,FALSE)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VLOOKUP(IB824,$A$879:$F$2566,6,FALSE)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VLOOKUP(IK824,$A$879:$F$2566,6,FALSE)</f>
        <v>397</v>
      </c>
      <c r="IO824" s="179" t="s">
        <v>67</v>
      </c>
      <c r="IP824" s="10">
        <f>IN824*1.2</f>
        <v>476.4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VLOOKUP(IT824,$A$879:$F$2566,6,FALSE)</f>
        <v>384</v>
      </c>
      <c r="IX824" s="179" t="s">
        <v>67</v>
      </c>
      <c r="IY824" s="10">
        <f>IW824*1.2</f>
        <v>460.79999999999995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VLOOKUP(JC824,$A$879:$F$2566,6,FALSE)</f>
        <v>177</v>
      </c>
      <c r="JG824" s="179" t="s">
        <v>67</v>
      </c>
      <c r="JH824" s="10">
        <f>JF824*1.2</f>
        <v>212.4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VLOOKUP(JL824,$A$879:$F$2566,6,FALSE)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VLOOKUP(JU824,$A$879:$F$2566,6,FALSE)</f>
        <v>397</v>
      </c>
      <c r="JY824" s="179" t="s">
        <v>67</v>
      </c>
      <c r="JZ824" s="10">
        <f>JX824*1.2</f>
        <v>476.4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VLOOKUP(KD824,$A$879:$F$2566,6,FALSE)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VLOOKUP(KM824,$A$879:$F$2566,6,FALSE)</f>
        <v>326</v>
      </c>
      <c r="KQ824" s="179" t="s">
        <v>67</v>
      </c>
      <c r="KR824" s="10">
        <f>KP824*1.2</f>
        <v>391.2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VLOOKUP(KV824,$A$879:$F$2566,6,FALSE)</f>
        <v>10</v>
      </c>
      <c r="KZ824" s="179" t="s">
        <v>67</v>
      </c>
      <c r="LA824" s="10">
        <f>KY824*1.2</f>
        <v>12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VLOOKUP(LE824,$A$879:$F$2566,6,FALSE)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VLOOKUP(LN824,$A$879:$F$2566,6,FALSE)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VLOOKUP(LW824,$A$879:$F$2566,6,FALSE)</f>
        <v>326</v>
      </c>
      <c r="MA824" s="179" t="s">
        <v>67</v>
      </c>
      <c r="MB824" s="10">
        <f>LZ824*1.2</f>
        <v>391.2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VLOOKUP(MF824,$A$879:$F$2566,6,FALSE)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VLOOKUP(MO824,$A$879:$F$2566,6,FALSE)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VLOOKUP(MX824,$A$879:$F$2566,6,FALSE)</f>
        <v>326</v>
      </c>
      <c r="NB824" s="179" t="s">
        <v>67</v>
      </c>
      <c r="NC824" s="10">
        <f>NA824*1.2</f>
        <v>391.2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VLOOKUP(NG824,$A$879:$F$2566,6,FALSE)</f>
        <v>393</v>
      </c>
      <c r="NK824" s="179" t="s">
        <v>67</v>
      </c>
      <c r="NL824" s="10">
        <f>NJ824*1.2</f>
        <v>471.59999999999997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VLOOKUP(NP824,$A$879:$F$2566,6,FALSE)</f>
        <v>112</v>
      </c>
      <c r="NT824" s="179" t="s">
        <v>67</v>
      </c>
      <c r="NU824" s="10">
        <f>NS824*1.2</f>
        <v>134.4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VLOOKUP(NY824,$A$879:$F$2566,6,FALSE)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VLOOKUP(OH824,$A$879:$F$2566,6,FALSE)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VLOOKUP(OQ824,$A$879:$F$2566,6,FALSE)</f>
        <v>393</v>
      </c>
      <c r="OU824" s="179" t="s">
        <v>67</v>
      </c>
      <c r="OV824" s="10">
        <f>OT824*1.2</f>
        <v>471.59999999999997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VLOOKUP(OZ824,$A$879:$F$2566,6,FALSE)</f>
        <v>326</v>
      </c>
      <c r="PD824" s="179" t="s">
        <v>67</v>
      </c>
      <c r="PE824" s="10">
        <f>PC824*1.2</f>
        <v>391.2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VLOOKUP(PI824,$A$879:$F$2566,6,FALSE)</f>
        <v>384</v>
      </c>
      <c r="PM824" s="179" t="s">
        <v>67</v>
      </c>
      <c r="PN824" s="10">
        <f>PL824*1.2</f>
        <v>460.79999999999995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VLOOKUP(PR824,$A$879:$F$2566,6,FALSE)</f>
        <v>177</v>
      </c>
      <c r="PV824" s="179" t="s">
        <v>67</v>
      </c>
      <c r="PW824" s="10">
        <f>PU824*1.2</f>
        <v>212.4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VLOOKUP(QA824,$A$879:$F$2566,6,FALSE)</f>
        <v>326</v>
      </c>
      <c r="QE824" s="179" t="s">
        <v>67</v>
      </c>
      <c r="QF824" s="10">
        <f>QD824*1.2</f>
        <v>391.2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VLOOKUP(QJ824,$A$879:$F$2566,6,FALSE)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VLOOKUP(QS824,$A$879:$F$2566,6,FALSE)</f>
        <v>393</v>
      </c>
      <c r="QW824" s="179" t="s">
        <v>67</v>
      </c>
      <c r="QX824" s="10">
        <f>QV824*1.2</f>
        <v>471.59999999999997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VLOOKUP(RB824,$A$879:$F$2566,6,FALSE)</f>
        <v>397</v>
      </c>
      <c r="RF824" s="179" t="s">
        <v>67</v>
      </c>
      <c r="RG824" s="10">
        <f>RE824*1.2</f>
        <v>476.4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VLOOKUP(RK824,$A$879:$F$2566,6,FALSE)</f>
        <v>326</v>
      </c>
      <c r="RO824" s="179" t="s">
        <v>67</v>
      </c>
      <c r="RP824" s="10">
        <f>RN824*1.2</f>
        <v>391.2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VLOOKUP(RT824,$A$879:$F$2566,6,FALSE)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VLOOKUP(SC824,$A$879:$F$2566,6,FALSE)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VLOOKUP(SL824,$A$879:$F$2566,6,FALSE)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VLOOKUP(SU824,$A$879:$F$2566,6,FALSE)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VLOOKUP(TD824,$A$879:$F$2566,6,FALSE)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VLOOKUP(TM824,$A$879:$F$2566,6,FALSE)</f>
        <v>75</v>
      </c>
      <c r="TQ824" s="179" t="s">
        <v>67</v>
      </c>
      <c r="TR824" s="10">
        <f>TP824*1.2</f>
        <v>90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VLOOKUP(TV824,$A$879:$F$2566,6,FALSE)</f>
        <v>384</v>
      </c>
      <c r="TZ824" s="179" t="s">
        <v>67</v>
      </c>
      <c r="UA824" s="10">
        <f>TY824*1.2</f>
        <v>460.79999999999995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VLOOKUP(UE824,$A$879:$F$2566,6,FALSE)</f>
        <v>155</v>
      </c>
      <c r="UI824" s="179" t="s">
        <v>67</v>
      </c>
      <c r="UJ824" s="10">
        <f>UH824*1.2</f>
        <v>186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VLOOKUP(UN824,$A$879:$F$2566,6,FALSE)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VLOOKUP(UW824,$A$879:$F$2566,6,FALSE)</f>
        <v>393</v>
      </c>
      <c r="VA824" s="179" t="s">
        <v>67</v>
      </c>
      <c r="VB824" s="10">
        <f>UZ824*1.2</f>
        <v>471.59999999999997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VLOOKUP(VF824,$A$879:$F$2566,6,FALSE)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VLOOKUP(VO824,$A$879:$F$2566,6,FALSE)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VLOOKUP(VX824,$A$879:$F$2566,6,FALSE)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VLOOKUP(WG824,$A$879:$F$2566,6,FALSE)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VLOOKUP(WP824,$A$879:$F$2566,6,FALSE)</f>
        <v>326</v>
      </c>
      <c r="WT824" s="179" t="s">
        <v>67</v>
      </c>
      <c r="WU824" s="10">
        <f>WS824*1.2</f>
        <v>391.2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VLOOKUP(WY824,$A$879:$F$2566,6,FALSE)</f>
        <v>326</v>
      </c>
      <c r="XC824" s="179" t="s">
        <v>67</v>
      </c>
      <c r="XD824" s="10">
        <f>XB824*1.2</f>
        <v>391.2</v>
      </c>
      <c r="XF824" s="239"/>
      <c r="XG824" s="179" t="s">
        <v>88</v>
      </c>
      <c r="XH824" s="371" t="s">
        <v>1719</v>
      </c>
      <c r="XJ824" s="180"/>
      <c r="XK824" s="180">
        <f>VLOOKUP(XH824,$A$879:$F$2566,6,FALSE)</f>
        <v>177</v>
      </c>
      <c r="XL824" s="179" t="s">
        <v>67</v>
      </c>
      <c r="XM824" s="10">
        <f>XK824*1.2</f>
        <v>212.4</v>
      </c>
      <c r="XO824" s="239"/>
      <c r="XP824" s="179" t="s">
        <v>88</v>
      </c>
      <c r="XQ824" s="361" t="s">
        <v>2029</v>
      </c>
      <c r="XS824" s="180"/>
      <c r="XT824" s="180">
        <f>VLOOKUP(XQ824,$A$879:$F$2566,6,FALSE)</f>
        <v>397</v>
      </c>
      <c r="XU824" s="179" t="s">
        <v>67</v>
      </c>
      <c r="XV824" s="10">
        <f>XT824*1.2</f>
        <v>476.4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VLOOKUP(XZ824,$A$879:$F$2566,6,FALSE)</f>
        <v>397</v>
      </c>
      <c r="YD824" s="179" t="s">
        <v>67</v>
      </c>
      <c r="YE824" s="10">
        <f>YC824*1.2</f>
        <v>476.4</v>
      </c>
      <c r="YG824" s="239"/>
      <c r="YH824" s="179" t="s">
        <v>88</v>
      </c>
      <c r="YI824" s="361" t="s">
        <v>1374</v>
      </c>
      <c r="YK824" s="180"/>
      <c r="YL824" s="180">
        <f>VLOOKUP(YI824,$A$879:$F$2566,6,FALSE)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VLOOKUP(YR824,$A$879:$F$2566,6,FALSE)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1" t="s">
        <v>547</v>
      </c>
      <c r="ZC824" s="180"/>
      <c r="ZD824" s="180">
        <f>VLOOKUP(ZA824,$A$879:$F$2566,6,FALSE)</f>
        <v>307</v>
      </c>
      <c r="ZE824" s="179" t="s">
        <v>67</v>
      </c>
      <c r="ZF824" s="10">
        <f>ZD824*1.2</f>
        <v>368.4</v>
      </c>
      <c r="ZH824" s="239"/>
      <c r="ZI824" s="179" t="s">
        <v>88</v>
      </c>
      <c r="ZJ824" s="361" t="s">
        <v>2554</v>
      </c>
      <c r="ZL824" s="180"/>
      <c r="ZM824" s="180">
        <f>VLOOKUP(ZJ824,$A$879:$F$2566,6,FALSE)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VLOOKUP(ZS824,$A$879:$F$2566,6,FALSE)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VLOOKUP(AAB824,$A$879:$F$2566,6,FALSE)</f>
        <v>384</v>
      </c>
      <c r="AAF824" s="179" t="s">
        <v>67</v>
      </c>
      <c r="AAG824" s="10">
        <f>AAE824*1.2</f>
        <v>460.79999999999995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VLOOKUP(AAK824,$A$879:$F$2566,6,FALSE)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VLOOKUP(AAT824,$A$879:$F$2566,6,FALSE)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VLOOKUP(ABC824,$A$879:$F$2566,6,FALSE)</f>
        <v>177</v>
      </c>
      <c r="ABG824" s="179" t="s">
        <v>67</v>
      </c>
      <c r="ABH824" s="10">
        <f>ABF824*1.2</f>
        <v>212.4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VLOOKUP(ABL824,$A$879:$F$2566,6,FALSE)</f>
        <v>75</v>
      </c>
      <c r="ABP824" s="179" t="s">
        <v>67</v>
      </c>
      <c r="ABQ824" s="10">
        <f>ABO824*1.2</f>
        <v>90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VLOOKUP(ABU824,$A$879:$F$2566,6,FALSE)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VLOOKUP(ACD824,$A$879:$F$2566,6,FALSE)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VLOOKUP(ACM824,$A$879:$F$2566,6,FALSE)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VLOOKUP(ACV824,$A$879:$F$2566,6,FALSE)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VLOOKUP(ADE824,$A$879:$F$2566,6,FALSE)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VLOOKUP(ADN824,$A$879:$F$2566,6,FALSE)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VLOOKUP(ADW824,$A$879:$F$2566,6,FALSE)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VLOOKUP(AEF824,$A$879:$F$2566,6,FALSE)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VLOOKUP(AEO824,$A$879:$F$2566,6,FALSE)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VLOOKUP(AEX824,$A$879:$F$2566,6,FALSE)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VLOOKUP(AFG824,$A$879:$F$2566,6,FALSE)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VLOOKUP(AFP824,$A$879:$F$2566,6,FALSE)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VLOOKUP(AFY824,$A$879:$F$2566,6,FALSE)</f>
        <v>177</v>
      </c>
      <c r="AGC824" s="179" t="s">
        <v>67</v>
      </c>
      <c r="AGD824" s="10">
        <f>AGB824*1.2</f>
        <v>212.4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VLOOKUP(AGH824,$A$879:$F$2566,6,FALSE)</f>
        <v>112</v>
      </c>
      <c r="AGL824" s="179" t="s">
        <v>67</v>
      </c>
      <c r="AGM824" s="10">
        <f>AGK824*1.2</f>
        <v>134.4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VLOOKUP(AGQ824,$A$879:$F$2566,6,FALSE)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VLOOKUP(AGZ824,$A$879:$F$2566,6,FALSE)</f>
        <v>397</v>
      </c>
      <c r="AHD824" s="179" t="s">
        <v>67</v>
      </c>
      <c r="AHE824" s="10">
        <f>AHC824*1.2</f>
        <v>476.4</v>
      </c>
      <c r="AHF824" s="10"/>
      <c r="AHG824" s="239"/>
      <c r="AHH824" s="179" t="s">
        <v>88</v>
      </c>
      <c r="AHI824" s="440" t="s">
        <v>546</v>
      </c>
      <c r="AHK824" s="180"/>
      <c r="AHL824" s="180">
        <f>VLOOKUP(AHI824,$A$879:$F$2566,6,FALSE)</f>
        <v>393</v>
      </c>
      <c r="AHM824" s="179" t="s">
        <v>67</v>
      </c>
      <c r="AHN824" s="10">
        <f>AHL824*1.2</f>
        <v>471.59999999999997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VLOOKUP(AHR824,$A$879:$F$2566,6,FALSE)</f>
        <v>307</v>
      </c>
      <c r="AHV824" s="179" t="s">
        <v>67</v>
      </c>
      <c r="AHW824" s="10">
        <f>AHU824*1.2</f>
        <v>368.4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VLOOKUP(AIA824,$A$879:$F$2566,6,FALSE)</f>
        <v>393</v>
      </c>
      <c r="AIE824" s="179" t="s">
        <v>67</v>
      </c>
      <c r="AIF824" s="10">
        <f>AID824*1.2</f>
        <v>471.59999999999997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VLOOKUP(AIJ824,$A$879:$F$2566,6,FALSE)</f>
        <v>112</v>
      </c>
      <c r="AIN824" s="179" t="s">
        <v>67</v>
      </c>
      <c r="AIO824" s="10">
        <f>AIM824*1.2</f>
        <v>134.4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VLOOKUP(AIS824,$A$879:$F$2566,6,FALSE)</f>
        <v>397</v>
      </c>
      <c r="AIW824" s="179" t="s">
        <v>67</v>
      </c>
      <c r="AIX824" s="10">
        <f>AIV824*1.2</f>
        <v>476.4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VLOOKUP(AJB824,$A$879:$F$2566,6,FALSE)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VLOOKUP(AJK824,$A$879:$F$2566,6,FALSE)</f>
        <v>393</v>
      </c>
      <c r="AJO824" s="179" t="s">
        <v>67</v>
      </c>
      <c r="AJP824" s="10">
        <f>AJN824*1.2</f>
        <v>471.59999999999997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VLOOKUP(AJT824,$A$879:$F$2566,6,FALSE)</f>
        <v>307</v>
      </c>
      <c r="AJX824" s="179" t="s">
        <v>67</v>
      </c>
      <c r="AJY824" s="10">
        <f>AJW824*1.2</f>
        <v>368.4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VLOOKUP(AKC824,$A$879:$F$2566,6,FALSE)</f>
        <v>177</v>
      </c>
      <c r="AKG824" s="179" t="s">
        <v>67</v>
      </c>
      <c r="AKH824" s="10">
        <f>AKF824*1.2</f>
        <v>212.4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VLOOKUP(AKL824,$A$879:$F$2566,6,FALSE)</f>
        <v>75</v>
      </c>
      <c r="AKP824" s="179" t="s">
        <v>67</v>
      </c>
      <c r="AKQ824" s="10">
        <f>AKO824*1.2</f>
        <v>90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VLOOKUP(AKU824,$A$879:$F$2566,6,FALSE)</f>
        <v>177</v>
      </c>
      <c r="AKY824" s="179" t="s">
        <v>67</v>
      </c>
      <c r="AKZ824" s="10">
        <f>AKX824*1.2</f>
        <v>212.4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VLOOKUP(ALD824,$A$879:$F$2566,6,FALSE)</f>
        <v>75</v>
      </c>
      <c r="ALH824" s="179" t="s">
        <v>67</v>
      </c>
      <c r="ALI824" s="10">
        <f>ALG824*1.2</f>
        <v>90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VLOOKUP(ALM824,$A$879:$F$2566,6,FALSE)</f>
        <v>75</v>
      </c>
      <c r="ALQ824" s="179" t="s">
        <v>67</v>
      </c>
      <c r="ALR824" s="10">
        <f>ALP824*1.2</f>
        <v>90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VLOOKUP(ALV824,$A$879:$F$2566,6,FALSE)</f>
        <v>336</v>
      </c>
      <c r="ALZ824" s="179" t="s">
        <v>67</v>
      </c>
      <c r="AMA824" s="10">
        <f>ALY824*1.2</f>
        <v>403.2</v>
      </c>
      <c r="AMB824" s="10"/>
      <c r="AMC824" s="239"/>
      <c r="AMD824" s="179" t="s">
        <v>88</v>
      </c>
      <c r="AME824" s="443" t="s">
        <v>1374</v>
      </c>
      <c r="AMG824" s="180"/>
      <c r="AMH824" s="180">
        <f>VLOOKUP(AME824,$A$879:$F$2566,6,FALSE)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VLOOKUP(AMN824,$A$879:$F$2566,6,FALSE)</f>
        <v>177</v>
      </c>
      <c r="AMR824" s="179" t="s">
        <v>67</v>
      </c>
      <c r="AMS824" s="10">
        <f>AMQ824*1.2</f>
        <v>212.4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VLOOKUP(AMW824,$A$879:$F$2566,6,FALSE)</f>
        <v>177</v>
      </c>
      <c r="ANA824" s="179" t="s">
        <v>67</v>
      </c>
      <c r="ANB824" s="10">
        <f>AMZ824*1.2</f>
        <v>212.4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VLOOKUP(ANF824,$A$879:$F$2566,6,FALSE)</f>
        <v>326</v>
      </c>
      <c r="ANJ824" s="179" t="s">
        <v>67</v>
      </c>
      <c r="ANK824" s="10">
        <f>ANI824*1.2</f>
        <v>391.2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VLOOKUP(ANO824,$A$879:$F$2566,6,FALSE)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VLOOKUP(ANX824,$A$879:$F$2566,6,FALSE)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VLOOKUP(AOG824,$A$879:$F$2566,6,FALSE)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VLOOKUP(AOP824,$A$879:$F$2566,6,FALSE)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6" t="s">
        <v>547</v>
      </c>
      <c r="APA824" s="180"/>
      <c r="APB824" s="180">
        <f>VLOOKUP(AOY824,$A$879:$F$2566,6,FALSE)</f>
        <v>307</v>
      </c>
      <c r="APC824" s="179" t="s">
        <v>67</v>
      </c>
      <c r="APD824" s="10">
        <f>APB824*1.2</f>
        <v>368.4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VLOOKUP(APH824,$A$879:$F$2566,6,FALSE)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VLOOKUP(APQ824,$A$879:$F$2566,6,FALSE)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VLOOKUP(APZ824,$A$879:$F$2566,6,FALSE)</f>
        <v>75</v>
      </c>
      <c r="AQD824" s="179" t="s">
        <v>67</v>
      </c>
      <c r="AQE824" s="10">
        <f>AQC824*1.2</f>
        <v>90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VLOOKUP(AQI824,$A$879:$F$2566,6,FALSE)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VLOOKUP(AQR824,$A$879:$F$2566,6,FALSE)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VLOOKUP(ARA824,$A$879:$F$2566,6,FALSE)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VLOOKUP(ARJ824,$A$879:$F$2566,6,FALSE)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VLOOKUP(ARS824,$A$879:$F$2566,6,FALSE)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VLOOKUP(ASB824,$A$879:$F$2566,6,FALSE)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VLOOKUP(ASK824,$A$879:$F$2566,6,FALSE)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VLOOKUP(AST824,$A$879:$F$2566,6,FALSE)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VLOOKUP(ATC824,$A$879:$F$2566,6,FALSE)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VLOOKUP(ATL824,$A$879:$F$2566,6,FALSE)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VLOOKUP(ATU824,$A$879:$F$2566,6,FALSE)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VLOOKUP(AUD824,$A$879:$F$2566,6,FALSE)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VLOOKUP(AUM824,$A$879:$F$2566,6,FALSE)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VLOOKUP(AUV824,$A$879:$F$2566,6,FALSE)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VLOOKUP(AVE824,$A$879:$F$2566,6,FALSE)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VLOOKUP(AVN824,$A$879:$F$2566,6,FALSE)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VLOOKUP(AVW824,$A$879:$F$2566,6,FALSE)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VLOOKUP(AWF824,$A$879:$F$2566,6,FALSE)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VLOOKUP(AWO824,$A$879:$F$2566,6,FALSE)</f>
        <v>397</v>
      </c>
      <c r="AWS824" s="179" t="s">
        <v>67</v>
      </c>
      <c r="AWT824" s="10">
        <f>AWR824*1.2</f>
        <v>476.4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VLOOKUP(AWX824,$A$879:$F$2566,6,FALSE)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VLOOKUP(AXG824,$A$879:$F$2566,6,FALSE)</f>
        <v>177</v>
      </c>
      <c r="AXK824" s="179" t="s">
        <v>67</v>
      </c>
      <c r="AXL824" s="10">
        <f>AXJ824*1.2</f>
        <v>212.4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VLOOKUP(AXP824,$A$879:$F$2566,6,FALSE)</f>
        <v>10</v>
      </c>
      <c r="AXT824" s="179" t="s">
        <v>67</v>
      </c>
      <c r="AXU824" s="10">
        <f>AXS824*1.2</f>
        <v>12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VLOOKUP(AXY824,$A$879:$F$2566,6,FALSE)</f>
        <v>177</v>
      </c>
      <c r="AYC824" s="179" t="s">
        <v>67</v>
      </c>
      <c r="AYD824" s="10">
        <f>AYB824*1.2</f>
        <v>212.4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VLOOKUP(AYH824,$A$879:$F$2566,6,FALSE)</f>
        <v>336</v>
      </c>
      <c r="AYL824" s="179" t="s">
        <v>67</v>
      </c>
      <c r="AYM824" s="10">
        <f>AYK824*1.2</f>
        <v>403.2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VLOOKUP(AYQ824,$A$879:$F$2566,6,FALSE)</f>
        <v>307</v>
      </c>
      <c r="AYU824" s="179" t="s">
        <v>67</v>
      </c>
      <c r="AYV824" s="10">
        <f>AYT824*1.2</f>
        <v>368.4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VLOOKUP(AYZ824,$A$879:$F$2566,6,FALSE)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VLOOKUP(AZI824,$A$879:$F$2566,6,FALSE)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VLOOKUP(AZR824,$A$879:$F$2566,6,FALSE)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VLOOKUP(BAA824,$A$879:$F$2566,6,FALSE)</f>
        <v>75</v>
      </c>
      <c r="BAE824" s="179" t="s">
        <v>67</v>
      </c>
      <c r="BAF824" s="10">
        <f>BAD824*1.2</f>
        <v>90</v>
      </c>
      <c r="BAG824" s="10"/>
      <c r="BAH824" s="239"/>
      <c r="BAI824" s="179" t="s">
        <v>88</v>
      </c>
      <c r="BAJ824" s="440" t="s">
        <v>546</v>
      </c>
      <c r="BAL824" s="180"/>
      <c r="BAM824" s="180">
        <f>VLOOKUP(BAJ824,$A$879:$F$2566,6,FALSE)</f>
        <v>393</v>
      </c>
      <c r="BAN824" s="179" t="s">
        <v>67</v>
      </c>
      <c r="BAO824" s="10">
        <f>BAM824*1.2</f>
        <v>471.59999999999997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VLOOKUP(BAS824,$A$879:$F$2566,6,FALSE)</f>
        <v>177</v>
      </c>
      <c r="BAW824" s="179" t="s">
        <v>67</v>
      </c>
      <c r="BAX824" s="10">
        <f>BAV824*1.2</f>
        <v>212.4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VLOOKUP(BBB824,$A$879:$F$2566,6,FALSE)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VLOOKUP(BBK824,$A$879:$F$2566,6,FALSE)</f>
        <v>384</v>
      </c>
      <c r="BBO824" s="179" t="s">
        <v>67</v>
      </c>
      <c r="BBP824" s="10">
        <f>BBN824*1.2</f>
        <v>460.79999999999995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VLOOKUP(BBT824,$A$879:$F$2566,6,FALSE)</f>
        <v>177</v>
      </c>
      <c r="BBX824" s="179" t="s">
        <v>67</v>
      </c>
      <c r="BBY824" s="10">
        <f>BBW824*1.2</f>
        <v>212.4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VLOOKUP(BCC824,$A$879:$F$2566,6,FALSE)</f>
        <v>326</v>
      </c>
      <c r="BCG824" s="179" t="s">
        <v>67</v>
      </c>
      <c r="BCH824" s="10">
        <f>BCF824*1.2</f>
        <v>391.2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VLOOKUP(BCL824,$A$879:$F$2566,6,FALSE)</f>
        <v>307</v>
      </c>
      <c r="BCP824" s="179" t="s">
        <v>67</v>
      </c>
      <c r="BCQ824" s="10">
        <f>BCO824*1.2</f>
        <v>368.4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VLOOKUP(BCU824,$A$879:$F$2566,6,FALSE)</f>
        <v>326</v>
      </c>
      <c r="BCY824" s="179" t="s">
        <v>67</v>
      </c>
      <c r="BCZ824" s="10">
        <f>BCX824*1.2</f>
        <v>391.2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VLOOKUP(BDD824,$A$879:$F$2566,6,FALSE)</f>
        <v>326</v>
      </c>
      <c r="BDH824" s="179" t="s">
        <v>67</v>
      </c>
      <c r="BDI824" s="10">
        <f>BDG824*1.2</f>
        <v>391.2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VLOOKUP(BDM824,$A$879:$F$2566,6,FALSE)</f>
        <v>326</v>
      </c>
      <c r="BDQ824" s="179" t="s">
        <v>67</v>
      </c>
      <c r="BDR824" s="10">
        <f>BDP824*1.2</f>
        <v>391.2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VLOOKUP(BDV824,$A$879:$F$2566,6,FALSE)</f>
        <v>112</v>
      </c>
      <c r="BDZ824" s="179" t="s">
        <v>67</v>
      </c>
      <c r="BEA824" s="10">
        <f>BDY824*1.2</f>
        <v>134.4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VLOOKUP(BEE824,$A$879:$F$2566,6,FALSE)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VLOOKUP(BEN824,$A$879:$F$2566,6,FALSE)</f>
        <v>307</v>
      </c>
      <c r="BER824" s="179" t="s">
        <v>67</v>
      </c>
      <c r="BES824" s="10">
        <f>BEQ824*1.2</f>
        <v>368.4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VLOOKUP(BEW824,$A$879:$F$2566,6,FALSE)</f>
        <v>177</v>
      </c>
      <c r="BFA824" s="179" t="s">
        <v>67</v>
      </c>
      <c r="BFB824" s="10">
        <f>BEZ824*1.2</f>
        <v>212.4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VLOOKUP(BFF824,$A$879:$F$2566,6,FALSE)</f>
        <v>384</v>
      </c>
      <c r="BFJ824" s="179" t="s">
        <v>67</v>
      </c>
      <c r="BFK824" s="10">
        <f>BFI824*1.2</f>
        <v>460.79999999999995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VLOOKUP(BFO824,$A$879:$F$2566,6,FALSE)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VLOOKUP(BFX824,$A$879:$F$2566,6,FALSE)</f>
        <v>177</v>
      </c>
      <c r="BGB824" s="179" t="s">
        <v>67</v>
      </c>
      <c r="BGC824" s="10">
        <f>BGA824*1.2</f>
        <v>212.4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VLOOKUP(BGG824,$A$879:$F$2566,6,FALSE)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VLOOKUP(BGP824,$A$879:$F$2566,6,FALSE)</f>
        <v>384</v>
      </c>
      <c r="BGT824" s="179" t="s">
        <v>67</v>
      </c>
      <c r="BGU824" s="10">
        <f>BGS824*1.2</f>
        <v>460.79999999999995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VLOOKUP(BGY824,$A$879:$F$2566,6,FALSE)</f>
        <v>58</v>
      </c>
      <c r="BHC824" s="179" t="s">
        <v>67</v>
      </c>
      <c r="BHD824" s="10">
        <f>BHB824*1.2</f>
        <v>69.599999999999994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VLOOKUP(B825,$A$879:$F$2566,6,FALSE)</f>
        <v>177</v>
      </c>
      <c r="F825" s="179" t="s">
        <v>69</v>
      </c>
      <c r="G825" s="10">
        <f>E825*1.1</f>
        <v>194.70000000000002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VLOOKUP(K825,$A$879:$F$2566,6,FALSE)</f>
        <v>307</v>
      </c>
      <c r="O825" s="179" t="s">
        <v>69</v>
      </c>
      <c r="P825" s="10">
        <f>N825*1.1</f>
        <v>337.70000000000005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VLOOKUP(T825,$A$879:$F$2566,6,FALSE)</f>
        <v>58</v>
      </c>
      <c r="X825" s="179" t="s">
        <v>69</v>
      </c>
      <c r="Y825" s="10">
        <f>W825*1.1</f>
        <v>63.800000000000004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VLOOKUP(AC825,$A$879:$F$2566,6,FALSE)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VLOOKUP(AL825,$A$879:$F$2566,6,FALSE)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VLOOKUP(AU825,$A$879:$F$2566,6,FALSE)</f>
        <v>177</v>
      </c>
      <c r="AY825" s="179" t="s">
        <v>69</v>
      </c>
      <c r="AZ825" s="10">
        <f>AX825*1.1</f>
        <v>194.70000000000002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VLOOKUP(BD825,$A$879:$F$2566,6,FALSE)</f>
        <v>384</v>
      </c>
      <c r="BH825" s="179" t="s">
        <v>69</v>
      </c>
      <c r="BI825" s="10">
        <f>BG825*1.1</f>
        <v>422.40000000000003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VLOOKUP(BM825,$A$879:$F$2566,6,FALSE)</f>
        <v>58</v>
      </c>
      <c r="BQ825" s="179" t="s">
        <v>69</v>
      </c>
      <c r="BR825" s="10">
        <f>BP825*1.1</f>
        <v>63.800000000000004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VLOOKUP(BV825,$A$879:$F$2566,6,FALSE)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VLOOKUP(CE825,$A$879:$F$2566,6,FALSE)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VLOOKUP(CN825,$A$879:$F$2566,6,FALSE)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VLOOKUP(CW825,$A$879:$F$2566,6,FALSE)</f>
        <v>326</v>
      </c>
      <c r="DA825" s="179" t="s">
        <v>69</v>
      </c>
      <c r="DB825" s="10">
        <f>CZ825*1.1</f>
        <v>358.6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VLOOKUP(DF825,$A$879:$F$2566,6,FALSE)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VLOOKUP(DO825,$A$879:$F$2566,6,FALSE)</f>
        <v>326</v>
      </c>
      <c r="DS825" s="179" t="s">
        <v>69</v>
      </c>
      <c r="DT825" s="10">
        <f>DR825*1.1</f>
        <v>358.6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VLOOKUP(DX825,$A$879:$F$2566,6,FALSE)</f>
        <v>393</v>
      </c>
      <c r="EB825" s="179" t="s">
        <v>69</v>
      </c>
      <c r="EC825" s="10">
        <f>EA825*1.1</f>
        <v>432.3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VLOOKUP(EG825,$A$879:$F$2566,6,FALSE)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VLOOKUP(EP825,$A$879:$F$2566,6,FALSE)</f>
        <v>58</v>
      </c>
      <c r="ET825" s="179" t="s">
        <v>69</v>
      </c>
      <c r="EU825" s="10">
        <f>ES825*1.1</f>
        <v>63.800000000000004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VLOOKUP(EY825,$A$879:$F$2566,6,FALSE)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VLOOKUP(FH825,$A$879:$F$2566,6,FALSE)</f>
        <v>307</v>
      </c>
      <c r="FL825" s="179" t="s">
        <v>69</v>
      </c>
      <c r="FM825" s="10">
        <f>FK825*1.1</f>
        <v>337.70000000000005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VLOOKUP(FQ825,$A$879:$F$2566,6,FALSE)</f>
        <v>393</v>
      </c>
      <c r="FU825" s="179" t="s">
        <v>69</v>
      </c>
      <c r="FV825" s="10">
        <f>FT825*1.1</f>
        <v>432.3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VLOOKUP(FZ825,$A$879:$F$2566,6,FALSE)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VLOOKUP(GI825,$A$879:$F$2566,6,FALSE)</f>
        <v>177</v>
      </c>
      <c r="GM825" s="179" t="s">
        <v>69</v>
      </c>
      <c r="GN825" s="10">
        <f>GL825*1.1</f>
        <v>194.70000000000002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VLOOKUP(GR825,$A$879:$F$2566,6,FALSE)</f>
        <v>177</v>
      </c>
      <c r="GV825" s="179" t="s">
        <v>69</v>
      </c>
      <c r="GW825" s="10">
        <f>GU825*1.1</f>
        <v>194.70000000000002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VLOOKUP(HA825,$A$879:$F$2566,6,FALSE)</f>
        <v>58</v>
      </c>
      <c r="HE825" s="179" t="s">
        <v>69</v>
      </c>
      <c r="HF825" s="10">
        <f>HD825*1.1</f>
        <v>63.800000000000004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VLOOKUP(HJ825,$A$879:$F$2566,6,FALSE)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VLOOKUP(HS825,$A$879:$F$2566,6,FALSE)</f>
        <v>384</v>
      </c>
      <c r="HW825" s="179" t="s">
        <v>69</v>
      </c>
      <c r="HX825" s="10">
        <f>HV825*1.1</f>
        <v>422.40000000000003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VLOOKUP(IB825,$A$879:$F$2566,6,FALSE)</f>
        <v>326</v>
      </c>
      <c r="IF825" s="179" t="s">
        <v>69</v>
      </c>
      <c r="IG825" s="10">
        <f>IE825*1.1</f>
        <v>358.6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VLOOKUP(IK825,$A$879:$F$2566,6,FALSE)</f>
        <v>177</v>
      </c>
      <c r="IO825" s="179" t="s">
        <v>69</v>
      </c>
      <c r="IP825" s="10">
        <f>IN825*1.1</f>
        <v>194.70000000000002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VLOOKUP(IT825,$A$879:$F$2566,6,FALSE)</f>
        <v>326</v>
      </c>
      <c r="IX825" s="179" t="s">
        <v>69</v>
      </c>
      <c r="IY825" s="10">
        <f>IW825*1.1</f>
        <v>358.6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VLOOKUP(JC825,$A$879:$F$2566,6,FALSE)</f>
        <v>397</v>
      </c>
      <c r="JG825" s="179" t="s">
        <v>69</v>
      </c>
      <c r="JH825" s="10">
        <f>JF825*1.1</f>
        <v>436.70000000000005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VLOOKUP(JL825,$A$879:$F$2566,6,FALSE)</f>
        <v>326</v>
      </c>
      <c r="JP825" s="179" t="s">
        <v>69</v>
      </c>
      <c r="JQ825" s="10">
        <f>JO825*1.1</f>
        <v>358.6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VLOOKUP(JU825,$A$879:$F$2566,6,FALSE)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VLOOKUP(KD825,$A$879:$F$2566,6,FALSE)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VLOOKUP(KM825,$A$879:$F$2566,6,FALSE)</f>
        <v>177</v>
      </c>
      <c r="KQ825" s="179" t="s">
        <v>69</v>
      </c>
      <c r="KR825" s="10">
        <f>KP825*1.1</f>
        <v>194.70000000000002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VLOOKUP(KV825,$A$879:$F$2566,6,FALSE)</f>
        <v>326</v>
      </c>
      <c r="KZ825" s="179" t="s">
        <v>69</v>
      </c>
      <c r="LA825" s="10">
        <f>KY825*1.1</f>
        <v>358.6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VLOOKUP(LE825,$A$879:$F$2566,6,FALSE)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VLOOKUP(LN825,$A$879:$F$2566,6,FALSE)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VLOOKUP(LW825,$A$879:$F$2566,6,FALSE)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VLOOKUP(MF825,$A$879:$F$2566,6,FALSE)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VLOOKUP(MO825,$A$879:$F$2566,6,FALSE)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VLOOKUP(MX825,$A$879:$F$2566,6,FALSE)</f>
        <v>326</v>
      </c>
      <c r="NB825" s="179" t="s">
        <v>69</v>
      </c>
      <c r="NC825" s="10">
        <f>NA825*1.1</f>
        <v>358.6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VLOOKUP(NG825,$A$879:$F$2566,6,FALSE)</f>
        <v>58</v>
      </c>
      <c r="NK825" s="179" t="s">
        <v>69</v>
      </c>
      <c r="NL825" s="10">
        <f>NJ825*1.1</f>
        <v>63.800000000000004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VLOOKUP(NP825,$A$879:$F$2566,6,FALSE)</f>
        <v>75</v>
      </c>
      <c r="NT825" s="179" t="s">
        <v>69</v>
      </c>
      <c r="NU825" s="10">
        <f>NS825*1.1</f>
        <v>82.5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VLOOKUP(NY825,$A$879:$F$2566,6,FALSE)</f>
        <v>326</v>
      </c>
      <c r="OC825" s="179" t="s">
        <v>69</v>
      </c>
      <c r="OD825" s="10">
        <f>OB825*1.1</f>
        <v>358.6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VLOOKUP(OH825,$A$879:$F$2566,6,FALSE)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VLOOKUP(OQ825,$A$879:$F$2566,6,FALSE)</f>
        <v>112</v>
      </c>
      <c r="OU825" s="179" t="s">
        <v>69</v>
      </c>
      <c r="OV825" s="10">
        <f>OT825*1.1</f>
        <v>123.20000000000002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VLOOKUP(OZ825,$A$879:$F$2566,6,FALSE)</f>
        <v>384</v>
      </c>
      <c r="PD825" s="179" t="s">
        <v>69</v>
      </c>
      <c r="PE825" s="10">
        <f>PC825*1.1</f>
        <v>422.40000000000003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VLOOKUP(PI825,$A$879:$F$2566,6,FALSE)</f>
        <v>58</v>
      </c>
      <c r="PM825" s="179" t="s">
        <v>69</v>
      </c>
      <c r="PN825" s="10">
        <f>PL825*1.1</f>
        <v>63.800000000000004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VLOOKUP(PR825,$A$879:$F$2566,6,FALSE)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VLOOKUP(QA825,$A$879:$F$2566,6,FALSE)</f>
        <v>177</v>
      </c>
      <c r="QE825" s="179" t="s">
        <v>69</v>
      </c>
      <c r="QF825" s="10">
        <f>QD825*1.1</f>
        <v>194.70000000000002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VLOOKUP(QJ825,$A$879:$F$2566,6,FALSE)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VLOOKUP(QS825,$A$879:$F$2566,6,FALSE)</f>
        <v>384</v>
      </c>
      <c r="QW825" s="179" t="s">
        <v>69</v>
      </c>
      <c r="QX825" s="10">
        <f>QV825*1.1</f>
        <v>422.40000000000003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VLOOKUP(RB825,$A$879:$F$2566,6,FALSE)</f>
        <v>112</v>
      </c>
      <c r="RF825" s="179" t="s">
        <v>69</v>
      </c>
      <c r="RG825" s="10">
        <f>RE825*1.1</f>
        <v>123.20000000000002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VLOOKUP(RK825,$A$879:$F$2566,6,FALSE)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VLOOKUP(RT825,$A$879:$F$2566,6,FALSE)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VLOOKUP(SC825,$A$879:$F$2566,6,FALSE)</f>
        <v>58</v>
      </c>
      <c r="SG825" s="179" t="s">
        <v>69</v>
      </c>
      <c r="SH825" s="10">
        <f>SF825*1.1</f>
        <v>63.800000000000004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VLOOKUP(SL825,$A$879:$F$2566,6,FALSE)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VLOOKUP(SU825,$A$879:$F$2566,6,FALSE)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VLOOKUP(TD825,$A$879:$F$2566,6,FALSE)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VLOOKUP(TM825,$A$879:$F$2566,6,FALSE)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VLOOKUP(TV825,$A$879:$F$2566,6,FALSE)</f>
        <v>393</v>
      </c>
      <c r="TZ825" s="179" t="s">
        <v>69</v>
      </c>
      <c r="UA825" s="10">
        <f>TY825*1.1</f>
        <v>432.3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VLOOKUP(UE825,$A$879:$F$2566,6,FALSE)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VLOOKUP(UN825,$A$879:$F$2566,6,FALSE)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VLOOKUP(UW825,$A$879:$F$2566,6,FALSE)</f>
        <v>75</v>
      </c>
      <c r="VA825" s="179" t="s">
        <v>69</v>
      </c>
      <c r="VB825" s="10">
        <f>UZ825*1.1</f>
        <v>82.5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VLOOKUP(VF825,$A$879:$F$2566,6,FALSE)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VLOOKUP(VO825,$A$879:$F$2566,6,FALSE)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VLOOKUP(VX825,$A$879:$F$2566,6,FALSE)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VLOOKUP(WG825,$A$879:$F$2566,6,FALSE)</f>
        <v>393</v>
      </c>
      <c r="WK825" s="179" t="s">
        <v>69</v>
      </c>
      <c r="WL825" s="10">
        <f>WJ825*1.1</f>
        <v>432.3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VLOOKUP(WP825,$A$879:$F$2566,6,FALSE)</f>
        <v>58</v>
      </c>
      <c r="WT825" s="179" t="s">
        <v>69</v>
      </c>
      <c r="WU825" s="10">
        <f>WS825*1.1</f>
        <v>63.800000000000004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VLOOKUP(WY825,$A$879:$F$2566,6,FALSE)</f>
        <v>326</v>
      </c>
      <c r="XC825" s="179" t="s">
        <v>69</v>
      </c>
      <c r="XD825" s="10">
        <f>XB825*1.1</f>
        <v>358.6</v>
      </c>
      <c r="XF825" s="239"/>
      <c r="XG825" s="179" t="s">
        <v>89</v>
      </c>
      <c r="XH825" s="371" t="s">
        <v>1447</v>
      </c>
      <c r="XJ825" s="180"/>
      <c r="XK825" s="180">
        <f>VLOOKUP(XH825,$A$879:$F$2566,6,FALSE)</f>
        <v>58</v>
      </c>
      <c r="XL825" s="179" t="s">
        <v>69</v>
      </c>
      <c r="XM825" s="10">
        <f>XK825*1.1</f>
        <v>63.800000000000004</v>
      </c>
      <c r="XO825" s="239"/>
      <c r="XP825" s="179" t="s">
        <v>89</v>
      </c>
      <c r="XQ825" s="361" t="s">
        <v>1719</v>
      </c>
      <c r="XS825" s="180"/>
      <c r="XT825" s="180">
        <f>VLOOKUP(XQ825,$A$879:$F$2566,6,FALSE)</f>
        <v>177</v>
      </c>
      <c r="XU825" s="179" t="s">
        <v>69</v>
      </c>
      <c r="XV825" s="10">
        <f>XT825*1.1</f>
        <v>194.70000000000002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VLOOKUP(XZ825,$A$879:$F$2566,6,FALSE)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1" t="s">
        <v>413</v>
      </c>
      <c r="YK825" s="180"/>
      <c r="YL825" s="180">
        <f>VLOOKUP(YI825,$A$879:$F$2566,6,FALSE)</f>
        <v>384</v>
      </c>
      <c r="YM825" s="179" t="s">
        <v>69</v>
      </c>
      <c r="YN825" s="10">
        <f>YL825*1.1</f>
        <v>422.40000000000003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VLOOKUP(YR825,$A$879:$F$2566,6,FALSE)</f>
        <v>393</v>
      </c>
      <c r="YV825" s="179" t="s">
        <v>69</v>
      </c>
      <c r="YW825" s="10">
        <f>YU825*1.1</f>
        <v>432.3</v>
      </c>
      <c r="YY825" s="239"/>
      <c r="YZ825" s="179" t="s">
        <v>89</v>
      </c>
      <c r="ZA825" s="361" t="s">
        <v>847</v>
      </c>
      <c r="ZC825" s="180"/>
      <c r="ZD825" s="180">
        <f>VLOOKUP(ZA825,$A$879:$F$2566,6,FALSE)</f>
        <v>10</v>
      </c>
      <c r="ZE825" s="179" t="s">
        <v>69</v>
      </c>
      <c r="ZF825" s="10">
        <f>ZD825*1.1</f>
        <v>11</v>
      </c>
      <c r="ZH825" s="239"/>
      <c r="ZI825" s="179" t="s">
        <v>89</v>
      </c>
      <c r="ZJ825" s="361" t="s">
        <v>413</v>
      </c>
      <c r="ZL825" s="180"/>
      <c r="ZM825" s="180">
        <f>VLOOKUP(ZJ825,$A$879:$F$2566,6,FALSE)</f>
        <v>384</v>
      </c>
      <c r="ZN825" s="179" t="s">
        <v>69</v>
      </c>
      <c r="ZO825" s="10">
        <f>ZM825*1.1</f>
        <v>422.40000000000003</v>
      </c>
      <c r="ZQ825" s="239"/>
      <c r="ZR825" s="179" t="s">
        <v>89</v>
      </c>
      <c r="ZS825" s="361" t="s">
        <v>2461</v>
      </c>
      <c r="ZU825" s="180"/>
      <c r="ZV825" s="180">
        <f>VLOOKUP(ZS825,$A$879:$F$2566,6,FALSE)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VLOOKUP(AAB825,$A$879:$F$2566,6,FALSE)</f>
        <v>75</v>
      </c>
      <c r="AAF825" s="179" t="s">
        <v>69</v>
      </c>
      <c r="AAG825" s="10">
        <f>AAE825*1.1</f>
        <v>82.5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VLOOKUP(AAK825,$A$879:$F$2566,6,FALSE)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VLOOKUP(AAT825,$A$879:$F$2566,6,FALSE)</f>
        <v>75</v>
      </c>
      <c r="AAX825" s="179" t="s">
        <v>69</v>
      </c>
      <c r="AAY825" s="10">
        <f>AAW825*1.1</f>
        <v>82.5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VLOOKUP(ABC825,$A$879:$F$2566,6,FALSE)</f>
        <v>384</v>
      </c>
      <c r="ABG825" s="179" t="s">
        <v>69</v>
      </c>
      <c r="ABH825" s="10">
        <f>ABF825*1.1</f>
        <v>422.40000000000003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VLOOKUP(ABL825,$A$879:$F$2566,6,FALSE)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VLOOKUP(ABU825,$A$879:$F$2566,6,FALSE)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VLOOKUP(ACD825,$A$879:$F$2566,6,FALSE)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VLOOKUP(ACM825,$A$879:$F$2566,6,FALSE)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VLOOKUP(ACV825,$A$879:$F$2566,6,FALSE)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VLOOKUP(ADE825,$A$879:$F$2566,6,FALSE)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VLOOKUP(ADN825,$A$879:$F$2566,6,FALSE)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VLOOKUP(ADW825,$A$879:$F$2566,6,FALSE)</f>
        <v>384</v>
      </c>
      <c r="AEA825" s="179" t="s">
        <v>69</v>
      </c>
      <c r="AEB825" s="10">
        <f>ADZ825*1.1</f>
        <v>422.40000000000003</v>
      </c>
      <c r="AED825" s="239"/>
      <c r="AEE825" s="179" t="s">
        <v>89</v>
      </c>
      <c r="AEF825" s="75" t="s">
        <v>183</v>
      </c>
      <c r="AEH825" s="180"/>
      <c r="AEI825" s="180" t="e">
        <f>VLOOKUP(AEF825,$A$879:$F$2566,6,FALSE)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VLOOKUP(AEO825,$A$879:$F$2566,6,FALSE)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VLOOKUP(AEX825,$A$879:$F$2566,6,FALSE)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VLOOKUP(AFG825,$A$879:$F$2566,6,FALSE)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VLOOKUP(AFP825,$A$879:$F$2566,6,FALSE)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VLOOKUP(AFY825,$A$879:$F$2566,6,FALSE)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VLOOKUP(AGH825,$A$879:$F$2566,6,FALSE)</f>
        <v>384</v>
      </c>
      <c r="AGL825" s="179" t="s">
        <v>69</v>
      </c>
      <c r="AGM825" s="10">
        <f>AGK825*1.1</f>
        <v>422.40000000000003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VLOOKUP(AGQ825,$A$879:$F$2566,6,FALSE)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VLOOKUP(AGZ825,$A$879:$F$2566,6,FALSE)</f>
        <v>393</v>
      </c>
      <c r="AHD825" s="179" t="s">
        <v>69</v>
      </c>
      <c r="AHE825" s="10">
        <f>AHC825*1.1</f>
        <v>432.3</v>
      </c>
      <c r="AHF825" s="10"/>
      <c r="AHG825" s="239"/>
      <c r="AHH825" s="179" t="s">
        <v>89</v>
      </c>
      <c r="AHI825" s="440" t="s">
        <v>413</v>
      </c>
      <c r="AHK825" s="180"/>
      <c r="AHL825" s="180">
        <f>VLOOKUP(AHI825,$A$879:$F$2566,6,FALSE)</f>
        <v>384</v>
      </c>
      <c r="AHM825" s="179" t="s">
        <v>69</v>
      </c>
      <c r="AHN825" s="10">
        <f>AHL825*1.1</f>
        <v>422.40000000000003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VLOOKUP(AHR825,$A$879:$F$2566,6,FALSE)</f>
        <v>397</v>
      </c>
      <c r="AHV825" s="179" t="s">
        <v>69</v>
      </c>
      <c r="AHW825" s="10">
        <f>AHU825*1.1</f>
        <v>436.70000000000005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VLOOKUP(AIA825,$A$879:$F$2566,6,FALSE)</f>
        <v>75</v>
      </c>
      <c r="AIE825" s="179" t="s">
        <v>69</v>
      </c>
      <c r="AIF825" s="10">
        <f>AID825*1.1</f>
        <v>82.5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VLOOKUP(AIJ825,$A$879:$F$2566,6,FALSE)</f>
        <v>58</v>
      </c>
      <c r="AIN825" s="179" t="s">
        <v>69</v>
      </c>
      <c r="AIO825" s="10">
        <f>AIM825*1.1</f>
        <v>63.800000000000004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VLOOKUP(AIS825,$A$879:$F$2566,6,FALSE)</f>
        <v>177</v>
      </c>
      <c r="AIW825" s="179" t="s">
        <v>69</v>
      </c>
      <c r="AIX825" s="10">
        <f>AIV825*1.1</f>
        <v>194.70000000000002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VLOOKUP(AJB825,$A$879:$F$2566,6,FALSE)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VLOOKUP(AJK825,$A$879:$F$2566,6,FALSE)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VLOOKUP(AJT825,$A$879:$F$2566,6,FALSE)</f>
        <v>177</v>
      </c>
      <c r="AJX825" s="179" t="s">
        <v>69</v>
      </c>
      <c r="AJY825" s="10">
        <f>AJW825*1.1</f>
        <v>194.70000000000002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VLOOKUP(AKC825,$A$879:$F$2566,6,FALSE)</f>
        <v>384</v>
      </c>
      <c r="AKG825" s="179" t="s">
        <v>69</v>
      </c>
      <c r="AKH825" s="10">
        <f>AKF825*1.1</f>
        <v>422.40000000000003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VLOOKUP(AKL825,$A$879:$F$2566,6,FALSE)</f>
        <v>384</v>
      </c>
      <c r="AKP825" s="179" t="s">
        <v>69</v>
      </c>
      <c r="AKQ825" s="10">
        <f>AKO825*1.1</f>
        <v>422.40000000000003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VLOOKUP(AKU825,$A$879:$F$2566,6,FALSE)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VLOOKUP(ALD825,$A$879:$F$2566,6,FALSE)</f>
        <v>58</v>
      </c>
      <c r="ALH825" s="179" t="s">
        <v>69</v>
      </c>
      <c r="ALI825" s="10">
        <f>ALG825*1.1</f>
        <v>63.800000000000004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VLOOKUP(ALM825,$A$879:$F$2566,6,FALSE)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VLOOKUP(ALV825,$A$879:$F$2566,6,FALSE)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3" t="s">
        <v>459</v>
      </c>
      <c r="AMG825" s="180"/>
      <c r="AMH825" s="180">
        <f>VLOOKUP(AME825,$A$879:$F$2566,6,FALSE)</f>
        <v>75</v>
      </c>
      <c r="AMI825" s="179" t="s">
        <v>69</v>
      </c>
      <c r="AMJ825" s="10">
        <f>AMH825*1.1</f>
        <v>82.5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VLOOKUP(AMN825,$A$879:$F$2566,6,FALSE)</f>
        <v>384</v>
      </c>
      <c r="AMR825" s="179" t="s">
        <v>69</v>
      </c>
      <c r="AMS825" s="10">
        <f>AMQ825*1.1</f>
        <v>422.40000000000003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VLOOKUP(AMW825,$A$879:$F$2566,6,FALSE)</f>
        <v>112</v>
      </c>
      <c r="ANA825" s="179" t="s">
        <v>69</v>
      </c>
      <c r="ANB825" s="10">
        <f>AMZ825*1.1</f>
        <v>123.20000000000002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VLOOKUP(ANF825,$A$879:$F$2566,6,FALSE)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VLOOKUP(ANO825,$A$879:$F$2566,6,FALSE)</f>
        <v>58</v>
      </c>
      <c r="ANS825" s="179" t="s">
        <v>69</v>
      </c>
      <c r="ANT825" s="10">
        <f>ANR825*1.1</f>
        <v>63.800000000000004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VLOOKUP(ANX825,$A$879:$F$2566,6,FALSE)</f>
        <v>384</v>
      </c>
      <c r="AOB825" s="179" t="s">
        <v>69</v>
      </c>
      <c r="AOC825" s="10">
        <f>AOA825*1.1</f>
        <v>422.40000000000003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VLOOKUP(AOG825,$A$879:$F$2566,6,FALSE)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VLOOKUP(AOP825,$A$879:$F$2566,6,FALSE)</f>
        <v>397</v>
      </c>
      <c r="AOT825" s="179" t="s">
        <v>69</v>
      </c>
      <c r="AOU825" s="10">
        <f>AOS825*1.1</f>
        <v>436.70000000000005</v>
      </c>
      <c r="AOV825" s="10"/>
      <c r="AOW825" s="239"/>
      <c r="AOX825" s="179" t="s">
        <v>89</v>
      </c>
      <c r="AOY825" s="446" t="s">
        <v>1719</v>
      </c>
      <c r="APA825" s="180"/>
      <c r="APB825" s="180">
        <f>VLOOKUP(AOY825,$A$879:$F$2566,6,FALSE)</f>
        <v>177</v>
      </c>
      <c r="APC825" s="179" t="s">
        <v>69</v>
      </c>
      <c r="APD825" s="10">
        <f>APB825*1.1</f>
        <v>194.70000000000002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VLOOKUP(APH825,$A$879:$F$2566,6,FALSE)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VLOOKUP(APQ825,$A$879:$F$2566,6,FALSE)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VLOOKUP(APZ825,$A$879:$F$2566,6,FALSE)</f>
        <v>326</v>
      </c>
      <c r="AQD825" s="179" t="s">
        <v>69</v>
      </c>
      <c r="AQE825" s="10">
        <f>AQC825*1.1</f>
        <v>358.6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VLOOKUP(AQI825,$A$879:$F$2566,6,FALSE)</f>
        <v>326</v>
      </c>
      <c r="AQM825" s="179" t="s">
        <v>69</v>
      </c>
      <c r="AQN825" s="10">
        <f>AQL825*1.1</f>
        <v>358.6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VLOOKUP(AQR825,$A$879:$F$2566,6,FALSE)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VLOOKUP(ARA825,$A$879:$F$2566,6,FALSE)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VLOOKUP(ARJ825,$A$879:$F$2566,6,FALSE)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VLOOKUP(ARS825,$A$879:$F$2566,6,FALSE)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VLOOKUP(ASB825,$A$879:$F$2566,6,FALSE)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VLOOKUP(ASK825,$A$879:$F$2566,6,FALSE)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VLOOKUP(AST825,$A$879:$F$2566,6,FALSE)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VLOOKUP(ATC825,$A$879:$F$2566,6,FALSE)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VLOOKUP(ATL825,$A$879:$F$2566,6,FALSE)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VLOOKUP(ATU825,$A$879:$F$2566,6,FALSE)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VLOOKUP(AUD825,$A$879:$F$2566,6,FALSE)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VLOOKUP(AUM825,$A$879:$F$2566,6,FALSE)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VLOOKUP(AUV825,$A$879:$F$2566,6,FALSE)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VLOOKUP(AVE825,$A$879:$F$2566,6,FALSE)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VLOOKUP(AVN825,$A$879:$F$2566,6,FALSE)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VLOOKUP(AVW825,$A$879:$F$2566,6,FALSE)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VLOOKUP(AWF825,$A$879:$F$2566,6,FALSE)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VLOOKUP(AWO825,$A$879:$F$2566,6,FALSE)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VLOOKUP(AWX825,$A$879:$F$2566,6,FALSE)</f>
        <v>75</v>
      </c>
      <c r="AXB825" s="179" t="s">
        <v>69</v>
      </c>
      <c r="AXC825" s="10">
        <f>AXA825*1.1</f>
        <v>82.5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VLOOKUP(AXG825,$A$879:$F$2566,6,FALSE)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VLOOKUP(AXP825,$A$879:$F$2566,6,FALSE)</f>
        <v>393</v>
      </c>
      <c r="AXT825" s="179" t="s">
        <v>69</v>
      </c>
      <c r="AXU825" s="10">
        <f>AXS825*1.1</f>
        <v>432.3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VLOOKUP(AXY825,$A$879:$F$2566,6,FALSE)</f>
        <v>307</v>
      </c>
      <c r="AYC825" s="179" t="s">
        <v>69</v>
      </c>
      <c r="AYD825" s="10">
        <f>AYB825*1.1</f>
        <v>337.70000000000005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VLOOKUP(AYH825,$A$879:$F$2566,6,FALSE)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VLOOKUP(AYQ825,$A$879:$F$2566,6,FALSE)</f>
        <v>326</v>
      </c>
      <c r="AYU825" s="179" t="s">
        <v>69</v>
      </c>
      <c r="AYV825" s="10">
        <f>AYT825*1.1</f>
        <v>358.6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VLOOKUP(AYZ825,$A$879:$F$2566,6,FALSE)</f>
        <v>326</v>
      </c>
      <c r="AZD825" s="179" t="s">
        <v>69</v>
      </c>
      <c r="AZE825" s="10">
        <f>AZC825*1.1</f>
        <v>358.6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VLOOKUP(AZI825,$A$879:$F$2566,6,FALSE)</f>
        <v>397</v>
      </c>
      <c r="AZM825" s="179" t="s">
        <v>69</v>
      </c>
      <c r="AZN825" s="10">
        <f>AZL825*1.1</f>
        <v>436.70000000000005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VLOOKUP(AZR825,$A$879:$F$2566,6,FALSE)</f>
        <v>307</v>
      </c>
      <c r="AZV825" s="179" t="s">
        <v>69</v>
      </c>
      <c r="AZW825" s="10">
        <f>AZU825*1.1</f>
        <v>337.70000000000005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VLOOKUP(BAA825,$A$879:$F$2566,6,FALSE)</f>
        <v>397</v>
      </c>
      <c r="BAE825" s="179" t="s">
        <v>69</v>
      </c>
      <c r="BAF825" s="10">
        <f>BAD825*1.1</f>
        <v>436.70000000000005</v>
      </c>
      <c r="BAG825" s="10"/>
      <c r="BAH825" s="239"/>
      <c r="BAI825" s="179" t="s">
        <v>89</v>
      </c>
      <c r="BAJ825" s="440" t="s">
        <v>421</v>
      </c>
      <c r="BAL825" s="180"/>
      <c r="BAM825" s="180">
        <f>VLOOKUP(BAJ825,$A$879:$F$2566,6,FALSE)</f>
        <v>112</v>
      </c>
      <c r="BAN825" s="179" t="s">
        <v>69</v>
      </c>
      <c r="BAO825" s="10">
        <f>BAM825*1.1</f>
        <v>123.20000000000002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VLOOKUP(BAS825,$A$879:$F$2566,6,FALSE)</f>
        <v>75</v>
      </c>
      <c r="BAW825" s="179" t="s">
        <v>69</v>
      </c>
      <c r="BAX825" s="10">
        <f>BAV825*1.1</f>
        <v>82.5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VLOOKUP(BBB825,$A$879:$F$2566,6,FALSE)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VLOOKUP(BBK825,$A$879:$F$2566,6,FALSE)</f>
        <v>397</v>
      </c>
      <c r="BBO825" s="179" t="s">
        <v>69</v>
      </c>
      <c r="BBP825" s="10">
        <f>BBN825*1.1</f>
        <v>436.70000000000005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VLOOKUP(BBT825,$A$879:$F$2566,6,FALSE)</f>
        <v>397</v>
      </c>
      <c r="BBX825" s="179" t="s">
        <v>69</v>
      </c>
      <c r="BBY825" s="10">
        <f>BBW825*1.1</f>
        <v>436.70000000000005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VLOOKUP(BCC825,$A$879:$F$2566,6,FALSE)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VLOOKUP(BCL825,$A$879:$F$2566,6,FALSE)</f>
        <v>326</v>
      </c>
      <c r="BCP825" s="179" t="s">
        <v>69</v>
      </c>
      <c r="BCQ825" s="10">
        <f>BCO825*1.1</f>
        <v>358.6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VLOOKUP(BCU825,$A$879:$F$2566,6,FALSE)</f>
        <v>307</v>
      </c>
      <c r="BCY825" s="179" t="s">
        <v>69</v>
      </c>
      <c r="BCZ825" s="10">
        <f>BCX825*1.1</f>
        <v>337.70000000000005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VLOOKUP(BDD825,$A$879:$F$2566,6,FALSE)</f>
        <v>384</v>
      </c>
      <c r="BDH825" s="179" t="s">
        <v>69</v>
      </c>
      <c r="BDI825" s="10">
        <f>BDG825*1.1</f>
        <v>422.40000000000003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VLOOKUP(BDM825,$A$879:$F$2566,6,FALSE)</f>
        <v>397</v>
      </c>
      <c r="BDQ825" s="179" t="s">
        <v>69</v>
      </c>
      <c r="BDR825" s="10">
        <f>BDP825*1.1</f>
        <v>436.70000000000005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VLOOKUP(BDV825,$A$879:$F$2566,6,FALSE)</f>
        <v>393</v>
      </c>
      <c r="BDZ825" s="179" t="s">
        <v>69</v>
      </c>
      <c r="BEA825" s="10">
        <f>BDY825*1.1</f>
        <v>432.3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VLOOKUP(BEE825,$A$879:$F$2566,6,FALSE)</f>
        <v>58</v>
      </c>
      <c r="BEI825" s="179" t="s">
        <v>69</v>
      </c>
      <c r="BEJ825" s="10">
        <f>BEH825*1.1</f>
        <v>63.800000000000004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VLOOKUP(BEN825,$A$879:$F$2566,6,FALSE)</f>
        <v>326</v>
      </c>
      <c r="BER825" s="179" t="s">
        <v>69</v>
      </c>
      <c r="BES825" s="10">
        <f>BEQ825*1.1</f>
        <v>358.6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VLOOKUP(BEW825,$A$879:$F$2566,6,FALSE)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VLOOKUP(BFF825,$A$879:$F$2566,6,FALSE)</f>
        <v>326</v>
      </c>
      <c r="BFJ825" s="179" t="s">
        <v>69</v>
      </c>
      <c r="BFK825" s="10">
        <f>BFI825*1.1</f>
        <v>358.6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VLOOKUP(BFO825,$A$879:$F$2566,6,FALSE)</f>
        <v>307</v>
      </c>
      <c r="BFS825" s="179" t="s">
        <v>69</v>
      </c>
      <c r="BFT825" s="10">
        <f>BFR825*1.1</f>
        <v>337.70000000000005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VLOOKUP(BFX825,$A$879:$F$2566,6,FALSE)</f>
        <v>75</v>
      </c>
      <c r="BGB825" s="179" t="s">
        <v>69</v>
      </c>
      <c r="BGC825" s="10">
        <f>BGA825*1.1</f>
        <v>82.5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VLOOKUP(BGG825,$A$879:$F$2566,6,FALSE)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VLOOKUP(BGP825,$A$879:$F$2566,6,FALSE)</f>
        <v>326</v>
      </c>
      <c r="BGT825" s="179" t="s">
        <v>69</v>
      </c>
      <c r="BGU825" s="10">
        <f>BGS825*1.1</f>
        <v>358.6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VLOOKUP(BGY825,$A$879:$F$2566,6,FALSE)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2454.4499999999998</v>
      </c>
      <c r="I826" s="233"/>
      <c r="J826" s="179"/>
      <c r="K826" s="437"/>
      <c r="M826" s="179"/>
      <c r="N826" s="179"/>
      <c r="O826" s="179"/>
      <c r="P826" s="10"/>
      <c r="Q826" s="10">
        <f>SUM(P821:P825)</f>
        <v>1849.0999999999997</v>
      </c>
      <c r="R826" s="233"/>
      <c r="S826" s="179"/>
      <c r="T826" s="437"/>
      <c r="V826" s="179"/>
      <c r="W826" s="179"/>
      <c r="X826" s="179"/>
      <c r="Y826" s="10"/>
      <c r="Z826" s="10">
        <f>SUM(Y821:Y825)</f>
        <v>1439.9999999999998</v>
      </c>
      <c r="AA826" s="233"/>
      <c r="AB826" s="179"/>
      <c r="AC826" s="437"/>
      <c r="AE826" s="179"/>
      <c r="AF826" s="179"/>
      <c r="AG826" s="179"/>
      <c r="AH826" s="10"/>
      <c r="AI826" s="10">
        <f>SUM(AH821:AH825)</f>
        <v>1933.6999999999998</v>
      </c>
      <c r="AJ826" s="233"/>
      <c r="AK826" s="179"/>
      <c r="AL826" s="437"/>
      <c r="AN826" s="179"/>
      <c r="AO826" s="179"/>
      <c r="AP826" s="179"/>
      <c r="AQ826" s="10"/>
      <c r="AR826" s="10">
        <f>SUM(AQ821:AQ825)</f>
        <v>2258.6499999999996</v>
      </c>
      <c r="AS826" s="233"/>
      <c r="AT826" s="179"/>
      <c r="AU826" s="437"/>
      <c r="AW826" s="179"/>
      <c r="AX826" s="179"/>
      <c r="AY826" s="179"/>
      <c r="AZ826" s="10"/>
      <c r="BA826" s="10">
        <f>SUM(AZ821:AZ825)</f>
        <v>1384.9</v>
      </c>
      <c r="BB826" s="233"/>
      <c r="BC826" s="179"/>
      <c r="BD826" s="437"/>
      <c r="BF826" s="179"/>
      <c r="BG826" s="179"/>
      <c r="BH826" s="179"/>
      <c r="BI826" s="10"/>
      <c r="BJ826" s="10">
        <f>SUM(BI821:BI825)</f>
        <v>2141.8000000000002</v>
      </c>
      <c r="BK826" s="233"/>
      <c r="BL826" s="179"/>
      <c r="BM826" s="437"/>
      <c r="BO826" s="179"/>
      <c r="BP826" s="179"/>
      <c r="BQ826" s="179"/>
      <c r="BR826" s="10"/>
      <c r="BS826" s="10">
        <f>SUM(BR821:BR825)</f>
        <v>1673</v>
      </c>
      <c r="BT826" s="233"/>
      <c r="BU826" s="179"/>
      <c r="BV826" s="437"/>
      <c r="BX826" s="179"/>
      <c r="BY826" s="179"/>
      <c r="BZ826" s="179"/>
      <c r="CA826" s="10"/>
      <c r="CB826" s="10">
        <f>SUM(CA821:CA825)</f>
        <v>1966.6499999999999</v>
      </c>
      <c r="CC826" s="233"/>
      <c r="CD826" s="179"/>
      <c r="CE826" s="437"/>
      <c r="CG826" s="179"/>
      <c r="CH826" s="179"/>
      <c r="CI826" s="179"/>
      <c r="CJ826" s="10"/>
      <c r="CK826" s="10">
        <f>SUM(CJ821:CJ825)</f>
        <v>1555.7999999999997</v>
      </c>
      <c r="CL826" s="233"/>
      <c r="CM826" s="179"/>
      <c r="CN826" s="437"/>
      <c r="CP826" s="179"/>
      <c r="CQ826" s="179"/>
      <c r="CR826" s="179"/>
      <c r="CS826" s="10"/>
      <c r="CT826" s="10">
        <f>SUM(CS821:CS825)</f>
        <v>1357.0000000000002</v>
      </c>
      <c r="CU826" s="233"/>
      <c r="CV826" s="179"/>
      <c r="CW826" s="437"/>
      <c r="CY826" s="179"/>
      <c r="CZ826" s="179"/>
      <c r="DA826" s="179"/>
      <c r="DB826" s="10"/>
      <c r="DC826" s="10">
        <f>SUM(DB821:DB825)</f>
        <v>2221.5</v>
      </c>
      <c r="DD826" s="233"/>
      <c r="DE826" s="179"/>
      <c r="DF826" s="437"/>
      <c r="DH826" s="179"/>
      <c r="DI826" s="179"/>
      <c r="DJ826" s="179"/>
      <c r="DK826" s="10"/>
      <c r="DL826" s="10">
        <f>SUM(DK821:DK825)</f>
        <v>1957</v>
      </c>
      <c r="DM826" s="233"/>
      <c r="DN826" s="179"/>
      <c r="DO826" s="437"/>
      <c r="DQ826" s="179"/>
      <c r="DR826" s="179"/>
      <c r="DS826" s="179"/>
      <c r="DT826" s="10"/>
      <c r="DU826" s="10">
        <f>SUM(DT821:DT825)</f>
        <v>2687.7499999999995</v>
      </c>
      <c r="DV826" s="233"/>
      <c r="DW826" s="179"/>
      <c r="DX826" s="437"/>
      <c r="DZ826" s="179"/>
      <c r="EA826" s="179"/>
      <c r="EB826" s="179"/>
      <c r="EC826" s="10"/>
      <c r="ED826" s="10">
        <f>SUM(EC821:EC825)</f>
        <v>2099.9</v>
      </c>
      <c r="EE826" s="233"/>
      <c r="EF826" s="179"/>
      <c r="EG826" s="437"/>
      <c r="EI826" s="179"/>
      <c r="EJ826" s="179"/>
      <c r="EK826" s="179"/>
      <c r="EL826" s="10"/>
      <c r="EM826" s="10">
        <f>SUM(EL821:EL825)</f>
        <v>1469.8</v>
      </c>
      <c r="EN826" s="233"/>
      <c r="EO826" s="179"/>
      <c r="EP826" s="437"/>
      <c r="ER826" s="179"/>
      <c r="ES826" s="179"/>
      <c r="ET826" s="179"/>
      <c r="EU826" s="10"/>
      <c r="EV826" s="10">
        <f>SUM(EU821:EU825)</f>
        <v>1796.8999999999999</v>
      </c>
      <c r="EW826" s="233"/>
      <c r="EX826" s="179"/>
      <c r="EY826" s="437"/>
      <c r="FA826" s="179"/>
      <c r="FB826" s="179"/>
      <c r="FC826" s="179"/>
      <c r="FD826" s="10"/>
      <c r="FE826" s="10">
        <f>SUM(FD821:FD825)</f>
        <v>2419.4</v>
      </c>
      <c r="FF826" s="233"/>
      <c r="FG826" s="179"/>
      <c r="FH826" s="437"/>
      <c r="FJ826" s="179"/>
      <c r="FK826" s="179"/>
      <c r="FL826" s="179"/>
      <c r="FM826" s="10"/>
      <c r="FN826" s="10">
        <f>SUM(FM821:FM825)</f>
        <v>1739.5</v>
      </c>
      <c r="FO826" s="233"/>
      <c r="FP826" s="179"/>
      <c r="FQ826" s="437"/>
      <c r="FS826" s="179"/>
      <c r="FT826" s="179"/>
      <c r="FU826" s="179"/>
      <c r="FV826" s="10"/>
      <c r="FW826" s="10">
        <f>SUM(FV821:FV825)</f>
        <v>2099.9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7"/>
      <c r="GK826" s="179"/>
      <c r="GL826" s="179"/>
      <c r="GM826" s="179"/>
      <c r="GN826" s="10"/>
      <c r="GO826" s="10">
        <f>SUM(GN821:GN825)</f>
        <v>2187</v>
      </c>
      <c r="GP826" s="233"/>
      <c r="GQ826" s="179"/>
      <c r="GR826" s="437"/>
      <c r="GT826" s="179"/>
      <c r="GU826" s="179"/>
      <c r="GV826" s="179"/>
      <c r="GW826" s="179"/>
      <c r="GX826" s="10">
        <f>SUM(GW821:GW825)</f>
        <v>1974.3</v>
      </c>
      <c r="GY826" s="233"/>
      <c r="GZ826" s="179"/>
      <c r="HA826" s="437"/>
      <c r="HC826" s="179"/>
      <c r="HD826" s="179"/>
      <c r="HE826" s="179"/>
      <c r="HF826" s="10"/>
      <c r="HG826" s="10">
        <f>SUM(HF821:HF825)</f>
        <v>697.19999999999993</v>
      </c>
      <c r="HH826" s="233"/>
      <c r="HI826" s="179"/>
      <c r="HJ826" s="437"/>
      <c r="HL826" s="179"/>
      <c r="HM826" s="179"/>
      <c r="HN826" s="179"/>
      <c r="HO826" s="179"/>
      <c r="HP826" s="10">
        <f>SUM(HO821:HO825)</f>
        <v>2028.4999999999998</v>
      </c>
      <c r="HQ826" s="233"/>
      <c r="HR826" s="179"/>
      <c r="HS826" s="437"/>
      <c r="HU826" s="179"/>
      <c r="HV826" s="179"/>
      <c r="HW826" s="179"/>
      <c r="HX826" s="179"/>
      <c r="HY826" s="10">
        <f>SUM(HX821:HX825)</f>
        <v>1268.6000000000001</v>
      </c>
      <c r="HZ826" s="233"/>
      <c r="IA826" s="179"/>
      <c r="IB826" s="437"/>
      <c r="ID826" s="179"/>
      <c r="IE826" s="179"/>
      <c r="IF826" s="179"/>
      <c r="IG826" s="179"/>
      <c r="IH826" s="10">
        <f>SUM(IG821:IG825)</f>
        <v>2128.3000000000002</v>
      </c>
      <c r="II826" s="233"/>
      <c r="IJ826" s="179"/>
      <c r="IK826" s="437"/>
      <c r="IM826" s="179"/>
      <c r="IN826" s="179"/>
      <c r="IO826" s="179"/>
      <c r="IP826" s="10"/>
      <c r="IQ826" s="10">
        <f>SUM(IP821:IP825)</f>
        <v>1336.3999999999999</v>
      </c>
      <c r="IR826" s="233"/>
      <c r="IS826" s="179"/>
      <c r="IT826" s="437"/>
      <c r="IV826" s="179"/>
      <c r="IW826" s="179"/>
      <c r="IX826" s="179"/>
      <c r="IY826" s="10"/>
      <c r="IZ826" s="10">
        <f>SUM(IY821:IY825)</f>
        <v>2242.9</v>
      </c>
      <c r="JA826" s="233"/>
      <c r="JB826" s="179"/>
      <c r="JC826" s="437"/>
      <c r="JE826" s="179"/>
      <c r="JF826" s="179"/>
      <c r="JG826" s="179"/>
      <c r="JH826" s="10"/>
      <c r="JI826" s="10">
        <f>SUM(JH821:JH825)</f>
        <v>2112.1</v>
      </c>
      <c r="JJ826" s="233"/>
      <c r="JK826" s="179"/>
      <c r="JL826" s="437"/>
      <c r="JN826" s="179"/>
      <c r="JO826" s="179"/>
      <c r="JP826" s="179"/>
      <c r="JQ826" s="10"/>
      <c r="JR826" s="10">
        <f>SUM(JQ821:JQ825)</f>
        <v>1700.8000000000002</v>
      </c>
      <c r="JS826" s="233"/>
      <c r="JT826" s="179"/>
      <c r="JU826" s="437"/>
      <c r="JW826" s="179"/>
      <c r="JX826" s="179"/>
      <c r="JY826" s="179"/>
      <c r="JZ826" s="10"/>
      <c r="KA826" s="10">
        <f>SUM(JZ821:JZ825)</f>
        <v>1539.1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7"/>
      <c r="KO826" s="179"/>
      <c r="KP826" s="179"/>
      <c r="KQ826" s="179"/>
      <c r="KR826" s="179"/>
      <c r="KS826" s="10">
        <f>SUM(KR821:KR825)</f>
        <v>1302.1000000000001</v>
      </c>
      <c r="KT826" s="233"/>
      <c r="KU826" s="179"/>
      <c r="KV826" s="437"/>
      <c r="KX826" s="179"/>
      <c r="KY826" s="179"/>
      <c r="KZ826" s="179"/>
      <c r="LA826" s="10"/>
      <c r="LB826" s="10">
        <f>SUM(LA821:LA825)</f>
        <v>1757.1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7"/>
      <c r="LP826" s="179"/>
      <c r="LQ826" s="179"/>
      <c r="LR826" s="179"/>
      <c r="LS826" s="10"/>
      <c r="LT826" s="10">
        <f>SUM(LS821:LS825)</f>
        <v>1894</v>
      </c>
      <c r="LU826" s="233"/>
      <c r="LV826" s="179"/>
      <c r="LW826" s="437"/>
      <c r="LY826" s="179"/>
      <c r="LZ826" s="179"/>
      <c r="MA826" s="179"/>
      <c r="MB826" s="10"/>
      <c r="MC826" s="10">
        <f>SUM(MB821:MB825)</f>
        <v>1440.1</v>
      </c>
      <c r="MD826" s="233"/>
      <c r="ME826" s="179"/>
      <c r="MF826" s="437"/>
      <c r="MH826" s="179"/>
      <c r="MI826" s="179"/>
      <c r="MJ826" s="179"/>
      <c r="MK826" s="10"/>
      <c r="ML826" s="10">
        <f>SUM(MK821:MK825)</f>
        <v>1419.9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7"/>
      <c r="MZ826" s="179"/>
      <c r="NA826" s="179"/>
      <c r="NB826" s="179"/>
      <c r="NC826" s="10"/>
      <c r="ND826" s="10">
        <f>SUM(NC821:NC825)</f>
        <v>2086.3000000000002</v>
      </c>
      <c r="NE826" s="233"/>
      <c r="NF826" s="179"/>
      <c r="NG826" s="437"/>
      <c r="NI826" s="179"/>
      <c r="NJ826" s="179"/>
      <c r="NK826" s="179"/>
      <c r="NL826" s="10"/>
      <c r="NM826" s="10">
        <f>SUM(NL821:NL825)</f>
        <v>1765.9999999999998</v>
      </c>
      <c r="NN826" s="233"/>
      <c r="NO826" s="179"/>
      <c r="NP826" s="437"/>
      <c r="NR826" s="179"/>
      <c r="NS826" s="179"/>
      <c r="NT826" s="179"/>
      <c r="NU826" s="10"/>
      <c r="NV826" s="10">
        <f>SUM(NU821:NU825)</f>
        <v>1558.4</v>
      </c>
      <c r="NW826" s="233"/>
      <c r="NX826" s="179"/>
      <c r="NY826" s="437"/>
      <c r="OA826" s="179"/>
      <c r="OB826" s="179"/>
      <c r="OC826" s="179"/>
      <c r="OD826" s="179"/>
      <c r="OE826" s="10">
        <f>SUM(OD821:OD825)</f>
        <v>1782</v>
      </c>
      <c r="OF826" s="233"/>
      <c r="OG826" s="179"/>
      <c r="OH826" s="437"/>
      <c r="OJ826" s="179"/>
      <c r="OK826" s="179"/>
      <c r="OL826" s="179"/>
      <c r="OM826" s="10"/>
      <c r="ON826" s="10">
        <f>SUM(OM821:OM825)</f>
        <v>1348</v>
      </c>
      <c r="OO826" s="233"/>
      <c r="OP826" s="179"/>
      <c r="OQ826" s="437"/>
      <c r="OS826" s="179"/>
      <c r="OT826" s="179"/>
      <c r="OU826" s="179"/>
      <c r="OV826" s="10"/>
      <c r="OW826" s="10">
        <f>SUM(OV821:OV825)</f>
        <v>1316.6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1940.7500000000002</v>
      </c>
      <c r="PG826" s="233"/>
      <c r="PH826" s="179"/>
      <c r="PI826" s="437"/>
      <c r="PK826" s="179"/>
      <c r="PL826" s="179"/>
      <c r="PM826" s="179"/>
      <c r="PN826" s="10"/>
      <c r="PO826" s="10">
        <f>SUM(PN821:PN825)</f>
        <v>1343.9999999999998</v>
      </c>
      <c r="PP826" s="233"/>
      <c r="PQ826" s="179"/>
      <c r="PR826" s="437"/>
      <c r="PT826" s="179"/>
      <c r="PU826" s="179"/>
      <c r="PV826" s="179"/>
      <c r="PW826" s="10"/>
      <c r="PX826" s="10">
        <f>SUM(PW821:PW825)</f>
        <v>1776.2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1780.5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8"/>
      <c r="QU826" s="179"/>
      <c r="QV826" s="179"/>
      <c r="QW826" s="179"/>
      <c r="QX826" s="10"/>
      <c r="QY826" s="10">
        <f>SUM(QX821:QX825)</f>
        <v>1818.3</v>
      </c>
      <c r="QZ826" s="233"/>
      <c r="RA826" s="179"/>
      <c r="RB826" s="437"/>
      <c r="RD826" s="179"/>
      <c r="RE826" s="179"/>
      <c r="RF826" s="179"/>
      <c r="RG826" s="10"/>
      <c r="RH826" s="10">
        <f>SUM(RG821:RG825)</f>
        <v>860.90000000000009</v>
      </c>
      <c r="RI826" s="233"/>
      <c r="RJ826" s="179"/>
      <c r="RK826" s="437"/>
      <c r="RM826" s="179"/>
      <c r="RN826" s="179"/>
      <c r="RO826" s="179"/>
      <c r="RP826" s="179"/>
      <c r="RQ826" s="10">
        <f>SUM(RP821:RP825)</f>
        <v>1455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7"/>
      <c r="SE826" s="179"/>
      <c r="SF826" s="179"/>
      <c r="SG826" s="179"/>
      <c r="SH826" s="10"/>
      <c r="SI826" s="10">
        <f>SUM(SH821:SH825)</f>
        <v>733.5</v>
      </c>
      <c r="SJ826" s="239"/>
      <c r="SK826" s="179"/>
      <c r="SL826" s="437"/>
      <c r="SN826" s="179"/>
      <c r="SO826" s="179"/>
      <c r="SP826" s="179"/>
      <c r="SQ826" s="10"/>
      <c r="SR826" s="10">
        <f>SUM(SQ821:SQ825)</f>
        <v>1242.8</v>
      </c>
      <c r="SS826" s="239"/>
      <c r="ST826" s="179"/>
      <c r="SU826" s="437"/>
      <c r="SW826" s="179"/>
      <c r="SX826" s="179"/>
      <c r="SY826" s="179"/>
      <c r="SZ826" s="10"/>
      <c r="TA826" s="10">
        <f>SUM(SZ821:SZ825)</f>
        <v>1570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8"/>
      <c r="TO826" s="179"/>
      <c r="TP826" s="179"/>
      <c r="TQ826" s="179"/>
      <c r="TR826" s="10"/>
      <c r="TS826" s="10">
        <f>SUM(TR821:TR825)</f>
        <v>955.80000000000007</v>
      </c>
      <c r="TT826" s="239"/>
      <c r="TU826" s="179"/>
      <c r="TV826" s="438"/>
      <c r="TX826" s="179"/>
      <c r="TY826" s="179"/>
      <c r="TZ826" s="179"/>
      <c r="UA826" s="10"/>
      <c r="UB826" s="10">
        <f>SUM(UA821:UA825)</f>
        <v>2315.15</v>
      </c>
      <c r="UC826" s="239"/>
      <c r="UD826" s="179"/>
      <c r="UE826" s="438"/>
      <c r="UG826" s="179"/>
      <c r="UH826" s="179"/>
      <c r="UI826" s="179"/>
      <c r="UJ826" s="10"/>
      <c r="UK826" s="10">
        <f>SUM(UJ821:UJ825)</f>
        <v>1080.2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8"/>
      <c r="UY826" s="179"/>
      <c r="UZ826" s="179"/>
      <c r="VA826" s="179"/>
      <c r="VB826" s="10"/>
      <c r="VC826" s="10">
        <f>SUM(VB821:VB825)</f>
        <v>1407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8"/>
      <c r="VQ826" s="179"/>
      <c r="VR826" s="179"/>
      <c r="VS826" s="179"/>
      <c r="VT826" s="10"/>
      <c r="VU826" s="10">
        <f>SUM(VT821:VT825)</f>
        <v>924.1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8"/>
      <c r="WI826" s="179"/>
      <c r="WJ826" s="179"/>
      <c r="WK826" s="179"/>
      <c r="WL826" s="179"/>
      <c r="WM826" s="10">
        <f>SUM(WL821:WL825)</f>
        <v>1860.6999999999998</v>
      </c>
      <c r="WN826" s="239"/>
      <c r="WO826" s="179"/>
      <c r="WP826" s="438"/>
      <c r="WQ826" s="179"/>
      <c r="WR826" s="179"/>
      <c r="WS826" s="179"/>
      <c r="WT826" s="179"/>
      <c r="WU826" s="10"/>
      <c r="WV826" s="10">
        <f>SUM(WU821:WU825)</f>
        <v>1679.6</v>
      </c>
      <c r="WW826" s="239"/>
      <c r="WX826" s="179"/>
      <c r="WY826" s="438"/>
      <c r="XA826" s="179"/>
      <c r="XB826" s="179"/>
      <c r="XC826" s="179"/>
      <c r="XD826" s="179"/>
      <c r="XE826" s="10">
        <f>SUM(XD821:XD825)</f>
        <v>1712.4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1373.7</v>
      </c>
      <c r="XO826" s="239"/>
      <c r="XP826" s="179"/>
      <c r="XQ826" s="438"/>
      <c r="XS826" s="179"/>
      <c r="XT826" s="179"/>
      <c r="XU826" s="179"/>
      <c r="XV826" s="10"/>
      <c r="XW826" s="10">
        <f>SUM(XV821:XV825)</f>
        <v>1390.3</v>
      </c>
      <c r="XX826" s="239"/>
      <c r="XY826" s="179"/>
      <c r="XZ826" s="438"/>
      <c r="YB826" s="179"/>
      <c r="YC826" s="179"/>
      <c r="YD826" s="179"/>
      <c r="YE826" s="10"/>
      <c r="YF826" s="10">
        <f>SUM(YE821:YE825)</f>
        <v>1728.6</v>
      </c>
      <c r="YG826" s="239"/>
      <c r="YH826" s="179"/>
      <c r="YI826" s="438"/>
      <c r="YK826" s="179"/>
      <c r="YL826" s="179"/>
      <c r="YM826" s="179"/>
      <c r="YN826" s="10"/>
      <c r="YO826" s="10">
        <f>SUM(YN821:YN825)</f>
        <v>1613.2</v>
      </c>
      <c r="YP826" s="239"/>
      <c r="YQ826" s="179"/>
      <c r="YR826" s="438"/>
      <c r="YT826" s="179"/>
      <c r="YU826" s="179"/>
      <c r="YV826" s="179"/>
      <c r="YW826" s="10"/>
      <c r="YX826" s="10">
        <f>SUM(YW821:YW825)</f>
        <v>1470.2</v>
      </c>
      <c r="YY826" s="239"/>
      <c r="YZ826" s="179"/>
      <c r="ZA826" s="438"/>
      <c r="ZC826" s="179"/>
      <c r="ZD826" s="179"/>
      <c r="ZE826" s="179"/>
      <c r="ZF826" s="10"/>
      <c r="ZG826" s="10">
        <f>SUM(ZF821:ZF825)</f>
        <v>760.5</v>
      </c>
      <c r="ZH826" s="239"/>
      <c r="ZI826" s="179"/>
      <c r="ZJ826" s="438"/>
      <c r="ZL826" s="179"/>
      <c r="ZM826" s="179"/>
      <c r="ZN826" s="179"/>
      <c r="ZO826" s="10"/>
      <c r="ZP826" s="10">
        <f>SUM(ZO821:ZO825)</f>
        <v>1838.6</v>
      </c>
      <c r="ZQ826" s="239"/>
      <c r="ZR826" s="179"/>
      <c r="ZS826" s="438"/>
      <c r="ZU826" s="179"/>
      <c r="ZV826" s="179"/>
      <c r="ZW826" s="179"/>
      <c r="ZX826" s="10"/>
      <c r="ZY826" s="10">
        <f>SUM(ZX821:ZX825)</f>
        <v>1712.8999999999999</v>
      </c>
      <c r="ZZ826" s="239"/>
      <c r="AAA826" s="179"/>
      <c r="AAB826" s="438"/>
      <c r="AAD826" s="179"/>
      <c r="AAE826" s="179"/>
      <c r="AAF826" s="179"/>
      <c r="AAG826" s="10"/>
      <c r="AAH826" s="10">
        <f>SUM(AAG821:AAG825)</f>
        <v>1283.2999999999997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8"/>
      <c r="AAV826" s="179"/>
      <c r="AAW826" s="179"/>
      <c r="AAX826" s="179"/>
      <c r="AAY826" s="10"/>
      <c r="AAZ826" s="10">
        <f>SUM(AAY821:AAY825)</f>
        <v>904.64999999999986</v>
      </c>
      <c r="ABA826" s="239"/>
      <c r="ABB826" s="179"/>
      <c r="ABC826" s="439"/>
      <c r="ABE826" s="179"/>
      <c r="ABF826" s="179"/>
      <c r="ABG826" s="179"/>
      <c r="ABH826" s="10"/>
      <c r="ABI826" s="10">
        <f>SUM(ABH821:ABH825)</f>
        <v>1780.8000000000002</v>
      </c>
      <c r="ABJ826" s="239"/>
      <c r="ABK826" s="179"/>
      <c r="ABL826" s="438"/>
      <c r="ABN826" s="179"/>
      <c r="ABO826" s="179"/>
      <c r="ABP826" s="179"/>
      <c r="ABQ826" s="10"/>
      <c r="ABR826" s="10">
        <f>SUM(ABQ821:ABQ825)</f>
        <v>1038.5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8"/>
      <c r="ADG826" s="179"/>
      <c r="ADH826" s="179"/>
      <c r="ADI826" s="179"/>
      <c r="ADJ826" s="10"/>
      <c r="ADK826" s="10">
        <f>SUM(ADJ821:ADJ825)</f>
        <v>1167.7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8"/>
      <c r="ADY826" s="179"/>
      <c r="ADZ826" s="179"/>
      <c r="AEA826" s="179"/>
      <c r="AEB826" s="10"/>
      <c r="AEC826" s="10">
        <f>SUM(AEB821:AEB825)</f>
        <v>827.2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8"/>
      <c r="AGA826" s="179"/>
      <c r="AGB826" s="179"/>
      <c r="AGC826" s="179"/>
      <c r="AGD826" s="10"/>
      <c r="AGE826" s="10">
        <f>SUM(AGD821:AGD825)</f>
        <v>1957</v>
      </c>
      <c r="AGF826" s="239"/>
      <c r="AGG826" s="179"/>
      <c r="AGH826" s="438"/>
      <c r="AGJ826" s="179"/>
      <c r="AGK826" s="179"/>
      <c r="AGL826" s="179"/>
      <c r="AGM826" s="10"/>
      <c r="AGN826" s="10">
        <f>SUM(AGM821:AGM825)</f>
        <v>1463.6000000000001</v>
      </c>
      <c r="AGO826" s="239"/>
      <c r="AGP826" s="179"/>
      <c r="AGQ826" s="438"/>
      <c r="AGS826" s="179"/>
      <c r="AGT826" s="179"/>
      <c r="AGU826" s="179"/>
      <c r="AGV826" s="10"/>
      <c r="AGW826" s="10">
        <f>SUM(AGV821:AGV825)</f>
        <v>1762</v>
      </c>
      <c r="AGX826" s="239"/>
      <c r="AGY826" s="179"/>
      <c r="AGZ826" s="438"/>
      <c r="AHB826" s="179"/>
      <c r="AHC826" s="179"/>
      <c r="AHD826" s="179"/>
      <c r="AHE826" s="10"/>
      <c r="AHF826" s="10">
        <f>SUM(AHE821:AHE825)</f>
        <v>1787.1999999999998</v>
      </c>
      <c r="AHG826" s="239"/>
      <c r="AHH826" s="179"/>
      <c r="AHI826" s="441"/>
      <c r="AHK826" s="179"/>
      <c r="AHL826" s="179"/>
      <c r="AHM826" s="179"/>
      <c r="AHN826" s="10"/>
      <c r="AHO826" s="10">
        <f>SUM(AHN821:AHN825)</f>
        <v>1668.5</v>
      </c>
      <c r="AHP826" s="239"/>
      <c r="AHQ826" s="179"/>
      <c r="AHR826" s="438"/>
      <c r="AHT826" s="179"/>
      <c r="AHU826" s="179"/>
      <c r="AHV826" s="179"/>
      <c r="AHW826" s="10"/>
      <c r="AHX826" s="10">
        <f>SUM(AHW821:AHW825)</f>
        <v>2274.8000000000002</v>
      </c>
      <c r="AHY826" s="239"/>
      <c r="AHZ826" s="179"/>
      <c r="AIA826" s="438"/>
      <c r="AIC826" s="179"/>
      <c r="AID826" s="179"/>
      <c r="AIE826" s="179"/>
      <c r="AIF826" s="10"/>
      <c r="AIG826" s="10">
        <f>SUM(AIF821:AIF825)</f>
        <v>1383.2</v>
      </c>
      <c r="AIH826" s="239"/>
      <c r="AII826" s="179"/>
      <c r="AIJ826" s="438"/>
      <c r="AIL826" s="179"/>
      <c r="AIM826" s="179"/>
      <c r="AIN826" s="179"/>
      <c r="AIO826" s="10"/>
      <c r="AIP826" s="10">
        <f>SUM(AIO821:AIO825)</f>
        <v>1084.8</v>
      </c>
      <c r="AIQ826" s="239"/>
      <c r="AIR826" s="179"/>
      <c r="AIS826" s="438"/>
      <c r="AIU826" s="179"/>
      <c r="AIV826" s="179"/>
      <c r="AIW826" s="179"/>
      <c r="AIX826" s="10"/>
      <c r="AIY826" s="10">
        <f>SUM(AIX821:AIX825)</f>
        <v>1887.2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977.59999999999991</v>
      </c>
      <c r="AJI826" s="239"/>
      <c r="AJJ826" s="179"/>
      <c r="AJK826" s="438"/>
      <c r="AJM826" s="179"/>
      <c r="AJN826" s="179"/>
      <c r="AJO826" s="179"/>
      <c r="AJP826" s="10"/>
      <c r="AJQ826" s="10">
        <f>SUM(AJP821:AJP825)</f>
        <v>1926.8999999999999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1684.4000000000003</v>
      </c>
      <c r="AKA826" s="239"/>
      <c r="AKB826" s="179"/>
      <c r="AKC826" s="438"/>
      <c r="AKE826" s="179"/>
      <c r="AKF826" s="179"/>
      <c r="AKG826" s="179"/>
      <c r="AKH826" s="10"/>
      <c r="AKI826" s="10">
        <f>SUM(AKH821:AKH825)</f>
        <v>1907.4</v>
      </c>
      <c r="AKJ826" s="239"/>
      <c r="AKK826" s="179"/>
      <c r="AKL826" s="438"/>
      <c r="AKN826" s="179"/>
      <c r="AKO826" s="179"/>
      <c r="AKP826" s="179"/>
      <c r="AKQ826" s="10"/>
      <c r="AKR826" s="10">
        <f>SUM(AKQ821:AKQ825)</f>
        <v>1507.5</v>
      </c>
      <c r="AKS826" s="239"/>
      <c r="AKT826" s="179"/>
      <c r="AKU826" s="438"/>
      <c r="AKW826" s="179"/>
      <c r="AKX826" s="179"/>
      <c r="AKY826" s="179"/>
      <c r="AKZ826" s="10"/>
      <c r="ALA826" s="10">
        <f>SUM(AKZ821:AKZ825)</f>
        <v>1781.7</v>
      </c>
      <c r="ALB826" s="239"/>
      <c r="ALC826" s="179"/>
      <c r="ALD826" s="438"/>
      <c r="ALF826" s="179"/>
      <c r="ALG826" s="179"/>
      <c r="ALH826" s="179"/>
      <c r="ALI826" s="10"/>
      <c r="ALJ826" s="10">
        <f>SUM(ALI821:ALI825)</f>
        <v>1472.9999999999998</v>
      </c>
      <c r="ALK826" s="239"/>
      <c r="ALL826" s="179"/>
      <c r="ALM826" s="438"/>
      <c r="ALO826" s="179"/>
      <c r="ALP826" s="179"/>
      <c r="ALQ826" s="179"/>
      <c r="ALR826" s="10"/>
      <c r="ALS826" s="10">
        <f>SUM(ALR821:ALR825)</f>
        <v>1490.7999999999997</v>
      </c>
      <c r="ALT826" s="239"/>
      <c r="ALU826" s="179"/>
      <c r="ALV826" s="438"/>
      <c r="ALX826" s="179"/>
      <c r="ALY826" s="179"/>
      <c r="ALZ826" s="179"/>
      <c r="AMA826" s="10"/>
      <c r="AMB826" s="10">
        <f>SUM(AMA821:AMA825)</f>
        <v>2188.9</v>
      </c>
      <c r="AMC826" s="239"/>
      <c r="AMD826" s="179"/>
      <c r="AME826" s="444"/>
      <c r="AMG826" s="179"/>
      <c r="AMH826" s="179"/>
      <c r="AMI826" s="179"/>
      <c r="AMJ826" s="10"/>
      <c r="AMK826" s="10">
        <f>SUM(AMJ821:AMJ825)</f>
        <v>1561.3999999999999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2148.9</v>
      </c>
      <c r="AMU826" s="239"/>
      <c r="AMV826" s="179"/>
      <c r="AMW826" s="438"/>
      <c r="AMY826" s="179"/>
      <c r="AMZ826" s="179"/>
      <c r="ANA826" s="179"/>
      <c r="ANB826" s="10"/>
      <c r="ANC826" s="10">
        <f>SUM(ANB821:ANB825)</f>
        <v>1105.5</v>
      </c>
      <c r="AND826" s="239"/>
      <c r="ANE826" s="179"/>
      <c r="ANF826" s="438"/>
      <c r="ANH826" s="179"/>
      <c r="ANI826" s="179"/>
      <c r="ANJ826" s="179"/>
      <c r="ANK826" s="10"/>
      <c r="ANL826" s="10">
        <f>SUM(ANK821:ANK825)</f>
        <v>1729.3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1020.8999999999999</v>
      </c>
      <c r="ANV826" s="239"/>
      <c r="ANW826" s="179"/>
      <c r="ANX826" s="438"/>
      <c r="ANZ826" s="179"/>
      <c r="AOA826" s="179"/>
      <c r="AOB826" s="179"/>
      <c r="AOC826" s="10"/>
      <c r="AOD826" s="10">
        <f>SUM(AOC821:AOC825)</f>
        <v>1568.7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8"/>
      <c r="AOR826" s="179"/>
      <c r="AOS826" s="179"/>
      <c r="AOT826" s="179"/>
      <c r="AOU826" s="10"/>
      <c r="AOV826" s="10">
        <f>SUM(AOU821:AOU825)</f>
        <v>1315.9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2125.1</v>
      </c>
      <c r="APF826" s="239"/>
      <c r="APG826" s="179"/>
      <c r="APH826" s="438"/>
      <c r="APJ826" s="179"/>
      <c r="APK826" s="179"/>
      <c r="APL826" s="179"/>
      <c r="APM826" s="10"/>
      <c r="APN826" s="10">
        <f>SUM(APM821:APM825)</f>
        <v>1422.3999999999999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8"/>
      <c r="AQB826" s="179"/>
      <c r="AQC826" s="179"/>
      <c r="AQD826" s="179"/>
      <c r="AQE826" s="10"/>
      <c r="AQF826" s="10">
        <f>SUM(AQE821:AQE825)</f>
        <v>1390.6999999999998</v>
      </c>
      <c r="AQG826" s="239"/>
      <c r="AQH826" s="179"/>
      <c r="AQI826" s="438"/>
      <c r="AQK826" s="179"/>
      <c r="AQL826" s="179"/>
      <c r="AQM826" s="179"/>
      <c r="AQN826" s="10"/>
      <c r="AQO826" s="10">
        <f>SUM(AQN821:AQN825)</f>
        <v>825.09999999999991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8"/>
      <c r="ASD826" s="179"/>
      <c r="ASE826" s="179"/>
      <c r="ASF826" s="179"/>
      <c r="ASG826" s="10"/>
      <c r="ASH826" s="10">
        <f>SUM(ASG821:ASG825)</f>
        <v>1516.7999999999997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8"/>
      <c r="ASV826" s="179"/>
      <c r="ASW826" s="179"/>
      <c r="ASX826" s="179"/>
      <c r="ASY826" s="10"/>
      <c r="ASZ826" s="10">
        <f>SUM(ASY821:ASY825)</f>
        <v>508.6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8"/>
      <c r="AWQ826" s="179"/>
      <c r="AWR826" s="179"/>
      <c r="AWS826" s="179"/>
      <c r="AWT826" s="10"/>
      <c r="AWU826" s="10">
        <f>SUM(AWT821:AWT825)</f>
        <v>1718.4</v>
      </c>
      <c r="AWV826" s="239"/>
      <c r="AWW826" s="179"/>
      <c r="AWX826" s="438"/>
      <c r="AWZ826" s="179"/>
      <c r="AXA826" s="179"/>
      <c r="AXB826" s="179"/>
      <c r="AXC826" s="10"/>
      <c r="AXD826" s="10">
        <f>SUM(AXC821:AXC825)</f>
        <v>1567.3</v>
      </c>
      <c r="AXE826" s="239"/>
      <c r="AXF826" s="179"/>
      <c r="AXG826" s="438"/>
      <c r="AXI826" s="179"/>
      <c r="AXJ826" s="179"/>
      <c r="AXK826" s="179"/>
      <c r="AXL826" s="10"/>
      <c r="AXM826" s="10">
        <f>SUM(AXL821:AXL825)</f>
        <v>1561.7</v>
      </c>
      <c r="AXN826" s="239"/>
      <c r="AXO826" s="179"/>
      <c r="AXP826" s="438"/>
      <c r="AXR826" s="179"/>
      <c r="AXS826" s="179"/>
      <c r="AXT826" s="179"/>
      <c r="AXU826" s="10"/>
      <c r="AXV826" s="10">
        <f>SUM(AXU821:AXU825)</f>
        <v>689.09999999999991</v>
      </c>
      <c r="AXW826" s="239"/>
      <c r="AXX826" s="179"/>
      <c r="AXY826" s="438"/>
      <c r="AYA826" s="179"/>
      <c r="AYB826" s="179"/>
      <c r="AYC826" s="179"/>
      <c r="AYD826" s="10"/>
      <c r="AYE826" s="10">
        <f>SUM(AYD821:AYD825)</f>
        <v>1826.2</v>
      </c>
      <c r="AYF826" s="239"/>
      <c r="AYG826" s="179"/>
      <c r="AYH826" s="438"/>
      <c r="AYJ826" s="179"/>
      <c r="AYK826" s="179"/>
      <c r="AYL826" s="179"/>
      <c r="AYM826" s="10"/>
      <c r="AYN826" s="10">
        <f>SUM(AYM821:AYM825)</f>
        <v>1674.7</v>
      </c>
      <c r="AYO826" s="239"/>
      <c r="AYP826" s="179"/>
      <c r="AYQ826" s="438"/>
      <c r="AYS826" s="179"/>
      <c r="AYT826" s="179"/>
      <c r="AYU826" s="179"/>
      <c r="AYV826" s="10"/>
      <c r="AYW826" s="10">
        <f>SUM(AYV821:AYV825)</f>
        <v>1396.4</v>
      </c>
      <c r="AYX826" s="239"/>
      <c r="AYY826" s="179"/>
      <c r="AYZ826" s="438"/>
      <c r="AZB826" s="179"/>
      <c r="AZC826" s="179"/>
      <c r="AZD826" s="179"/>
      <c r="AZE826" s="10"/>
      <c r="AZF826" s="10">
        <f>SUM(AZE821:AZE825)</f>
        <v>1590.7000000000003</v>
      </c>
      <c r="AZG826" s="239"/>
      <c r="AZH826" s="179"/>
      <c r="AZI826" s="438"/>
      <c r="AZK826" s="179"/>
      <c r="AZL826" s="179"/>
      <c r="AZM826" s="179"/>
      <c r="AZN826" s="10"/>
      <c r="AZO826" s="10">
        <f>SUM(AZN821:AZN825)</f>
        <v>1564.8000000000002</v>
      </c>
      <c r="AZP826" s="239"/>
      <c r="AZQ826" s="179"/>
      <c r="AZR826" s="438"/>
      <c r="AZT826" s="179"/>
      <c r="AZU826" s="179"/>
      <c r="AZV826" s="179"/>
      <c r="AZW826" s="10"/>
      <c r="AZX826" s="10">
        <f>SUM(AZW821:AZW825)</f>
        <v>1244.8</v>
      </c>
      <c r="AZY826" s="239"/>
      <c r="AZZ826" s="179"/>
      <c r="BAA826" s="438"/>
      <c r="BAC826" s="179"/>
      <c r="BAD826" s="179"/>
      <c r="BAE826" s="179"/>
      <c r="BAF826" s="10"/>
      <c r="BAG826" s="10">
        <f>SUM(BAF821:BAF825)</f>
        <v>1897.1000000000001</v>
      </c>
      <c r="BAH826" s="239"/>
      <c r="BAI826" s="179"/>
      <c r="BAJ826" s="441"/>
      <c r="BAL826" s="179"/>
      <c r="BAM826" s="179"/>
      <c r="BAN826" s="179"/>
      <c r="BAO826" s="10"/>
      <c r="BAP826" s="10">
        <f>SUM(BAO821:BAO825)</f>
        <v>1370.7</v>
      </c>
      <c r="BAQ826" s="239"/>
      <c r="BAR826" s="179"/>
      <c r="BAS826" s="438"/>
      <c r="BAU826" s="179"/>
      <c r="BAV826" s="179"/>
      <c r="BAW826" s="179"/>
      <c r="BAX826" s="10"/>
      <c r="BAY826" s="10">
        <f>SUM(BAX821:BAX825)</f>
        <v>1087.1999999999998</v>
      </c>
      <c r="BAZ826" s="239"/>
      <c r="BBA826" s="179"/>
      <c r="BBB826" s="438"/>
      <c r="BBD826" s="179"/>
      <c r="BBE826" s="179"/>
      <c r="BBF826" s="179"/>
      <c r="BBG826" s="10"/>
      <c r="BBH826" s="10">
        <f>SUM(BBG821:BBG825)</f>
        <v>1069.5999999999999</v>
      </c>
      <c r="BBI826" s="239"/>
      <c r="BBJ826" s="179"/>
      <c r="BBK826" s="438"/>
      <c r="BBM826" s="179"/>
      <c r="BBN826" s="179"/>
      <c r="BBO826" s="179"/>
      <c r="BBP826" s="10"/>
      <c r="BBQ826" s="10">
        <f>SUM(BBP821:BBP825)</f>
        <v>1541.7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1424.6</v>
      </c>
      <c r="BCA826" s="239"/>
      <c r="BCB826" s="179"/>
      <c r="BCC826" s="438"/>
      <c r="BCE826" s="179"/>
      <c r="BCF826" s="179"/>
      <c r="BCG826" s="179"/>
      <c r="BCH826" s="10"/>
      <c r="BCI826" s="10">
        <f>SUM(BCH821:BCH825)</f>
        <v>1377.7</v>
      </c>
      <c r="BCJ826" s="239"/>
      <c r="BCK826" s="179"/>
      <c r="BCL826" s="438"/>
      <c r="BCN826" s="179"/>
      <c r="BCO826" s="179"/>
      <c r="BCP826" s="179"/>
      <c r="BCQ826" s="10"/>
      <c r="BCR826" s="10">
        <f>SUM(BCQ821:BCQ825)</f>
        <v>2277.8999999999996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1610.3000000000002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2100.6</v>
      </c>
      <c r="BDK826" s="239"/>
      <c r="BDL826" s="179"/>
      <c r="BDM826" s="438"/>
      <c r="BDO826" s="179"/>
      <c r="BDP826" s="179"/>
      <c r="BDQ826" s="179"/>
      <c r="BDR826" s="10"/>
      <c r="BDS826" s="10">
        <f>SUM(BDR821:BDR825)</f>
        <v>2021.6000000000001</v>
      </c>
      <c r="BDT826" s="239"/>
      <c r="BDU826" s="179"/>
      <c r="BDV826" s="438"/>
      <c r="BDX826" s="179"/>
      <c r="BDY826" s="179"/>
      <c r="BDZ826" s="179"/>
      <c r="BEA826" s="10"/>
      <c r="BEB826" s="10">
        <f>SUM(BEA821:BEA825)</f>
        <v>1083.7</v>
      </c>
      <c r="BEC826" s="239"/>
      <c r="BED826" s="179"/>
      <c r="BEE826" s="438"/>
      <c r="BEG826" s="179"/>
      <c r="BEH826" s="179"/>
      <c r="BEI826" s="179"/>
      <c r="BEJ826" s="10"/>
      <c r="BEK826" s="10">
        <f>SUM(BEJ821:BEJ825)</f>
        <v>1206</v>
      </c>
      <c r="BEL826" s="239"/>
      <c r="BEM826" s="179"/>
      <c r="BEN826" s="438"/>
      <c r="BEP826" s="179"/>
      <c r="BEQ826" s="179"/>
      <c r="BER826" s="179"/>
      <c r="BES826" s="10"/>
      <c r="BET826" s="10">
        <f>SUM(BES821:BES825)</f>
        <v>1390.6999999999998</v>
      </c>
      <c r="BEU826" s="239"/>
      <c r="BEV826" s="179"/>
      <c r="BEW826" s="438"/>
      <c r="BEY826" s="179"/>
      <c r="BEZ826" s="179"/>
      <c r="BFA826" s="179"/>
      <c r="BFB826" s="10"/>
      <c r="BFC826" s="10">
        <f>SUM(BFB821:BFB825)</f>
        <v>1523.1</v>
      </c>
      <c r="BFD826" s="239"/>
      <c r="BFE826" s="179"/>
      <c r="BFF826" s="438"/>
      <c r="BFH826" s="179"/>
      <c r="BFI826" s="179"/>
      <c r="BFJ826" s="179"/>
      <c r="BFK826" s="10"/>
      <c r="BFL826" s="10">
        <f>SUM(BFK821:BFK825)</f>
        <v>1870.1999999999998</v>
      </c>
      <c r="BFM826" s="239"/>
      <c r="BFN826" s="179"/>
      <c r="BFO826" s="438"/>
      <c r="BFQ826" s="179"/>
      <c r="BFR826" s="179"/>
      <c r="BFS826" s="179"/>
      <c r="BFT826" s="10"/>
      <c r="BFU826" s="10">
        <f>SUM(BFT821:BFT825)</f>
        <v>1555.8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1803.3999999999999</v>
      </c>
      <c r="BGE826" s="239"/>
      <c r="BGF826" s="179"/>
      <c r="BGG826" s="438"/>
      <c r="BGI826" s="179"/>
      <c r="BGJ826" s="179"/>
      <c r="BGK826" s="179"/>
      <c r="BGL826" s="10"/>
      <c r="BGM826" s="10">
        <f>SUM(BGL821:BGL825)</f>
        <v>1364.1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1583.9</v>
      </c>
      <c r="BGW826" s="239"/>
      <c r="BGX826" s="179"/>
      <c r="BGY826" s="438"/>
      <c r="BHA826" s="179"/>
      <c r="BHB826" s="179"/>
      <c r="BHC826" s="179"/>
      <c r="BHD826" s="10"/>
      <c r="BHE826" s="10">
        <f>SUM(BHD821:BHD825)</f>
        <v>1401.6999999999998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VLOOKUP(B827,$A$879:$F$2566,6,FALSE)</f>
        <v>91</v>
      </c>
      <c r="F827" s="179" t="s">
        <v>61</v>
      </c>
      <c r="G827" s="10">
        <f>E827*1.5*D827</f>
        <v>136.5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VLOOKUP(K827,$A$879:$F$2566,6,FALSE)</f>
        <v>91</v>
      </c>
      <c r="O827" s="179" t="s">
        <v>61</v>
      </c>
      <c r="P827" s="10">
        <f>N827*1.5*M827</f>
        <v>136.5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VLOOKUP(T827,$A$879:$F$2566,6,FALSE)</f>
        <v>172</v>
      </c>
      <c r="X827" s="179" t="s">
        <v>61</v>
      </c>
      <c r="Y827" s="10">
        <f>W827*1.5*V827</f>
        <v>258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VLOOKUP(AC827,$A$879:$F$2566,6,FALSE)</f>
        <v>67</v>
      </c>
      <c r="AG827" s="179" t="s">
        <v>61</v>
      </c>
      <c r="AH827" s="10">
        <f>AF827*1.5*AE827</f>
        <v>100.5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VLOOKUP(AL827,$A$879:$F$2566,6,FALSE)</f>
        <v>192</v>
      </c>
      <c r="AP827" s="179" t="s">
        <v>61</v>
      </c>
      <c r="AQ827" s="10">
        <f>AO827*1.5*AN827</f>
        <v>288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VLOOKUP(AU827,$A$879:$F$2566,6,FALSE)</f>
        <v>93</v>
      </c>
      <c r="AY827" s="179" t="s">
        <v>61</v>
      </c>
      <c r="AZ827" s="10">
        <f>AX827*1.5*AW827</f>
        <v>139.5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VLOOKUP(BD827,$A$879:$F$2566,6,FALSE)</f>
        <v>68</v>
      </c>
      <c r="BH827" s="179" t="s">
        <v>61</v>
      </c>
      <c r="BI827" s="10">
        <f>BG827*1.5*BF827</f>
        <v>102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VLOOKUP(BM827,$A$879:$F$2566,6,FALSE)</f>
        <v>193</v>
      </c>
      <c r="BQ827" s="179" t="s">
        <v>61</v>
      </c>
      <c r="BR827" s="10">
        <f>BP827*1.5*BO827</f>
        <v>289.5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VLOOKUP(BV827,$A$879:$F$2566,6,FALSE)</f>
        <v>193</v>
      </c>
      <c r="BZ827" s="179" t="s">
        <v>61</v>
      </c>
      <c r="CA827" s="10">
        <f>BY827*1.5*BX827</f>
        <v>289.5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VLOOKUP(CE827,$A$879:$F$2566,6,FALSE)</f>
        <v>264</v>
      </c>
      <c r="CI827" s="179" t="s">
        <v>61</v>
      </c>
      <c r="CJ827" s="10">
        <f>CH827*1.5*CG827</f>
        <v>396</v>
      </c>
      <c r="CK827" s="10"/>
      <c r="CL827" s="233"/>
      <c r="CM827" s="179" t="s">
        <v>90</v>
      </c>
      <c r="CN827" s="361" t="s">
        <v>3325</v>
      </c>
      <c r="CP827" s="248">
        <f>IF(CO827="Kopman",1.6,1)</f>
        <v>1</v>
      </c>
      <c r="CQ827" s="180">
        <f>VLOOKUP(CN827,$A$879:$F$2566,6,FALSE)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VLOOKUP(CW827,$A$879:$F$2566,6,FALSE)</f>
        <v>130</v>
      </c>
      <c r="DA827" s="179" t="s">
        <v>61</v>
      </c>
      <c r="DB827" s="10">
        <f>CZ827*1.5*CY827</f>
        <v>312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VLOOKUP(DF827,$A$879:$F$2566,6,FALSE)</f>
        <v>67</v>
      </c>
      <c r="DJ827" s="179" t="s">
        <v>61</v>
      </c>
      <c r="DK827" s="10">
        <f>DI827*1.5*DH827</f>
        <v>100.5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VLOOKUP(DO827,$A$879:$F$2566,6,FALSE)</f>
        <v>67</v>
      </c>
      <c r="DS827" s="179" t="s">
        <v>61</v>
      </c>
      <c r="DT827" s="10">
        <f>DR827*1.5*DQ827</f>
        <v>100.5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VLOOKUP(DX827,$A$879:$F$2566,6,FALSE)</f>
        <v>192</v>
      </c>
      <c r="EB827" s="179" t="s">
        <v>61</v>
      </c>
      <c r="EC827" s="10">
        <f>EA827*1.5*DZ827</f>
        <v>288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VLOOKUP(EG827,$A$879:$F$2566,6,FALSE)</f>
        <v>130</v>
      </c>
      <c r="EK827" s="179" t="s">
        <v>61</v>
      </c>
      <c r="EL827" s="10">
        <f>EJ827*1.5*EI827</f>
        <v>195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VLOOKUP(EP827,$A$879:$F$2566,6,FALSE)</f>
        <v>130</v>
      </c>
      <c r="ET827" s="179" t="s">
        <v>61</v>
      </c>
      <c r="EU827" s="10">
        <f>ES827*1.5*ER827</f>
        <v>195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VLOOKUP(EY827,$A$879:$F$2566,6,FALSE)</f>
        <v>264</v>
      </c>
      <c r="FC827" s="179" t="s">
        <v>61</v>
      </c>
      <c r="FD827" s="10">
        <f>FB827*1.5*FA827</f>
        <v>396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VLOOKUP(FH827,$A$879:$F$2566,6,FALSE)</f>
        <v>91</v>
      </c>
      <c r="FL827" s="179" t="s">
        <v>61</v>
      </c>
      <c r="FM827" s="10">
        <f>FK827*1.5*FJ827</f>
        <v>136.5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VLOOKUP(FQ827,$A$879:$F$2566,6,FALSE)</f>
        <v>91</v>
      </c>
      <c r="FU827" s="179" t="s">
        <v>61</v>
      </c>
      <c r="FV827" s="10">
        <f>FT827*1.5*FS827</f>
        <v>136.5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VLOOKUP(FZ827,$A$879:$F$2566,6,FALSE)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VLOOKUP(GI827,$A$879:$F$2566,6,FALSE)</f>
        <v>67</v>
      </c>
      <c r="GM827" s="179" t="s">
        <v>61</v>
      </c>
      <c r="GN827" s="10">
        <f>GL827*1.5*GK827</f>
        <v>100.5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VLOOKUP(GR827,$A$879:$F$2566,6,FALSE)</f>
        <v>264</v>
      </c>
      <c r="GV827" s="179" t="s">
        <v>61</v>
      </c>
      <c r="GW827" s="10">
        <f>GU827*1.5*GT827</f>
        <v>633.6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VLOOKUP(HA827,$A$879:$F$2566,6,FALSE)</f>
        <v>63</v>
      </c>
      <c r="HE827" s="179" t="s">
        <v>61</v>
      </c>
      <c r="HF827" s="10">
        <f>HD827*1.5*HC827</f>
        <v>151.20000000000002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VLOOKUP(HJ827,$A$879:$F$2566,6,FALSE)</f>
        <v>130</v>
      </c>
      <c r="HN827" s="179" t="s">
        <v>61</v>
      </c>
      <c r="HO827" s="10">
        <f>HM827*1.5*HL827</f>
        <v>195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VLOOKUP(HS827,$A$879:$F$2566,6,FALSE)</f>
        <v>68</v>
      </c>
      <c r="HW827" s="179" t="s">
        <v>61</v>
      </c>
      <c r="HX827" s="10">
        <f>HV827*1.5*HU827</f>
        <v>163.20000000000002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VLOOKUP(IB827,$A$879:$F$2566,6,FALSE)</f>
        <v>63</v>
      </c>
      <c r="IF827" s="179" t="s">
        <v>61</v>
      </c>
      <c r="IG827" s="10">
        <f>IE827*1.5*ID827</f>
        <v>94.5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VLOOKUP(IK827,$A$879:$F$2566,6,FALSE)</f>
        <v>67</v>
      </c>
      <c r="IO827" s="179" t="s">
        <v>61</v>
      </c>
      <c r="IP827" s="10">
        <f>IN827*1.5*IM827</f>
        <v>100.5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VLOOKUP(IT827,$A$879:$F$2566,6,FALSE)</f>
        <v>91</v>
      </c>
      <c r="IX827" s="179" t="s">
        <v>61</v>
      </c>
      <c r="IY827" s="10">
        <f>IW827*1.5*IV827</f>
        <v>218.4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VLOOKUP(JC827,$A$879:$F$2566,6,FALSE)</f>
        <v>41</v>
      </c>
      <c r="JG827" s="179" t="s">
        <v>61</v>
      </c>
      <c r="JH827" s="10">
        <f>JF827*1.5*JE827</f>
        <v>61.5</v>
      </c>
      <c r="JI827" s="10"/>
      <c r="JJ827" s="233"/>
      <c r="JK827" s="179" t="s">
        <v>90</v>
      </c>
      <c r="JL827" s="361" t="s">
        <v>3325</v>
      </c>
      <c r="JN827" s="248">
        <f>IF(JM827="Kopman",1.6,1)</f>
        <v>1</v>
      </c>
      <c r="JO827" s="180">
        <f>VLOOKUP(JL827,$A$879:$F$2566,6,FALSE)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VLOOKUP(JU827,$A$879:$F$2566,6,FALSE)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VLOOKUP(KD827,$A$879:$F$2566,6,FALSE)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VLOOKUP(KM827,$A$879:$F$2566,6,FALSE)</f>
        <v>68</v>
      </c>
      <c r="KQ827" s="179" t="s">
        <v>61</v>
      </c>
      <c r="KR827" s="10">
        <f>KP827*1.5*KO827</f>
        <v>102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VLOOKUP(KV827,$A$879:$F$2566,6,FALSE)</f>
        <v>130</v>
      </c>
      <c r="KZ827" s="179" t="s">
        <v>61</v>
      </c>
      <c r="LA827" s="10">
        <f>KY827*1.5*KX827</f>
        <v>195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VLOOKUP(LE827,$A$879:$F$2566,6,FALSE)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VLOOKUP(LN827,$A$879:$F$2566,6,FALSE)</f>
        <v>67</v>
      </c>
      <c r="LR827" s="179" t="s">
        <v>61</v>
      </c>
      <c r="LS827" s="10">
        <f>LQ827*1.5*LP827</f>
        <v>100.5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VLOOKUP(LW827,$A$879:$F$2566,6,FALSE)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VLOOKUP(MF827,$A$879:$F$2566,6,FALSE)</f>
        <v>91</v>
      </c>
      <c r="MJ827" s="179" t="s">
        <v>61</v>
      </c>
      <c r="MK827" s="10">
        <f>MI827*1.5*MH827</f>
        <v>136.5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VLOOKUP(MO827,$A$879:$F$2566,6,FALSE)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VLOOKUP(MX827,$A$879:$F$2566,6,FALSE)</f>
        <v>67</v>
      </c>
      <c r="NB827" s="179" t="s">
        <v>61</v>
      </c>
      <c r="NC827" s="10">
        <f>NA827*1.5*MZ827</f>
        <v>100.5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VLOOKUP(NG827,$A$879:$F$2566,6,FALSE)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VLOOKUP(NP827,$A$879:$F$2566,6,FALSE)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VLOOKUP(NY827,$A$879:$F$2566,6,FALSE)</f>
        <v>130</v>
      </c>
      <c r="OC827" s="179" t="s">
        <v>61</v>
      </c>
      <c r="OD827" s="10">
        <f>OB827*1.5*OA827</f>
        <v>195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VLOOKUP(OH827,$A$879:$F$2566,6,FALSE)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VLOOKUP(OQ827,$A$879:$F$2566,6,FALSE)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VLOOKUP(OZ827,$A$879:$F$2566,6,FALSE)</f>
        <v>68</v>
      </c>
      <c r="PD827" s="179" t="s">
        <v>61</v>
      </c>
      <c r="PE827" s="10">
        <f>PC827*1.5*PB827</f>
        <v>102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VLOOKUP(PI827,$A$879:$F$2566,6,FALSE)</f>
        <v>130</v>
      </c>
      <c r="PM827" s="179" t="s">
        <v>61</v>
      </c>
      <c r="PN827" s="10">
        <f>PL827*1.5*PK827</f>
        <v>195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VLOOKUP(PR827,$A$879:$F$2566,6,FALSE)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3325</v>
      </c>
      <c r="QC827" s="248">
        <f>IF(QB827="Kopman",1.6,1)</f>
        <v>1</v>
      </c>
      <c r="QD827" s="180">
        <f>VLOOKUP(QA827,$A$879:$F$2566,6,FALSE)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VLOOKUP(QJ827,$A$879:$F$2566,6,FALSE)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VLOOKUP(QS827,$A$879:$F$2566,6,FALSE)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VLOOKUP(RB827,$A$879:$F$2566,6,FALSE)</f>
        <v>181</v>
      </c>
      <c r="RF827" s="179" t="s">
        <v>61</v>
      </c>
      <c r="RG827" s="10">
        <f>RE827*1.5*RD827</f>
        <v>271.5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VLOOKUP(RK827,$A$879:$F$2566,6,FALSE)</f>
        <v>91</v>
      </c>
      <c r="RO827" s="179" t="s">
        <v>61</v>
      </c>
      <c r="RP827" s="10">
        <f>RN827*1.5*RM827</f>
        <v>136.5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VLOOKUP(RT827,$A$879:$F$2566,6,FALSE)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VLOOKUP(SC827,$A$879:$F$2566,6,FALSE)</f>
        <v>63</v>
      </c>
      <c r="SG827" s="179" t="s">
        <v>61</v>
      </c>
      <c r="SH827" s="10">
        <f>SF827*1.5*SE827</f>
        <v>94.5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VLOOKUP(SL827,$A$879:$F$2566,6,FALSE)</f>
        <v>113</v>
      </c>
      <c r="SP827" s="179" t="s">
        <v>61</v>
      </c>
      <c r="SQ827" s="10">
        <f>SO827*1.5*SN827</f>
        <v>271.2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VLOOKUP(SU827,$A$879:$F$2566,6,FALSE)</f>
        <v>67</v>
      </c>
      <c r="SY827" s="179" t="s">
        <v>61</v>
      </c>
      <c r="SZ827" s="10">
        <f>SX827*1.5*SW827</f>
        <v>100.5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VLOOKUP(TD827,$A$879:$F$2566,6,FALSE)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VLOOKUP(TM827,$A$879:$F$2566,6,FALSE)</f>
        <v>112</v>
      </c>
      <c r="TQ827" s="179" t="s">
        <v>61</v>
      </c>
      <c r="TR827" s="10">
        <f>TP827*1.5*TO827</f>
        <v>168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VLOOKUP(TV827,$A$879:$F$2566,6,FALSE)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VLOOKUP(UE827,$A$879:$F$2566,6,FALSE)</f>
        <v>112</v>
      </c>
      <c r="UI827" s="179" t="s">
        <v>61</v>
      </c>
      <c r="UJ827" s="10">
        <f>UH827*1.5*UG827</f>
        <v>168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VLOOKUP(UN827,$A$879:$F$2566,6,FALSE)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VLOOKUP(UW827,$A$879:$F$2566,6,FALSE)</f>
        <v>22</v>
      </c>
      <c r="VA827" s="179" t="s">
        <v>61</v>
      </c>
      <c r="VB827" s="10">
        <f>UZ827*1.5*UY827</f>
        <v>33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VLOOKUP(VF827,$A$879:$F$2566,6,FALSE)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VLOOKUP(VO827,$A$879:$F$2566,6,FALSE)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VLOOKUP(VX827,$A$879:$F$2566,6,FALSE)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VLOOKUP(WG827,$A$879:$F$2566,6,FALSE)</f>
        <v>130</v>
      </c>
      <c r="WK827" s="179" t="s">
        <v>61</v>
      </c>
      <c r="WL827" s="10">
        <f>WJ827*1.5*WI827</f>
        <v>195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VLOOKUP(WP827,$A$879:$F$2566,6,FALSE)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VLOOKUP(WY827,$A$879:$F$2566,6,FALSE)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VLOOKUP(XH827,$A$879:$F$2566,6,FALSE)</f>
        <v>112</v>
      </c>
      <c r="XL827" s="179" t="s">
        <v>61</v>
      </c>
      <c r="XM827" s="10">
        <f>XK827*1.5*XJ827</f>
        <v>168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VLOOKUP(XQ827,$A$879:$F$2566,6,FALSE)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VLOOKUP(XZ827,$A$879:$F$2566,6,FALSE)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VLOOKUP(YI827,$A$879:$F$2566,6,FALSE)</f>
        <v>264</v>
      </c>
      <c r="YM827" s="179" t="s">
        <v>61</v>
      </c>
      <c r="YN827" s="10">
        <f>YL827*1.5*YK827</f>
        <v>396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VLOOKUP(YR827,$A$879:$F$2566,6,FALSE)</f>
        <v>130</v>
      </c>
      <c r="YV827" s="179" t="s">
        <v>61</v>
      </c>
      <c r="YW827" s="10">
        <f>YU827*1.5*YT827</f>
        <v>195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VLOOKUP(ZA827,$A$879:$F$2566,6,FALSE)</f>
        <v>68</v>
      </c>
      <c r="ZE827" s="179" t="s">
        <v>61</v>
      </c>
      <c r="ZF827" s="10">
        <f>ZD827*1.5*ZC827</f>
        <v>102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VLOOKUP(ZJ827,$A$879:$F$2566,6,FALSE)</f>
        <v>68</v>
      </c>
      <c r="ZN827" s="179" t="s">
        <v>61</v>
      </c>
      <c r="ZO827" s="10">
        <f>ZM827*1.5*ZL827</f>
        <v>102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VLOOKUP(ZS827,$A$879:$F$2566,6,FALSE)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VLOOKUP(AAB827,$A$879:$F$2566,6,FALSE)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VLOOKUP(AAK827,$A$879:$F$2566,6,FALSE)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VLOOKUP(AAT827,$A$879:$F$2566,6,FALSE)</f>
        <v>91</v>
      </c>
      <c r="AAX827" s="179" t="s">
        <v>61</v>
      </c>
      <c r="AAY827" s="10">
        <f>AAW827*1.5*AAV827</f>
        <v>136.5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VLOOKUP(ABC827,$A$879:$F$2566,6,FALSE)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VLOOKUP(ABL827,$A$879:$F$2566,6,FALSE)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VLOOKUP(ABU827,$A$879:$F$2566,6,FALSE)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VLOOKUP(ACD827,$A$879:$F$2566,6,FALSE)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VLOOKUP(ACM827,$A$879:$F$2566,6,FALSE)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VLOOKUP(ACV827,$A$879:$F$2566,6,FALSE)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VLOOKUP(ADE827,$A$879:$F$2566,6,FALSE)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VLOOKUP(ADN827,$A$879:$F$2566,6,FALSE)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VLOOKUP(ADW827,$A$879:$F$2566,6,FALSE)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VLOOKUP(AEF827,$A$879:$F$2566,6,FALSE)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VLOOKUP(AEO827,$A$879:$F$2566,6,FALSE)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VLOOKUP(AEX827,$A$879:$F$2566,6,FALSE)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VLOOKUP(AFG827,$A$879:$F$2566,6,FALSE)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VLOOKUP(AFP827,$A$879:$F$2566,6,FALSE)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VLOOKUP(AFY827,$A$879:$F$2566,6,FALSE)</f>
        <v>67</v>
      </c>
      <c r="AGC827" s="179" t="s">
        <v>61</v>
      </c>
      <c r="AGD827" s="10">
        <f>AGB827*1.5*AGA827</f>
        <v>100.5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VLOOKUP(AGH827,$A$879:$F$2566,6,FALSE)</f>
        <v>68</v>
      </c>
      <c r="AGL827" s="179" t="s">
        <v>61</v>
      </c>
      <c r="AGM827" s="10">
        <f>AGK827*1.5*AGJ827</f>
        <v>102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VLOOKUP(AGQ827,$A$879:$F$2566,6,FALSE)</f>
        <v>112</v>
      </c>
      <c r="AGU827" s="179" t="s">
        <v>61</v>
      </c>
      <c r="AGV827" s="10">
        <f>AGT827*1.5*AGS827</f>
        <v>168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VLOOKUP(AGZ827,$A$879:$F$2566,6,FALSE)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0" t="s">
        <v>2507</v>
      </c>
      <c r="AHK827" s="248">
        <f>IF(AHJ827="Kopman",1.6,1)</f>
        <v>1</v>
      </c>
      <c r="AHL827" s="180">
        <f>VLOOKUP(AHI827,$A$879:$F$2566,6,FALSE)</f>
        <v>264</v>
      </c>
      <c r="AHM827" s="179" t="s">
        <v>61</v>
      </c>
      <c r="AHN827" s="10">
        <f>AHL827*1.5*AHK827</f>
        <v>396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VLOOKUP(AHR827,$A$879:$F$2566,6,FALSE)</f>
        <v>86</v>
      </c>
      <c r="AHV827" s="179" t="s">
        <v>61</v>
      </c>
      <c r="AHW827" s="10">
        <f>AHU827*1.5*AHT827</f>
        <v>129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VLOOKUP(AIA827,$A$879:$F$2566,6,FALSE)</f>
        <v>68</v>
      </c>
      <c r="AIE827" s="179" t="s">
        <v>61</v>
      </c>
      <c r="AIF827" s="10">
        <f>AID827*1.5*AIC827</f>
        <v>102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VLOOKUP(AIJ827,$A$879:$F$2566,6,FALSE)</f>
        <v>112</v>
      </c>
      <c r="AIN827" s="179" t="s">
        <v>61</v>
      </c>
      <c r="AIO827" s="10">
        <f>AIM827*1.5*AIL827</f>
        <v>168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VLOOKUP(AIS827,$A$879:$F$2566,6,FALSE)</f>
        <v>67</v>
      </c>
      <c r="AIW827" s="179" t="s">
        <v>61</v>
      </c>
      <c r="AIX827" s="10">
        <f>AIV827*1.5*AIU827</f>
        <v>160.80000000000001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VLOOKUP(AJB827,$A$879:$F$2566,6,FALSE)</f>
        <v>40</v>
      </c>
      <c r="AJF827" s="179" t="s">
        <v>61</v>
      </c>
      <c r="AJG827" s="10">
        <f>AJE827*1.5*AJD827</f>
        <v>60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VLOOKUP(AJK827,$A$879:$F$2566,6,FALSE)</f>
        <v>86</v>
      </c>
      <c r="AJO827" s="179" t="s">
        <v>61</v>
      </c>
      <c r="AJP827" s="10">
        <f>AJN827*1.5*AJM827</f>
        <v>129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VLOOKUP(AJT827,$A$879:$F$2566,6,FALSE)</f>
        <v>41</v>
      </c>
      <c r="AJX827" s="179" t="s">
        <v>61</v>
      </c>
      <c r="AJY827" s="10">
        <f>AJW827*1.5*AJV827</f>
        <v>61.5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VLOOKUP(AKC827,$A$879:$F$2566,6,FALSE)</f>
        <v>68</v>
      </c>
      <c r="AKG827" s="179" t="s">
        <v>61</v>
      </c>
      <c r="AKH827" s="10">
        <f>AKF827*1.5*AKE827</f>
        <v>102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VLOOKUP(AKL827,$A$879:$F$2566,6,FALSE)</f>
        <v>264</v>
      </c>
      <c r="AKP827" s="179" t="s">
        <v>61</v>
      </c>
      <c r="AKQ827" s="10">
        <f>AKO827*1.5*AKN827</f>
        <v>633.6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VLOOKUP(AKU827,$A$879:$F$2566,6,FALSE)</f>
        <v>130</v>
      </c>
      <c r="AKY827" s="179" t="s">
        <v>61</v>
      </c>
      <c r="AKZ827" s="10">
        <f>AKX827*1.5*AKW827</f>
        <v>195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VLOOKUP(ALD827,$A$879:$F$2566,6,FALSE)</f>
        <v>113</v>
      </c>
      <c r="ALH827" s="179" t="s">
        <v>61</v>
      </c>
      <c r="ALI827" s="10">
        <f>ALG827*1.5*ALF827</f>
        <v>169.5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VLOOKUP(ALM827,$A$879:$F$2566,6,FALSE)</f>
        <v>192</v>
      </c>
      <c r="ALQ827" s="179" t="s">
        <v>61</v>
      </c>
      <c r="ALR827" s="10">
        <f>ALP827*1.5*ALO827</f>
        <v>460.8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VLOOKUP(ALV827,$A$879:$F$2566,6,FALSE)</f>
        <v>264</v>
      </c>
      <c r="ALZ827" s="179" t="s">
        <v>61</v>
      </c>
      <c r="AMA827" s="10">
        <f>ALY827*1.5*ALX827</f>
        <v>633.6</v>
      </c>
      <c r="AMB827" s="10"/>
      <c r="AMC827" s="239"/>
      <c r="AMD827" s="179" t="s">
        <v>90</v>
      </c>
      <c r="AME827" s="443" t="s">
        <v>2012</v>
      </c>
      <c r="AMG827" s="248">
        <f>IF(AMF827="Kopman",1.6,1)</f>
        <v>1</v>
      </c>
      <c r="AMH827" s="180">
        <f>VLOOKUP(AME827,$A$879:$F$2566,6,FALSE)</f>
        <v>114</v>
      </c>
      <c r="AMI827" s="179" t="s">
        <v>61</v>
      </c>
      <c r="AMJ827" s="10">
        <f>AMH827*1.5*AMG827</f>
        <v>171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VLOOKUP(AMN827,$A$879:$F$2566,6,FALSE)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VLOOKUP(AMW827,$A$879:$F$2566,6,FALSE)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VLOOKUP(ANF827,$A$879:$F$2566,6,FALSE)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VLOOKUP(ANO827,$A$879:$F$2566,6,FALSE)</f>
        <v>68</v>
      </c>
      <c r="ANS827" s="179" t="s">
        <v>61</v>
      </c>
      <c r="ANT827" s="10">
        <f>ANR827*1.5*ANQ827</f>
        <v>102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VLOOKUP(ANX827,$A$879:$F$2566,6,FALSE)</f>
        <v>112</v>
      </c>
      <c r="AOB827" s="179" t="s">
        <v>61</v>
      </c>
      <c r="AOC827" s="10">
        <f>AOA827*1.5*ANZ827</f>
        <v>168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VLOOKUP(AOG827,$A$879:$F$2566,6,FALSE)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VLOOKUP(AOP827,$A$879:$F$2566,6,FALSE)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6" t="s">
        <v>2043</v>
      </c>
      <c r="APA827" s="248">
        <f>IF(AOZ827="Kopman",1.6,1)</f>
        <v>1</v>
      </c>
      <c r="APB827" s="180">
        <f>VLOOKUP(AOY827,$A$879:$F$2566,6,FALSE)</f>
        <v>181</v>
      </c>
      <c r="APC827" s="179" t="s">
        <v>61</v>
      </c>
      <c r="APD827" s="10">
        <f>APB827*1.5*APA827</f>
        <v>271.5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VLOOKUP(APH827,$A$879:$F$2566,6,FALSE)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VLOOKUP(APQ827,$A$879:$F$2566,6,FALSE)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VLOOKUP(APZ827,$A$879:$F$2566,6,FALSE)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VLOOKUP(AQI827,$A$879:$F$2566,6,FALSE)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VLOOKUP(AQR827,$A$879:$F$2566,6,FALSE)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VLOOKUP(ARA827,$A$879:$F$2566,6,FALSE)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VLOOKUP(ARJ827,$A$879:$F$2566,6,FALSE)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VLOOKUP(ARS827,$A$879:$F$2566,6,FALSE)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VLOOKUP(ASB827,$A$879:$F$2566,6,FALSE)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VLOOKUP(ASK827,$A$879:$F$2566,6,FALSE)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VLOOKUP(AST827,$A$879:$F$2566,6,FALSE)</f>
        <v>22</v>
      </c>
      <c r="ASX827" s="179" t="s">
        <v>61</v>
      </c>
      <c r="ASY827" s="10">
        <f>ASW827*1.5*ASV827</f>
        <v>33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VLOOKUP(ATC827,$A$879:$F$2566,6,FALSE)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VLOOKUP(ATL827,$A$879:$F$2566,6,FALSE)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VLOOKUP(ATU827,$A$879:$F$2566,6,FALSE)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VLOOKUP(AUD827,$A$879:$F$2566,6,FALSE)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VLOOKUP(AUM827,$A$879:$F$2566,6,FALSE)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VLOOKUP(AUV827,$A$879:$F$2566,6,FALSE)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VLOOKUP(AVE827,$A$879:$F$2566,6,FALSE)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VLOOKUP(AVN827,$A$879:$F$2566,6,FALSE)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VLOOKUP(AVW827,$A$879:$F$2566,6,FALSE)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VLOOKUP(AWF827,$A$879:$F$2566,6,FALSE)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VLOOKUP(AWO827,$A$879:$F$2566,6,FALSE)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VLOOKUP(AWX827,$A$879:$F$2566,6,FALSE)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VLOOKUP(AXG827,$A$879:$F$2566,6,FALSE)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VLOOKUP(AXP827,$A$879:$F$2566,6,FALSE)</f>
        <v>102</v>
      </c>
      <c r="AXT827" s="179" t="s">
        <v>61</v>
      </c>
      <c r="AXU827" s="10">
        <f>AXS827*1.5*AXR827</f>
        <v>153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VLOOKUP(AXY827,$A$879:$F$2566,6,FALSE)</f>
        <v>86</v>
      </c>
      <c r="AYC827" s="179" t="s">
        <v>61</v>
      </c>
      <c r="AYD827" s="10">
        <f>AYB827*1.5*AYA827</f>
        <v>129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VLOOKUP(AYH827,$A$879:$F$2566,6,FALSE)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VLOOKUP(AYQ827,$A$879:$F$2566,6,FALSE)</f>
        <v>68</v>
      </c>
      <c r="AYU827" s="179" t="s">
        <v>61</v>
      </c>
      <c r="AYV827" s="10">
        <f>AYT827*1.5*AYS827</f>
        <v>102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VLOOKUP(AYZ827,$A$879:$F$2566,6,FALSE)</f>
        <v>86</v>
      </c>
      <c r="AZD827" s="179" t="s">
        <v>61</v>
      </c>
      <c r="AZE827" s="10">
        <f>AZC827*1.5*AZB827</f>
        <v>129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VLOOKUP(AZI827,$A$879:$F$2566,6,FALSE)</f>
        <v>67</v>
      </c>
      <c r="AZM827" s="179" t="s">
        <v>61</v>
      </c>
      <c r="AZN827" s="10">
        <f>AZL827*1.5*AZK827</f>
        <v>100.5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VLOOKUP(AZR827,$A$879:$F$2566,6,FALSE)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VLOOKUP(BAA827,$A$879:$F$2566,6,FALSE)</f>
        <v>130</v>
      </c>
      <c r="BAE827" s="179" t="s">
        <v>61</v>
      </c>
      <c r="BAF827" s="10">
        <f>BAD827*1.5*BAC827</f>
        <v>195</v>
      </c>
      <c r="BAG827" s="10"/>
      <c r="BAH827" s="239"/>
      <c r="BAI827" s="179" t="s">
        <v>90</v>
      </c>
      <c r="BAJ827" s="442" t="s">
        <v>2507</v>
      </c>
      <c r="BAK827" s="14" t="s">
        <v>1662</v>
      </c>
      <c r="BAL827" s="248">
        <f>IF(BAK827="Kopman",1.6,1)</f>
        <v>1.6</v>
      </c>
      <c r="BAM827" s="180">
        <f>VLOOKUP(BAJ827,$A$879:$F$2566,6,FALSE)</f>
        <v>264</v>
      </c>
      <c r="BAN827" s="179" t="s">
        <v>61</v>
      </c>
      <c r="BAO827" s="10">
        <f>BAM827*1.5*BAL827</f>
        <v>633.6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VLOOKUP(BAS827,$A$879:$F$2566,6,FALSE)</f>
        <v>86</v>
      </c>
      <c r="BAW827" s="179" t="s">
        <v>61</v>
      </c>
      <c r="BAX827" s="10">
        <f>BAV827*1.5*BAU827</f>
        <v>129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VLOOKUP(BBB827,$A$879:$F$2566,6,FALSE)</f>
        <v>41</v>
      </c>
      <c r="BBF827" s="179" t="s">
        <v>61</v>
      </c>
      <c r="BBG827" s="10">
        <f>BBE827*1.5*BBD827</f>
        <v>61.5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VLOOKUP(BBK827,$A$879:$F$2566,6,FALSE)</f>
        <v>67</v>
      </c>
      <c r="BBO827" s="179" t="s">
        <v>61</v>
      </c>
      <c r="BBP827" s="10">
        <f>BBN827*1.5*BBM827</f>
        <v>100.5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VLOOKUP(BBT827,$A$879:$F$2566,6,FALSE)</f>
        <v>192</v>
      </c>
      <c r="BBX827" s="179" t="s">
        <v>61</v>
      </c>
      <c r="BBY827" s="10">
        <f>BBW827*1.5*BBV827</f>
        <v>288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VLOOKUP(BCC827,$A$879:$F$2566,6,FALSE)</f>
        <v>130</v>
      </c>
      <c r="BCG827" s="179" t="s">
        <v>61</v>
      </c>
      <c r="BCH827" s="10">
        <f>BCF827*1.5*BCE827</f>
        <v>195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VLOOKUP(BCL827,$A$879:$F$2566,6,FALSE)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VLOOKUP(BCU827,$A$879:$F$2566,6,FALSE)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VLOOKUP(BDD827,$A$879:$F$2566,6,FALSE)</f>
        <v>130</v>
      </c>
      <c r="BDH827" s="179" t="s">
        <v>61</v>
      </c>
      <c r="BDI827" s="10">
        <f>BDG827*1.5*BDF827</f>
        <v>195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VLOOKUP(BDM827,$A$879:$F$2566,6,FALSE)</f>
        <v>192</v>
      </c>
      <c r="BDQ827" s="179" t="s">
        <v>61</v>
      </c>
      <c r="BDR827" s="10">
        <f>BDP827*1.5*BDO827</f>
        <v>288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VLOOKUP(BDV827,$A$879:$F$2566,6,FALSE)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VLOOKUP(BEE827,$A$879:$F$2566,6,FALSE)</f>
        <v>68</v>
      </c>
      <c r="BEI827" s="179" t="s">
        <v>61</v>
      </c>
      <c r="BEJ827" s="10">
        <f>BEH827*1.5*BEG827</f>
        <v>102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VLOOKUP(BEN827,$A$879:$F$2566,6,FALSE)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VLOOKUP(BEW827,$A$879:$F$2566,6,FALSE)</f>
        <v>84</v>
      </c>
      <c r="BFA827" s="179" t="s">
        <v>61</v>
      </c>
      <c r="BFB827" s="10">
        <f>BEZ827*1.5*BEY827</f>
        <v>126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VLOOKUP(BFF827,$A$879:$F$2566,6,FALSE)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VLOOKUP(BFO827,$A$879:$F$2566,6,FALSE)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VLOOKUP(BFX827,$A$879:$F$2566,6,FALSE)</f>
        <v>63</v>
      </c>
      <c r="BGB827" s="179" t="s">
        <v>61</v>
      </c>
      <c r="BGC827" s="10">
        <f>BGA827*1.5*BFZ827</f>
        <v>94.5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VLOOKUP(BGG827,$A$879:$F$2566,6,FALSE)</f>
        <v>181</v>
      </c>
      <c r="BGK827" s="179" t="s">
        <v>61</v>
      </c>
      <c r="BGL827" s="10">
        <f>BGJ827*1.5*BGI827</f>
        <v>271.5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VLOOKUP(BGP827,$A$879:$F$2566,6,FALSE)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VLOOKUP(BGY827,$A$879:$F$2566,6,FALSE)</f>
        <v>113</v>
      </c>
      <c r="BHC827" s="179" t="s">
        <v>61</v>
      </c>
      <c r="BHD827" s="10">
        <f>BHB827*1.5*BHA827</f>
        <v>169.5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VLOOKUP(B828,$A$879:$F$2566,6,FALSE)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VLOOKUP(K828,$A$879:$F$2566,6,FALSE)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VLOOKUP(T828,$A$879:$F$2566,6,FALSE)</f>
        <v>67</v>
      </c>
      <c r="X828" s="179" t="s">
        <v>63</v>
      </c>
      <c r="Y828" s="10">
        <f>W828*1.4</f>
        <v>93.8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VLOOKUP(AC828,$A$879:$F$2566,6,FALSE)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VLOOKUP(AL828,$A$879:$F$2566,6,FALSE)</f>
        <v>91</v>
      </c>
      <c r="AP828" s="179" t="s">
        <v>63</v>
      </c>
      <c r="AQ828" s="10">
        <f>AO828*1.4</f>
        <v>127.39999999999999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VLOOKUP(AU828,$A$879:$F$2566,6,FALSE)</f>
        <v>264</v>
      </c>
      <c r="AY828" s="179" t="s">
        <v>63</v>
      </c>
      <c r="AZ828" s="10">
        <f>AX828*1.4</f>
        <v>369.59999999999997</v>
      </c>
      <c r="BA828" s="10"/>
      <c r="BB828" s="233"/>
      <c r="BC828" s="179" t="s">
        <v>91</v>
      </c>
      <c r="BD828" s="361" t="s">
        <v>3325</v>
      </c>
      <c r="BF828" s="180"/>
      <c r="BG828" s="180">
        <f>VLOOKUP(BD828,$A$879:$F$2566,6,FALSE)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VLOOKUP(BM828,$A$879:$F$2566,6,FALSE)</f>
        <v>264</v>
      </c>
      <c r="BQ828" s="179" t="s">
        <v>63</v>
      </c>
      <c r="BR828" s="10">
        <f>BP828*1.4</f>
        <v>369.59999999999997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VLOOKUP(BV828,$A$879:$F$2566,6,FALSE)</f>
        <v>67</v>
      </c>
      <c r="BZ828" s="179" t="s">
        <v>63</v>
      </c>
      <c r="CA828" s="10">
        <f>BY828*1.4</f>
        <v>93.8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VLOOKUP(CE828,$A$879:$F$2566,6,FALSE)</f>
        <v>91</v>
      </c>
      <c r="CI828" s="179" t="s">
        <v>63</v>
      </c>
      <c r="CJ828" s="10">
        <f>CH828*1.4</f>
        <v>127.39999999999999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VLOOKUP(CN828,$A$879:$F$2566,6,FALSE)</f>
        <v>68</v>
      </c>
      <c r="CR828" s="179" t="s">
        <v>63</v>
      </c>
      <c r="CS828" s="10">
        <f>CQ828*1.4</f>
        <v>95.199999999999989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VLOOKUP(CW828,$A$879:$F$2566,6,FALSE)</f>
        <v>41</v>
      </c>
      <c r="DA828" s="179" t="s">
        <v>63</v>
      </c>
      <c r="DB828" s="10">
        <f>CZ828*1.4</f>
        <v>57.4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VLOOKUP(DF828,$A$879:$F$2566,6,FALSE)</f>
        <v>192</v>
      </c>
      <c r="DJ828" s="179" t="s">
        <v>63</v>
      </c>
      <c r="DK828" s="10">
        <f>DI828*1.4</f>
        <v>268.79999999999995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VLOOKUP(DO828,$A$879:$F$2566,6,FALSE)</f>
        <v>86</v>
      </c>
      <c r="DS828" s="179" t="s">
        <v>63</v>
      </c>
      <c r="DT828" s="10">
        <f>DR828*1.4</f>
        <v>120.39999999999999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VLOOKUP(DX828,$A$879:$F$2566,6,FALSE)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3325</v>
      </c>
      <c r="EI828" s="180"/>
      <c r="EJ828" s="180">
        <f>VLOOKUP(EG828,$A$879:$F$2566,6,FALSE)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VLOOKUP(EP828,$A$879:$F$2566,6,FALSE)</f>
        <v>63</v>
      </c>
      <c r="ET828" s="179" t="s">
        <v>63</v>
      </c>
      <c r="EU828" s="10">
        <f>ES828*1.4</f>
        <v>88.199999999999989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VLOOKUP(EY828,$A$879:$F$2566,6,FALSE)</f>
        <v>91</v>
      </c>
      <c r="FC828" s="179" t="s">
        <v>63</v>
      </c>
      <c r="FD828" s="10">
        <f>FB828*1.4</f>
        <v>127.39999999999999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VLOOKUP(FH828,$A$879:$F$2566,6,FALSE)</f>
        <v>264</v>
      </c>
      <c r="FL828" s="179" t="s">
        <v>63</v>
      </c>
      <c r="FM828" s="10">
        <f>FK828*1.4</f>
        <v>369.59999999999997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VLOOKUP(FQ828,$A$879:$F$2566,6,FALSE)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VLOOKUP(FZ828,$A$879:$F$2566,6,FALSE)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VLOOKUP(GI828,$A$879:$F$2566,6,FALSE)</f>
        <v>68</v>
      </c>
      <c r="GM828" s="179" t="s">
        <v>63</v>
      </c>
      <c r="GN828" s="10">
        <f>GL828*1.4</f>
        <v>95.199999999999989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VLOOKUP(GR828,$A$879:$F$2566,6,FALSE)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VLOOKUP(HA828,$A$879:$F$2566,6,FALSE)</f>
        <v>181</v>
      </c>
      <c r="HE828" s="179" t="s">
        <v>63</v>
      </c>
      <c r="HF828" s="10">
        <f>HD828*1.4</f>
        <v>253.39999999999998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VLOOKUP(HJ828,$A$879:$F$2566,6,FALSE)</f>
        <v>68</v>
      </c>
      <c r="HN828" s="179" t="s">
        <v>63</v>
      </c>
      <c r="HO828" s="10">
        <f>HM828*1.4</f>
        <v>95.199999999999989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VLOOKUP(HS828,$A$879:$F$2566,6,FALSE)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VLOOKUP(IB828,$A$879:$F$2566,6,FALSE)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VLOOKUP(IK828,$A$879:$F$2566,6,FALSE)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VLOOKUP(IT828,$A$879:$F$2566,6,FALSE)</f>
        <v>130</v>
      </c>
      <c r="IX828" s="179" t="s">
        <v>63</v>
      </c>
      <c r="IY828" s="10">
        <f>IW828*1.4</f>
        <v>182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VLOOKUP(JC828,$A$879:$F$2566,6,FALSE)</f>
        <v>93</v>
      </c>
      <c r="JG828" s="179" t="s">
        <v>63</v>
      </c>
      <c r="JH828" s="10">
        <f>JF828*1.4</f>
        <v>130.19999999999999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VLOOKUP(JL828,$A$879:$F$2566,6,FALSE)</f>
        <v>91</v>
      </c>
      <c r="JP828" s="179" t="s">
        <v>63</v>
      </c>
      <c r="JQ828" s="10">
        <f>JO828*1.4</f>
        <v>127.39999999999999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VLOOKUP(JU828,$A$879:$F$2566,6,FALSE)</f>
        <v>130</v>
      </c>
      <c r="JY828" s="179" t="s">
        <v>63</v>
      </c>
      <c r="JZ828" s="10">
        <f>JX828*1.4</f>
        <v>182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VLOOKUP(KD828,$A$879:$F$2566,6,FALSE)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VLOOKUP(KM828,$A$879:$F$2566,6,FALSE)</f>
        <v>192</v>
      </c>
      <c r="KQ828" s="179" t="s">
        <v>63</v>
      </c>
      <c r="KR828" s="10">
        <f>KP828*1.4</f>
        <v>268.79999999999995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VLOOKUP(KV828,$A$879:$F$2566,6,FALSE)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VLOOKUP(LE828,$A$879:$F$2566,6,FALSE)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VLOOKUP(LN828,$A$879:$F$2566,6,FALSE)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VLOOKUP(LW828,$A$879:$F$2566,6,FALSE)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3325</v>
      </c>
      <c r="MH828" s="180"/>
      <c r="MI828" s="180">
        <f>VLOOKUP(MF828,$A$879:$F$2566,6,FALSE)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VLOOKUP(MO828,$A$879:$F$2566,6,FALSE)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VLOOKUP(MX828,$A$879:$F$2566,6,FALSE)</f>
        <v>192</v>
      </c>
      <c r="NB828" s="179" t="s">
        <v>63</v>
      </c>
      <c r="NC828" s="10">
        <f>NA828*1.4</f>
        <v>268.79999999999995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VLOOKUP(NG828,$A$879:$F$2566,6,FALSE)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VLOOKUP(NP828,$A$879:$F$2566,6,FALSE)</f>
        <v>113</v>
      </c>
      <c r="NT828" s="179" t="s">
        <v>63</v>
      </c>
      <c r="NU828" s="10">
        <f>NS828*1.4</f>
        <v>158.19999999999999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VLOOKUP(NY828,$A$879:$F$2566,6,FALSE)</f>
        <v>192</v>
      </c>
      <c r="OC828" s="179" t="s">
        <v>63</v>
      </c>
      <c r="OD828" s="10">
        <f>OB828*1.4</f>
        <v>268.79999999999995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VLOOKUP(OH828,$A$879:$F$2566,6,FALSE)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VLOOKUP(OQ828,$A$879:$F$2566,6,FALSE)</f>
        <v>172</v>
      </c>
      <c r="OU828" s="179" t="s">
        <v>63</v>
      </c>
      <c r="OV828" s="10">
        <f>OT828*1.4</f>
        <v>240.79999999999998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VLOOKUP(OZ828,$A$879:$F$2566,6,FALSE)</f>
        <v>86</v>
      </c>
      <c r="PD828" s="179" t="s">
        <v>63</v>
      </c>
      <c r="PE828" s="10">
        <f>PC828*1.4</f>
        <v>120.39999999999999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VLOOKUP(PI828,$A$879:$F$2566,6,FALSE)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VLOOKUP(PR828,$A$879:$F$2566,6,FALSE)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VLOOKUP(QA828,$A$879:$F$2566,6,FALSE)</f>
        <v>67</v>
      </c>
      <c r="QE828" s="179" t="s">
        <v>63</v>
      </c>
      <c r="QF828" s="10">
        <f>QD828*1.4</f>
        <v>93.8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VLOOKUP(QJ828,$A$879:$F$2566,6,FALSE)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VLOOKUP(QS828,$A$879:$F$2566,6,FALSE)</f>
        <v>91</v>
      </c>
      <c r="QW828" s="179" t="s">
        <v>63</v>
      </c>
      <c r="QX828" s="10">
        <f>QV828*1.4</f>
        <v>127.39999999999999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VLOOKUP(RB828,$A$879:$F$2566,6,FALSE)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VLOOKUP(RK828,$A$879:$F$2566,6,FALSE)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VLOOKUP(RT828,$A$879:$F$2566,6,FALSE)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VLOOKUP(SC828,$A$879:$F$2566,6,FALSE)</f>
        <v>40</v>
      </c>
      <c r="SG828" s="179" t="s">
        <v>63</v>
      </c>
      <c r="SH828" s="10">
        <f>SF828*1.4</f>
        <v>56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VLOOKUP(SL828,$A$879:$F$2566,6,FALSE)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VLOOKUP(SU828,$A$879:$F$2566,6,FALSE)</f>
        <v>192</v>
      </c>
      <c r="SY828" s="179" t="s">
        <v>63</v>
      </c>
      <c r="SZ828" s="10">
        <f>SX828*1.4</f>
        <v>268.79999999999995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VLOOKUP(TD828,$A$879:$F$2566,6,FALSE)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VLOOKUP(TM828,$A$879:$F$2566,6,FALSE)</f>
        <v>63</v>
      </c>
      <c r="TQ828" s="179" t="s">
        <v>63</v>
      </c>
      <c r="TR828" s="10">
        <f>TP828*1.4</f>
        <v>88.199999999999989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VLOOKUP(TV828,$A$879:$F$2566,6,FALSE)</f>
        <v>68</v>
      </c>
      <c r="TZ828" s="179" t="s">
        <v>63</v>
      </c>
      <c r="UA828" s="10">
        <f>TY828*1.4</f>
        <v>95.199999999999989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VLOOKUP(UE828,$A$879:$F$2566,6,FALSE)</f>
        <v>102</v>
      </c>
      <c r="UI828" s="179" t="s">
        <v>63</v>
      </c>
      <c r="UJ828" s="10">
        <f>UH828*1.4</f>
        <v>142.79999999999998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VLOOKUP(UN828,$A$879:$F$2566,6,FALSE)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VLOOKUP(UW828,$A$879:$F$2566,6,FALSE)</f>
        <v>112</v>
      </c>
      <c r="VA828" s="179" t="s">
        <v>63</v>
      </c>
      <c r="VB828" s="10">
        <f>UZ828*1.4</f>
        <v>156.79999999999998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VLOOKUP(VF828,$A$879:$F$2566,6,FALSE)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VLOOKUP(VO828,$A$879:$F$2566,6,FALSE)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VLOOKUP(VX828,$A$879:$F$2566,6,FALSE)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VLOOKUP(WG828,$A$879:$F$2566,6,FALSE)</f>
        <v>91</v>
      </c>
      <c r="WK828" s="179" t="s">
        <v>63</v>
      </c>
      <c r="WL828" s="10">
        <f>WJ828*1.4</f>
        <v>127.39999999999999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VLOOKUP(WP828,$A$879:$F$2566,6,FALSE)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VLOOKUP(WY828,$A$879:$F$2566,6,FALSE)</f>
        <v>67</v>
      </c>
      <c r="XC828" s="179" t="s">
        <v>63</v>
      </c>
      <c r="XD828" s="10">
        <f>XB828*1.4</f>
        <v>93.8</v>
      </c>
      <c r="XF828" s="239"/>
      <c r="XG828" s="179" t="s">
        <v>91</v>
      </c>
      <c r="XH828" s="371" t="s">
        <v>2471</v>
      </c>
      <c r="XJ828" s="180"/>
      <c r="XK828" s="180">
        <f>VLOOKUP(XH828,$A$879:$F$2566,6,FALSE)</f>
        <v>68</v>
      </c>
      <c r="XL828" s="179" t="s">
        <v>63</v>
      </c>
      <c r="XM828" s="10">
        <f>XK828*1.4</f>
        <v>95.199999999999989</v>
      </c>
      <c r="XO828" s="239"/>
      <c r="XP828" s="179" t="s">
        <v>91</v>
      </c>
      <c r="XQ828" s="361" t="s">
        <v>1386</v>
      </c>
      <c r="XS828" s="180"/>
      <c r="XT828" s="180">
        <f>VLOOKUP(XQ828,$A$879:$F$2566,6,FALSE)</f>
        <v>40</v>
      </c>
      <c r="XU828" s="179" t="s">
        <v>63</v>
      </c>
      <c r="XV828" s="10">
        <f>XT828*1.4</f>
        <v>56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VLOOKUP(XZ828,$A$879:$F$2566,6,FALSE)</f>
        <v>91</v>
      </c>
      <c r="YD828" s="179" t="s">
        <v>63</v>
      </c>
      <c r="YE828" s="10">
        <f>YC828*1.4</f>
        <v>127.39999999999999</v>
      </c>
      <c r="YG828" s="239"/>
      <c r="YH828" s="179" t="s">
        <v>91</v>
      </c>
      <c r="YI828" s="361" t="s">
        <v>1700</v>
      </c>
      <c r="YK828" s="180"/>
      <c r="YL828" s="180">
        <f>VLOOKUP(YI828,$A$879:$F$2566,6,FALSE)</f>
        <v>91</v>
      </c>
      <c r="YM828" s="179" t="s">
        <v>63</v>
      </c>
      <c r="YN828" s="10">
        <f>YL828*1.4</f>
        <v>127.39999999999999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VLOOKUP(YR828,$A$879:$F$2566,6,FALSE)</f>
        <v>114</v>
      </c>
      <c r="YV828" s="179" t="s">
        <v>63</v>
      </c>
      <c r="YW828" s="10">
        <f>YU828*1.4</f>
        <v>159.6</v>
      </c>
      <c r="YY828" s="239"/>
      <c r="YZ828" s="179" t="s">
        <v>91</v>
      </c>
      <c r="ZA828" s="361" t="s">
        <v>2630</v>
      </c>
      <c r="ZC828" s="180"/>
      <c r="ZD828" s="180">
        <f>VLOOKUP(ZA828,$A$879:$F$2566,6,FALSE)</f>
        <v>130</v>
      </c>
      <c r="ZE828" s="179" t="s">
        <v>63</v>
      </c>
      <c r="ZF828" s="10">
        <f>ZD828*1.4</f>
        <v>182</v>
      </c>
      <c r="ZH828" s="239"/>
      <c r="ZI828" s="179" t="s">
        <v>91</v>
      </c>
      <c r="ZJ828" s="361" t="s">
        <v>2048</v>
      </c>
      <c r="ZL828" s="180"/>
      <c r="ZM828" s="180">
        <f>VLOOKUP(ZJ828,$A$879:$F$2566,6,FALSE)</f>
        <v>63</v>
      </c>
      <c r="ZN828" s="179" t="s">
        <v>63</v>
      </c>
      <c r="ZO828" s="10">
        <f>ZM828*1.4</f>
        <v>88.199999999999989</v>
      </c>
      <c r="ZQ828" s="239"/>
      <c r="ZR828" s="179" t="s">
        <v>91</v>
      </c>
      <c r="ZS828" s="361" t="s">
        <v>422</v>
      </c>
      <c r="ZU828" s="180"/>
      <c r="ZV828" s="180">
        <f>VLOOKUP(ZS828,$A$879:$F$2566,6,FALSE)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VLOOKUP(AAB828,$A$879:$F$2566,6,FALSE)</f>
        <v>91</v>
      </c>
      <c r="AAF828" s="179" t="s">
        <v>63</v>
      </c>
      <c r="AAG828" s="10">
        <f>AAE828*1.4</f>
        <v>127.39999999999999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VLOOKUP(AAK828,$A$879:$F$2566,6,FALSE)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VLOOKUP(AAT828,$A$879:$F$2566,6,FALSE)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VLOOKUP(ABC828,$A$879:$F$2566,6,FALSE)</f>
        <v>40</v>
      </c>
      <c r="ABG828" s="179" t="s">
        <v>63</v>
      </c>
      <c r="ABH828" s="10">
        <f>ABF828*1.4</f>
        <v>56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VLOOKUP(ABL828,$A$879:$F$2566,6,FALSE)</f>
        <v>84</v>
      </c>
      <c r="ABP828" s="179" t="s">
        <v>63</v>
      </c>
      <c r="ABQ828" s="10">
        <f>ABO828*1.4</f>
        <v>117.6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VLOOKUP(ABU828,$A$879:$F$2566,6,FALSE)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VLOOKUP(ACD828,$A$879:$F$2566,6,FALSE)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VLOOKUP(ACM828,$A$879:$F$2566,6,FALSE)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VLOOKUP(ACV828,$A$879:$F$2566,6,FALSE)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VLOOKUP(ADE828,$A$879:$F$2566,6,FALSE)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VLOOKUP(ADN828,$A$879:$F$2566,6,FALSE)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VLOOKUP(ADW828,$A$879:$F$2566,6,FALSE)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VLOOKUP(AEF828,$A$879:$F$2566,6,FALSE)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VLOOKUP(AEO828,$A$879:$F$2566,6,FALSE)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VLOOKUP(AEX828,$A$879:$F$2566,6,FALSE)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VLOOKUP(AFG828,$A$879:$F$2566,6,FALSE)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VLOOKUP(AFP828,$A$879:$F$2566,6,FALSE)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VLOOKUP(AFY828,$A$879:$F$2566,6,FALSE)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VLOOKUP(AGH828,$A$879:$F$2566,6,FALSE)</f>
        <v>172</v>
      </c>
      <c r="AGL828" s="179" t="s">
        <v>63</v>
      </c>
      <c r="AGM828" s="10">
        <f>AGK828*1.4</f>
        <v>240.79999999999998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VLOOKUP(AGQ828,$A$879:$F$2566,6,FALSE)</f>
        <v>22</v>
      </c>
      <c r="AGU828" s="179" t="s">
        <v>63</v>
      </c>
      <c r="AGV828" s="10">
        <f>AGT828*1.4</f>
        <v>30.799999999999997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VLOOKUP(AGZ828,$A$879:$F$2566,6,FALSE)</f>
        <v>264</v>
      </c>
      <c r="AHD828" s="179" t="s">
        <v>63</v>
      </c>
      <c r="AHE828" s="10">
        <f>AHC828*1.4</f>
        <v>369.59999999999997</v>
      </c>
      <c r="AHF828" s="10"/>
      <c r="AHG828" s="239"/>
      <c r="AHH828" s="179" t="s">
        <v>91</v>
      </c>
      <c r="AHI828" s="440" t="s">
        <v>3325</v>
      </c>
      <c r="AHK828" s="180"/>
      <c r="AHL828" s="180">
        <f>VLOOKUP(AHI828,$A$879:$F$2566,6,FALSE)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VLOOKUP(AHR828,$A$879:$F$2566,6,FALSE)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3325</v>
      </c>
      <c r="AIC828" s="180"/>
      <c r="AID828" s="180">
        <f>VLOOKUP(AIA828,$A$879:$F$2566,6,FALSE)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VLOOKUP(AIJ828,$A$879:$F$2566,6,FALSE)</f>
        <v>67</v>
      </c>
      <c r="AIN828" s="179" t="s">
        <v>63</v>
      </c>
      <c r="AIO828" s="10">
        <f>AIM828*1.4</f>
        <v>93.8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VLOOKUP(AIS828,$A$879:$F$2566,6,FALSE)</f>
        <v>91</v>
      </c>
      <c r="AIW828" s="179" t="s">
        <v>63</v>
      </c>
      <c r="AIX828" s="10">
        <f>AIV828*1.4</f>
        <v>127.39999999999999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VLOOKUP(AJB828,$A$879:$F$2566,6,FALSE)</f>
        <v>67</v>
      </c>
      <c r="AJF828" s="179" t="s">
        <v>63</v>
      </c>
      <c r="AJG828" s="10">
        <f>AJE828*1.4</f>
        <v>93.8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VLOOKUP(AJK828,$A$879:$F$2566,6,FALSE)</f>
        <v>68</v>
      </c>
      <c r="AJO828" s="179" t="s">
        <v>63</v>
      </c>
      <c r="AJP828" s="10">
        <f>AJN828*1.4</f>
        <v>95.199999999999989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VLOOKUP(AJT828,$A$879:$F$2566,6,FALSE)</f>
        <v>68</v>
      </c>
      <c r="AJX828" s="179" t="s">
        <v>63</v>
      </c>
      <c r="AJY828" s="10">
        <f>AJW828*1.4</f>
        <v>95.199999999999989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VLOOKUP(AKC828,$A$879:$F$2566,6,FALSE)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VLOOKUP(AKL828,$A$879:$F$2566,6,FALSE)</f>
        <v>112</v>
      </c>
      <c r="AKP828" s="179" t="s">
        <v>63</v>
      </c>
      <c r="AKQ828" s="10">
        <f>AKO828*1.4</f>
        <v>156.79999999999998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VLOOKUP(AKU828,$A$879:$F$2566,6,FALSE)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VLOOKUP(ALD828,$A$879:$F$2566,6,FALSE)</f>
        <v>264</v>
      </c>
      <c r="ALH828" s="179" t="s">
        <v>63</v>
      </c>
      <c r="ALI828" s="10">
        <f>ALG828*1.4</f>
        <v>369.59999999999997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VLOOKUP(ALM828,$A$879:$F$2566,6,FALSE)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3325</v>
      </c>
      <c r="ALX828" s="180"/>
      <c r="ALY828" s="180">
        <f>VLOOKUP(ALV828,$A$879:$F$2566,6,FALSE)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3" t="s">
        <v>2471</v>
      </c>
      <c r="AMG828" s="180"/>
      <c r="AMH828" s="180">
        <f>VLOOKUP(AME828,$A$879:$F$2566,6,FALSE)</f>
        <v>68</v>
      </c>
      <c r="AMI828" s="179" t="s">
        <v>63</v>
      </c>
      <c r="AMJ828" s="10">
        <f>AMH828*1.4</f>
        <v>95.199999999999989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VLOOKUP(AMN828,$A$879:$F$2566,6,FALSE)</f>
        <v>264</v>
      </c>
      <c r="AMR828" s="179" t="s">
        <v>63</v>
      </c>
      <c r="AMS828" s="10">
        <f>AMQ828*1.4</f>
        <v>369.59999999999997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VLOOKUP(AMW828,$A$879:$F$2566,6,FALSE)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VLOOKUP(ANF828,$A$879:$F$2566,6,FALSE)</f>
        <v>93</v>
      </c>
      <c r="ANJ828" s="179" t="s">
        <v>63</v>
      </c>
      <c r="ANK828" s="10">
        <f>ANI828*1.4</f>
        <v>130.19999999999999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VLOOKUP(ANO828,$A$879:$F$2566,6,FALSE)</f>
        <v>130</v>
      </c>
      <c r="ANS828" s="179" t="s">
        <v>63</v>
      </c>
      <c r="ANT828" s="10">
        <f>ANR828*1.4</f>
        <v>182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VLOOKUP(ANX828,$A$879:$F$2566,6,FALSE)</f>
        <v>91</v>
      </c>
      <c r="AOB828" s="179" t="s">
        <v>63</v>
      </c>
      <c r="AOC828" s="10">
        <f>AOA828*1.4</f>
        <v>127.39999999999999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VLOOKUP(AOG828,$A$879:$F$2566,6,FALSE)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VLOOKUP(AOP828,$A$879:$F$2566,6,FALSE)</f>
        <v>91</v>
      </c>
      <c r="AOT828" s="179" t="s">
        <v>63</v>
      </c>
      <c r="AOU828" s="10">
        <f>AOS828*1.4</f>
        <v>127.39999999999999</v>
      </c>
      <c r="AOV828" s="10"/>
      <c r="AOW828" s="239"/>
      <c r="AOX828" s="179" t="s">
        <v>91</v>
      </c>
      <c r="AOY828" s="446" t="s">
        <v>994</v>
      </c>
      <c r="APA828" s="180"/>
      <c r="APB828" s="180">
        <f>VLOOKUP(AOY828,$A$879:$F$2566,6,FALSE)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VLOOKUP(APH828,$A$879:$F$2566,6,FALSE)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VLOOKUP(APQ828,$A$879:$F$2566,6,FALSE)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VLOOKUP(APZ828,$A$879:$F$2566,6,FALSE)</f>
        <v>67</v>
      </c>
      <c r="AQD828" s="179" t="s">
        <v>63</v>
      </c>
      <c r="AQE828" s="10">
        <f>AQC828*1.4</f>
        <v>93.8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VLOOKUP(AQI828,$A$879:$F$2566,6,FALSE)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VLOOKUP(AQR828,$A$879:$F$2566,6,FALSE)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VLOOKUP(ARA828,$A$879:$F$2566,6,FALSE)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VLOOKUP(ARJ828,$A$879:$F$2566,6,FALSE)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VLOOKUP(ARS828,$A$879:$F$2566,6,FALSE)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VLOOKUP(ASB828,$A$879:$F$2566,6,FALSE)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VLOOKUP(ASK828,$A$879:$F$2566,6,FALSE)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VLOOKUP(AST828,$A$879:$F$2566,6,FALSE)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VLOOKUP(ATC828,$A$879:$F$2566,6,FALSE)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VLOOKUP(ATL828,$A$879:$F$2566,6,FALSE)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VLOOKUP(ATU828,$A$879:$F$2566,6,FALSE)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VLOOKUP(AUD828,$A$879:$F$2566,6,FALSE)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VLOOKUP(AUM828,$A$879:$F$2566,6,FALSE)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VLOOKUP(AUV828,$A$879:$F$2566,6,FALSE)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VLOOKUP(AVE828,$A$879:$F$2566,6,FALSE)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VLOOKUP(AVN828,$A$879:$F$2566,6,FALSE)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VLOOKUP(AVW828,$A$879:$F$2566,6,FALSE)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VLOOKUP(AWF828,$A$879:$F$2566,6,FALSE)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VLOOKUP(AWO828,$A$879:$F$2566,6,FALSE)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VLOOKUP(AWX828,$A$879:$F$2566,6,FALSE)</f>
        <v>67</v>
      </c>
      <c r="AXB828" s="179" t="s">
        <v>63</v>
      </c>
      <c r="AXC828" s="10">
        <f>AXA828*1.4</f>
        <v>93.8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VLOOKUP(AXG828,$A$879:$F$2566,6,FALSE)</f>
        <v>67</v>
      </c>
      <c r="AXK828" s="179" t="s">
        <v>63</v>
      </c>
      <c r="AXL828" s="10">
        <f>AXJ828*1.4</f>
        <v>93.8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VLOOKUP(AXP828,$A$879:$F$2566,6,FALSE)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VLOOKUP(AXY828,$A$879:$F$2566,6,FALSE)</f>
        <v>113</v>
      </c>
      <c r="AYC828" s="179" t="s">
        <v>63</v>
      </c>
      <c r="AYD828" s="10">
        <f>AYB828*1.4</f>
        <v>158.19999999999999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VLOOKUP(AYH828,$A$879:$F$2566,6,FALSE)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VLOOKUP(AYQ828,$A$879:$F$2566,6,FALSE)</f>
        <v>264</v>
      </c>
      <c r="AYU828" s="179" t="s">
        <v>63</v>
      </c>
      <c r="AYV828" s="10">
        <f>AYT828*1.4</f>
        <v>369.59999999999997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VLOOKUP(AYZ828,$A$879:$F$2566,6,FALSE)</f>
        <v>67</v>
      </c>
      <c r="AZD828" s="179" t="s">
        <v>63</v>
      </c>
      <c r="AZE828" s="10">
        <f>AZC828*1.4</f>
        <v>93.8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VLOOKUP(AZI828,$A$879:$F$2566,6,FALSE)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VLOOKUP(AZR828,$A$879:$F$2566,6,FALSE)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VLOOKUP(BAA828,$A$879:$F$2566,6,FALSE)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0" t="s">
        <v>1012</v>
      </c>
      <c r="BAL828" s="180"/>
      <c r="BAM828" s="180">
        <f>VLOOKUP(BAJ828,$A$879:$F$2566,6,FALSE)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VLOOKUP(BAS828,$A$879:$F$2566,6,FALSE)</f>
        <v>114</v>
      </c>
      <c r="BAW828" s="179" t="s">
        <v>63</v>
      </c>
      <c r="BAX828" s="10">
        <f>BAV828*1.4</f>
        <v>159.6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VLOOKUP(BBB828,$A$879:$F$2566,6,FALSE)</f>
        <v>67</v>
      </c>
      <c r="BBF828" s="179" t="s">
        <v>63</v>
      </c>
      <c r="BBG828" s="10">
        <f>BBE828*1.4</f>
        <v>93.8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VLOOKUP(BBK828,$A$879:$F$2566,6,FALSE)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VLOOKUP(BBT828,$A$879:$F$2566,6,FALSE)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VLOOKUP(BCC828,$A$879:$F$2566,6,FALSE)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VLOOKUP(BCL828,$A$879:$F$2566,6,FALSE)</f>
        <v>67</v>
      </c>
      <c r="BCP828" s="179" t="s">
        <v>63</v>
      </c>
      <c r="BCQ828" s="10">
        <f>BCO828*1.4</f>
        <v>93.8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VLOOKUP(BCU828,$A$879:$F$2566,6,FALSE)</f>
        <v>112</v>
      </c>
      <c r="BCY828" s="179" t="s">
        <v>63</v>
      </c>
      <c r="BCZ828" s="10">
        <f>BCX828*1.4</f>
        <v>156.79999999999998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VLOOKUP(BDD828,$A$879:$F$2566,6,FALSE)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VLOOKUP(BDM828,$A$879:$F$2566,6,FALSE)</f>
        <v>93</v>
      </c>
      <c r="BDQ828" s="179" t="s">
        <v>63</v>
      </c>
      <c r="BDR828" s="10">
        <f>BDP828*1.4</f>
        <v>130.19999999999999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VLOOKUP(BDV828,$A$879:$F$2566,6,FALSE)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VLOOKUP(BEE828,$A$879:$F$2566,6,FALSE)</f>
        <v>41</v>
      </c>
      <c r="BEI828" s="179" t="s">
        <v>63</v>
      </c>
      <c r="BEJ828" s="10">
        <f>BEH828*1.4</f>
        <v>57.4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VLOOKUP(BEN828,$A$879:$F$2566,6,FALSE)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VLOOKUP(BEW828,$A$879:$F$2566,6,FALSE)</f>
        <v>65</v>
      </c>
      <c r="BFA828" s="179" t="s">
        <v>63</v>
      </c>
      <c r="BFB828" s="10">
        <f>BEZ828*1.4</f>
        <v>91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VLOOKUP(BFF828,$A$879:$F$2566,6,FALSE)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VLOOKUP(BFO828,$A$879:$F$2566,6,FALSE)</f>
        <v>63</v>
      </c>
      <c r="BFS828" s="179" t="s">
        <v>63</v>
      </c>
      <c r="BFT828" s="10">
        <f>BFR828*1.4</f>
        <v>88.199999999999989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VLOOKUP(BFX828,$A$879:$F$2566,6,FALSE)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VLOOKUP(BGG828,$A$879:$F$2566,6,FALSE)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VLOOKUP(BGP828,$A$879:$F$2566,6,FALSE)</f>
        <v>192</v>
      </c>
      <c r="BGT828" s="179" t="s">
        <v>63</v>
      </c>
      <c r="BGU828" s="10">
        <f>BGS828*1.4</f>
        <v>268.79999999999995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VLOOKUP(BGY828,$A$879:$F$2566,6,FALSE)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VLOOKUP(B829,$A$879:$F$2566,6,FALSE)</f>
        <v>68</v>
      </c>
      <c r="F829" s="179" t="s">
        <v>65</v>
      </c>
      <c r="G829" s="10">
        <f>E829*1.3</f>
        <v>88.4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VLOOKUP(K829,$A$879:$F$2566,6,FALSE)</f>
        <v>67</v>
      </c>
      <c r="O829" s="179" t="s">
        <v>65</v>
      </c>
      <c r="P829" s="10">
        <f>N829*1.3</f>
        <v>87.100000000000009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VLOOKUP(T829,$A$879:$F$2566,6,FALSE)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VLOOKUP(AC829,$A$879:$F$2566,6,FALSE)</f>
        <v>192</v>
      </c>
      <c r="AG829" s="179" t="s">
        <v>65</v>
      </c>
      <c r="AH829" s="10">
        <f>AF829*1.3</f>
        <v>249.60000000000002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VLOOKUP(AL829,$A$879:$F$2566,6,FALSE)</f>
        <v>68</v>
      </c>
      <c r="AP829" s="179" t="s">
        <v>65</v>
      </c>
      <c r="AQ829" s="10">
        <f>AO829*1.3</f>
        <v>88.4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VLOOKUP(AU829,$A$879:$F$2566,6,FALSE)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VLOOKUP(BD829,$A$879:$F$2566,6,FALSE)</f>
        <v>86</v>
      </c>
      <c r="BH829" s="179" t="s">
        <v>65</v>
      </c>
      <c r="BI829" s="10">
        <f>BG829*1.3</f>
        <v>111.8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VLOOKUP(BM829,$A$879:$F$2566,6,FALSE)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VLOOKUP(BV829,$A$879:$F$2566,6,FALSE)</f>
        <v>68</v>
      </c>
      <c r="BZ829" s="179" t="s">
        <v>65</v>
      </c>
      <c r="CA829" s="10">
        <f>BY829*1.3</f>
        <v>88.4</v>
      </c>
      <c r="CB829" s="10"/>
      <c r="CC829" s="233"/>
      <c r="CD829" s="179" t="s">
        <v>92</v>
      </c>
      <c r="CE829" s="361" t="s">
        <v>3325</v>
      </c>
      <c r="CG829" s="180"/>
      <c r="CH829" s="180">
        <f>VLOOKUP(CE829,$A$879:$F$2566,6,FALSE)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VLOOKUP(CN829,$A$879:$F$2566,6,FALSE)</f>
        <v>130</v>
      </c>
      <c r="CR829" s="179" t="s">
        <v>65</v>
      </c>
      <c r="CS829" s="10">
        <f>CQ829*1.3</f>
        <v>169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VLOOKUP(CW829,$A$879:$F$2566,6,FALSE)</f>
        <v>264</v>
      </c>
      <c r="DA829" s="179" t="s">
        <v>65</v>
      </c>
      <c r="DB829" s="10">
        <f>CZ829*1.3</f>
        <v>343.2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VLOOKUP(DF829,$A$879:$F$2566,6,FALSE)</f>
        <v>68</v>
      </c>
      <c r="DJ829" s="179" t="s">
        <v>65</v>
      </c>
      <c r="DK829" s="10">
        <f>DI829*1.3</f>
        <v>88.4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VLOOKUP(DO829,$A$879:$F$2566,6,FALSE)</f>
        <v>63</v>
      </c>
      <c r="DS829" s="179" t="s">
        <v>65</v>
      </c>
      <c r="DT829" s="10">
        <f>DR829*1.3</f>
        <v>81.900000000000006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VLOOKUP(DX829,$A$879:$F$2566,6,FALSE)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VLOOKUP(EG829,$A$879:$F$2566,6,FALSE)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VLOOKUP(EP829,$A$879:$F$2566,6,FALSE)</f>
        <v>192</v>
      </c>
      <c r="ET829" s="179" t="s">
        <v>65</v>
      </c>
      <c r="EU829" s="10">
        <f>ES829*1.3</f>
        <v>249.60000000000002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VLOOKUP(EY829,$A$879:$F$2566,6,FALSE)</f>
        <v>192</v>
      </c>
      <c r="FC829" s="179" t="s">
        <v>65</v>
      </c>
      <c r="FD829" s="10">
        <f>FB829*1.3</f>
        <v>249.60000000000002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VLOOKUP(FH829,$A$879:$F$2566,6,FALSE)</f>
        <v>193</v>
      </c>
      <c r="FL829" s="179" t="s">
        <v>65</v>
      </c>
      <c r="FM829" s="10">
        <f>FK829*1.3</f>
        <v>250.9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VLOOKUP(FQ829,$A$879:$F$2566,6,FALSE)</f>
        <v>113</v>
      </c>
      <c r="FU829" s="179" t="s">
        <v>65</v>
      </c>
      <c r="FV829" s="10">
        <f>FT829*1.3</f>
        <v>146.9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VLOOKUP(FZ829,$A$879:$F$2566,6,FALSE)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3325</v>
      </c>
      <c r="GK829" s="180"/>
      <c r="GL829" s="180">
        <f>VLOOKUP(GI829,$A$879:$F$2566,6,FALSE)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VLOOKUP(GR829,$A$879:$F$2566,6,FALSE)</f>
        <v>41</v>
      </c>
      <c r="GV829" s="179" t="s">
        <v>65</v>
      </c>
      <c r="GW829" s="10">
        <f>GU829*1.3</f>
        <v>53.300000000000004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VLOOKUP(HA829,$A$879:$F$2566,6,FALSE)</f>
        <v>41</v>
      </c>
      <c r="HE829" s="179" t="s">
        <v>65</v>
      </c>
      <c r="HF829" s="10">
        <f>HD829*1.3</f>
        <v>53.300000000000004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VLOOKUP(HJ829,$A$879:$F$2566,6,FALSE)</f>
        <v>264</v>
      </c>
      <c r="HN829" s="179" t="s">
        <v>65</v>
      </c>
      <c r="HO829" s="10">
        <f>HM829*1.3</f>
        <v>343.2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VLOOKUP(HS829,$A$879:$F$2566,6,FALSE)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VLOOKUP(IB829,$A$879:$F$2566,6,FALSE)</f>
        <v>41</v>
      </c>
      <c r="IF829" s="179" t="s">
        <v>65</v>
      </c>
      <c r="IG829" s="10">
        <f>IE829*1.3</f>
        <v>53.300000000000004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VLOOKUP(IK829,$A$879:$F$2566,6,FALSE)</f>
        <v>91</v>
      </c>
      <c r="IO829" s="179" t="s">
        <v>65</v>
      </c>
      <c r="IP829" s="10">
        <f>IN829*1.3</f>
        <v>118.3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VLOOKUP(IT829,$A$879:$F$2566,6,FALSE)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VLOOKUP(JC829,$A$879:$F$2566,6,FALSE)</f>
        <v>63</v>
      </c>
      <c r="JG829" s="179" t="s">
        <v>65</v>
      </c>
      <c r="JH829" s="10">
        <f>JF829*1.3</f>
        <v>81.900000000000006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VLOOKUP(JL829,$A$879:$F$2566,6,FALSE)</f>
        <v>264</v>
      </c>
      <c r="JP829" s="179" t="s">
        <v>65</v>
      </c>
      <c r="JQ829" s="10">
        <f>JO829*1.3</f>
        <v>343.2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VLOOKUP(JU829,$A$879:$F$2566,6,FALSE)</f>
        <v>91</v>
      </c>
      <c r="JY829" s="179" t="s">
        <v>65</v>
      </c>
      <c r="JZ829" s="10">
        <f>JX829*1.3</f>
        <v>118.3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VLOOKUP(KD829,$A$879:$F$2566,6,FALSE)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VLOOKUP(KM829,$A$879:$F$2566,6,FALSE)</f>
        <v>91</v>
      </c>
      <c r="KQ829" s="179" t="s">
        <v>65</v>
      </c>
      <c r="KR829" s="10">
        <f>KP829*1.3</f>
        <v>118.3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VLOOKUP(KV829,$A$879:$F$2566,6,FALSE)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VLOOKUP(LE829,$A$879:$F$2566,6,FALSE)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VLOOKUP(LN829,$A$879:$F$2566,6,FALSE)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VLOOKUP(LW829,$A$879:$F$2566,6,FALSE)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VLOOKUP(MF829,$A$879:$F$2566,6,FALSE)</f>
        <v>172</v>
      </c>
      <c r="MJ829" s="179" t="s">
        <v>65</v>
      </c>
      <c r="MK829" s="10">
        <f>MI829*1.3</f>
        <v>223.6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VLOOKUP(MO829,$A$879:$F$2566,6,FALSE)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VLOOKUP(MX829,$A$879:$F$2566,6,FALSE)</f>
        <v>63</v>
      </c>
      <c r="NB829" s="179" t="s">
        <v>65</v>
      </c>
      <c r="NC829" s="10">
        <f>NA829*1.3</f>
        <v>81.900000000000006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VLOOKUP(NG829,$A$879:$F$2566,6,FALSE)</f>
        <v>86</v>
      </c>
      <c r="NK829" s="179" t="s">
        <v>65</v>
      </c>
      <c r="NL829" s="10">
        <f>NJ829*1.3</f>
        <v>111.8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VLOOKUP(NP829,$A$879:$F$2566,6,FALSE)</f>
        <v>102</v>
      </c>
      <c r="NT829" s="179" t="s">
        <v>65</v>
      </c>
      <c r="NU829" s="10">
        <f>NS829*1.3</f>
        <v>132.6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VLOOKUP(NY829,$A$879:$F$2566,6,FALSE)</f>
        <v>68</v>
      </c>
      <c r="OC829" s="179" t="s">
        <v>65</v>
      </c>
      <c r="OD829" s="10">
        <f>OB829*1.3</f>
        <v>88.4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VLOOKUP(OH829,$A$879:$F$2566,6,FALSE)</f>
        <v>68</v>
      </c>
      <c r="OL829" s="179" t="s">
        <v>65</v>
      </c>
      <c r="OM829" s="10">
        <f>OK829*1.3</f>
        <v>88.4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VLOOKUP(OQ829,$A$879:$F$2566,6,FALSE)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VLOOKUP(OZ829,$A$879:$F$2566,6,FALSE)</f>
        <v>91</v>
      </c>
      <c r="PD829" s="179" t="s">
        <v>65</v>
      </c>
      <c r="PE829" s="10">
        <f>PC829*1.3</f>
        <v>118.3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VLOOKUP(PI829,$A$879:$F$2566,6,FALSE)</f>
        <v>68</v>
      </c>
      <c r="PM829" s="179" t="s">
        <v>65</v>
      </c>
      <c r="PN829" s="10">
        <f>PL829*1.3</f>
        <v>88.4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VLOOKUP(PR829,$A$879:$F$2566,6,FALSE)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VLOOKUP(QA829,$A$879:$F$2566,6,FALSE)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VLOOKUP(QJ829,$A$879:$F$2566,6,FALSE)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VLOOKUP(QS829,$A$879:$F$2566,6,FALSE)</f>
        <v>93</v>
      </c>
      <c r="QW829" s="179" t="s">
        <v>65</v>
      </c>
      <c r="QX829" s="10">
        <f>QV829*1.3</f>
        <v>120.9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VLOOKUP(RB829,$A$879:$F$2566,6,FALSE)</f>
        <v>113</v>
      </c>
      <c r="RF829" s="179" t="s">
        <v>65</v>
      </c>
      <c r="RG829" s="10">
        <f>RE829*1.3</f>
        <v>146.9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VLOOKUP(RK829,$A$879:$F$2566,6,FALSE)</f>
        <v>63</v>
      </c>
      <c r="RO829" s="179" t="s">
        <v>65</v>
      </c>
      <c r="RP829" s="10">
        <f>RN829*1.3</f>
        <v>81.900000000000006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VLOOKUP(RT829,$A$879:$F$2566,6,FALSE)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VLOOKUP(SC829,$A$879:$F$2566,6,FALSE)</f>
        <v>112</v>
      </c>
      <c r="SG829" s="179" t="s">
        <v>65</v>
      </c>
      <c r="SH829" s="10">
        <f>SF829*1.3</f>
        <v>145.6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VLOOKUP(SL829,$A$879:$F$2566,6,FALSE)</f>
        <v>181</v>
      </c>
      <c r="SP829" s="179" t="s">
        <v>65</v>
      </c>
      <c r="SQ829" s="10">
        <f>SO829*1.3</f>
        <v>235.3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VLOOKUP(SU829,$A$879:$F$2566,6,FALSE)</f>
        <v>130</v>
      </c>
      <c r="SY829" s="179" t="s">
        <v>65</v>
      </c>
      <c r="SZ829" s="10">
        <f>SX829*1.3</f>
        <v>169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VLOOKUP(TD829,$A$879:$F$2566,6,FALSE)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VLOOKUP(TM829,$A$879:$F$2566,6,FALSE)</f>
        <v>41</v>
      </c>
      <c r="TQ829" s="179" t="s">
        <v>65</v>
      </c>
      <c r="TR829" s="10">
        <f>TP829*1.3</f>
        <v>53.300000000000004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VLOOKUP(TV829,$A$879:$F$2566,6,FALSE)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VLOOKUP(UE829,$A$879:$F$2566,6,FALSE)</f>
        <v>63</v>
      </c>
      <c r="UI829" s="179" t="s">
        <v>65</v>
      </c>
      <c r="UJ829" s="10">
        <f>UH829*1.3</f>
        <v>81.900000000000006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VLOOKUP(UN829,$A$879:$F$2566,6,FALSE)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VLOOKUP(UW829,$A$879:$F$2566,6,FALSE)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VLOOKUP(VF829,$A$879:$F$2566,6,FALSE)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VLOOKUP(VO829,$A$879:$F$2566,6,FALSE)</f>
        <v>130</v>
      </c>
      <c r="VS829" s="179" t="s">
        <v>65</v>
      </c>
      <c r="VT829" s="10">
        <f>VR829*1.3</f>
        <v>169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VLOOKUP(VX829,$A$879:$F$2566,6,FALSE)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VLOOKUP(WG829,$A$879:$F$2566,6,FALSE)</f>
        <v>264</v>
      </c>
      <c r="WK829" s="179" t="s">
        <v>65</v>
      </c>
      <c r="WL829" s="10">
        <f>WJ829*1.3</f>
        <v>343.2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VLOOKUP(WP829,$A$879:$F$2566,6,FALSE)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3325</v>
      </c>
      <c r="XA829" s="180"/>
      <c r="XB829" s="180">
        <f>VLOOKUP(WY829,$A$879:$F$2566,6,FALSE)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VLOOKUP(XH829,$A$879:$F$2566,6,FALSE)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VLOOKUP(XQ829,$A$879:$F$2566,6,FALSE)</f>
        <v>113</v>
      </c>
      <c r="XU829" s="179" t="s">
        <v>65</v>
      </c>
      <c r="XV829" s="10">
        <f>XT829*1.3</f>
        <v>146.9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VLOOKUP(XZ829,$A$879:$F$2566,6,FALSE)</f>
        <v>41</v>
      </c>
      <c r="YD829" s="179" t="s">
        <v>65</v>
      </c>
      <c r="YE829" s="10">
        <f>YC829*1.3</f>
        <v>53.300000000000004</v>
      </c>
      <c r="YG829" s="239"/>
      <c r="YH829" s="179" t="s">
        <v>92</v>
      </c>
      <c r="YI829" s="361" t="s">
        <v>2630</v>
      </c>
      <c r="YK829" s="180"/>
      <c r="YL829" s="180">
        <f>VLOOKUP(YI829,$A$879:$F$2566,6,FALSE)</f>
        <v>130</v>
      </c>
      <c r="YM829" s="179" t="s">
        <v>65</v>
      </c>
      <c r="YN829" s="10">
        <f>YL829*1.3</f>
        <v>169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VLOOKUP(YR829,$A$879:$F$2566,6,FALSE)</f>
        <v>112</v>
      </c>
      <c r="YV829" s="179" t="s">
        <v>65</v>
      </c>
      <c r="YW829" s="10">
        <f>YU829*1.3</f>
        <v>145.6</v>
      </c>
      <c r="YY829" s="239"/>
      <c r="YZ829" s="179" t="s">
        <v>92</v>
      </c>
      <c r="ZA829" s="361" t="s">
        <v>1744</v>
      </c>
      <c r="ZC829" s="180"/>
      <c r="ZD829" s="180">
        <f>VLOOKUP(ZA829,$A$879:$F$2566,6,FALSE)</f>
        <v>93</v>
      </c>
      <c r="ZE829" s="179" t="s">
        <v>65</v>
      </c>
      <c r="ZF829" s="10">
        <f>ZD829*1.3</f>
        <v>120.9</v>
      </c>
      <c r="ZH829" s="239"/>
      <c r="ZI829" s="179" t="s">
        <v>92</v>
      </c>
      <c r="ZJ829" s="361" t="s">
        <v>2614</v>
      </c>
      <c r="ZL829" s="180"/>
      <c r="ZM829" s="180">
        <f>VLOOKUP(ZJ829,$A$879:$F$2566,6,FALSE)</f>
        <v>192</v>
      </c>
      <c r="ZN829" s="179" t="s">
        <v>65</v>
      </c>
      <c r="ZO829" s="10">
        <f>ZM829*1.3</f>
        <v>249.60000000000002</v>
      </c>
      <c r="ZQ829" s="239"/>
      <c r="ZR829" s="179" t="s">
        <v>92</v>
      </c>
      <c r="ZS829" s="361" t="s">
        <v>1403</v>
      </c>
      <c r="ZU829" s="180"/>
      <c r="ZV829" s="180">
        <f>VLOOKUP(ZS829,$A$879:$F$2566,6,FALSE)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VLOOKUP(AAB829,$A$879:$F$2566,6,FALSE)</f>
        <v>102</v>
      </c>
      <c r="AAF829" s="179" t="s">
        <v>65</v>
      </c>
      <c r="AAG829" s="10">
        <f>AAE829*1.3</f>
        <v>132.6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VLOOKUP(AAK829,$A$879:$F$2566,6,FALSE)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VLOOKUP(AAT829,$A$879:$F$2566,6,FALSE)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VLOOKUP(ABC829,$A$879:$F$2566,6,FALSE)</f>
        <v>264</v>
      </c>
      <c r="ABG829" s="179" t="s">
        <v>65</v>
      </c>
      <c r="ABH829" s="10">
        <f>ABF829*1.3</f>
        <v>343.2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VLOOKUP(ABL829,$A$879:$F$2566,6,FALSE)</f>
        <v>172</v>
      </c>
      <c r="ABP829" s="179" t="s">
        <v>65</v>
      </c>
      <c r="ABQ829" s="10">
        <f>ABO829*1.3</f>
        <v>223.6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VLOOKUP(ABU829,$A$879:$F$2566,6,FALSE)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VLOOKUP(ACD829,$A$879:$F$2566,6,FALSE)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VLOOKUP(ACM829,$A$879:$F$2566,6,FALSE)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VLOOKUP(ACV829,$A$879:$F$2566,6,FALSE)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VLOOKUP(ADE829,$A$879:$F$2566,6,FALSE)</f>
        <v>112</v>
      </c>
      <c r="ADI829" s="179" t="s">
        <v>65</v>
      </c>
      <c r="ADJ829" s="10">
        <f>ADH829*1.3</f>
        <v>145.6</v>
      </c>
      <c r="ADL829" s="239"/>
      <c r="ADM829" s="179" t="s">
        <v>92</v>
      </c>
      <c r="ADN829" s="75" t="s">
        <v>183</v>
      </c>
      <c r="ADP829" s="180"/>
      <c r="ADQ829" s="180" t="e">
        <f>VLOOKUP(ADN829,$A$879:$F$2566,6,FALSE)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VLOOKUP(ADW829,$A$879:$F$2566,6,FALSE)</f>
        <v>49</v>
      </c>
      <c r="AEA829" s="179" t="s">
        <v>65</v>
      </c>
      <c r="AEB829" s="10">
        <f>ADZ829*1.3</f>
        <v>63.7</v>
      </c>
      <c r="AED829" s="239"/>
      <c r="AEE829" s="179" t="s">
        <v>92</v>
      </c>
      <c r="AEF829" s="75" t="s">
        <v>183</v>
      </c>
      <c r="AEH829" s="180"/>
      <c r="AEI829" s="180" t="e">
        <f>VLOOKUP(AEF829,$A$879:$F$2566,6,FALSE)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VLOOKUP(AEO829,$A$879:$F$2566,6,FALSE)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VLOOKUP(AEX829,$A$879:$F$2566,6,FALSE)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VLOOKUP(AFG829,$A$879:$F$2566,6,FALSE)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VLOOKUP(AFP829,$A$879:$F$2566,6,FALSE)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VLOOKUP(AFY829,$A$879:$F$2566,6,FALSE)</f>
        <v>192</v>
      </c>
      <c r="AGC829" s="179" t="s">
        <v>65</v>
      </c>
      <c r="AGD829" s="10">
        <f>AGB829*1.3</f>
        <v>249.60000000000002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VLOOKUP(AGH829,$A$879:$F$2566,6,FALSE)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VLOOKUP(AGQ829,$A$879:$F$2566,6,FALSE)</f>
        <v>67</v>
      </c>
      <c r="AGU829" s="179" t="s">
        <v>65</v>
      </c>
      <c r="AGV829" s="10">
        <f>AGT829*1.3</f>
        <v>87.100000000000009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VLOOKUP(AGZ829,$A$879:$F$2566,6,FALSE)</f>
        <v>68</v>
      </c>
      <c r="AHD829" s="179" t="s">
        <v>65</v>
      </c>
      <c r="AHE829" s="10">
        <f>AHC829*1.3</f>
        <v>88.4</v>
      </c>
      <c r="AHF829" s="10"/>
      <c r="AHG829" s="239"/>
      <c r="AHH829" s="179" t="s">
        <v>92</v>
      </c>
      <c r="AHI829" s="440" t="s">
        <v>2471</v>
      </c>
      <c r="AHK829" s="180"/>
      <c r="AHL829" s="180">
        <f>VLOOKUP(AHI829,$A$879:$F$2566,6,FALSE)</f>
        <v>68</v>
      </c>
      <c r="AHM829" s="179" t="s">
        <v>65</v>
      </c>
      <c r="AHN829" s="10">
        <f>AHL829*1.3</f>
        <v>88.4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VLOOKUP(AHR829,$A$879:$F$2566,6,FALSE)</f>
        <v>192</v>
      </c>
      <c r="AHV829" s="179" t="s">
        <v>65</v>
      </c>
      <c r="AHW829" s="10">
        <f>AHU829*1.3</f>
        <v>249.60000000000002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VLOOKUP(AIA829,$A$879:$F$2566,6,FALSE)</f>
        <v>193</v>
      </c>
      <c r="AIE829" s="179" t="s">
        <v>65</v>
      </c>
      <c r="AIF829" s="10">
        <f>AID829*1.3</f>
        <v>250.9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VLOOKUP(AIJ829,$A$879:$F$2566,6,FALSE)</f>
        <v>192</v>
      </c>
      <c r="AIN829" s="179" t="s">
        <v>65</v>
      </c>
      <c r="AIO829" s="10">
        <f>AIM829*1.3</f>
        <v>249.60000000000002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VLOOKUP(AIS829,$A$879:$F$2566,6,FALSE)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VLOOKUP(AJB829,$A$879:$F$2566,6,FALSE)</f>
        <v>41</v>
      </c>
      <c r="AJF829" s="179" t="s">
        <v>65</v>
      </c>
      <c r="AJG829" s="10">
        <f>AJE829*1.3</f>
        <v>53.300000000000004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VLOOKUP(AJK829,$A$879:$F$2566,6,FALSE)</f>
        <v>91</v>
      </c>
      <c r="AJO829" s="179" t="s">
        <v>65</v>
      </c>
      <c r="AJP829" s="10">
        <f>AJN829*1.3</f>
        <v>118.3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VLOOKUP(AJT829,$A$879:$F$2566,6,FALSE)</f>
        <v>192</v>
      </c>
      <c r="AJX829" s="179" t="s">
        <v>65</v>
      </c>
      <c r="AJY829" s="10">
        <f>AJW829*1.3</f>
        <v>249.60000000000002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VLOOKUP(AKC829,$A$879:$F$2566,6,FALSE)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VLOOKUP(AKL829,$A$879:$F$2566,6,FALSE)</f>
        <v>86</v>
      </c>
      <c r="AKP829" s="179" t="s">
        <v>65</v>
      </c>
      <c r="AKQ829" s="10">
        <f>AKO829*1.3</f>
        <v>111.8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VLOOKUP(AKU829,$A$879:$F$2566,6,FALSE)</f>
        <v>63</v>
      </c>
      <c r="AKY829" s="179" t="s">
        <v>65</v>
      </c>
      <c r="AKZ829" s="10">
        <f>AKX829*1.3</f>
        <v>81.900000000000006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VLOOKUP(ALD829,$A$879:$F$2566,6,FALSE)</f>
        <v>93</v>
      </c>
      <c r="ALH829" s="179" t="s">
        <v>65</v>
      </c>
      <c r="ALI829" s="10">
        <f>ALG829*1.3</f>
        <v>120.9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VLOOKUP(ALM829,$A$879:$F$2566,6,FALSE)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VLOOKUP(ALV829,$A$879:$F$2566,6,FALSE)</f>
        <v>67</v>
      </c>
      <c r="ALZ829" s="179" t="s">
        <v>65</v>
      </c>
      <c r="AMA829" s="10">
        <f>ALY829*1.3</f>
        <v>87.100000000000009</v>
      </c>
      <c r="AMB829" s="10"/>
      <c r="AMC829" s="239"/>
      <c r="AMD829" s="179" t="s">
        <v>92</v>
      </c>
      <c r="AME829" s="443" t="s">
        <v>2614</v>
      </c>
      <c r="AMG829" s="180"/>
      <c r="AMH829" s="180">
        <f>VLOOKUP(AME829,$A$879:$F$2566,6,FALSE)</f>
        <v>192</v>
      </c>
      <c r="AMI829" s="179" t="s">
        <v>65</v>
      </c>
      <c r="AMJ829" s="10">
        <f>AMH829*1.3</f>
        <v>249.60000000000002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VLOOKUP(AMN829,$A$879:$F$2566,6,FALSE)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VLOOKUP(AMW829,$A$879:$F$2566,6,FALSE)</f>
        <v>112</v>
      </c>
      <c r="ANA829" s="179" t="s">
        <v>65</v>
      </c>
      <c r="ANB829" s="10">
        <f>AMZ829*1.3</f>
        <v>145.6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VLOOKUP(ANF829,$A$879:$F$2566,6,FALSE)</f>
        <v>192</v>
      </c>
      <c r="ANJ829" s="179" t="s">
        <v>65</v>
      </c>
      <c r="ANK829" s="10">
        <f>ANI829*1.3</f>
        <v>249.60000000000002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VLOOKUP(ANO829,$A$879:$F$2566,6,FALSE)</f>
        <v>93</v>
      </c>
      <c r="ANS829" s="179" t="s">
        <v>65</v>
      </c>
      <c r="ANT829" s="10">
        <f>ANR829*1.3</f>
        <v>120.9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VLOOKUP(ANX829,$A$879:$F$2566,6,FALSE)</f>
        <v>192</v>
      </c>
      <c r="AOB829" s="179" t="s">
        <v>65</v>
      </c>
      <c r="AOC829" s="10">
        <f>AOA829*1.3</f>
        <v>249.60000000000002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VLOOKUP(AOG829,$A$879:$F$2566,6,FALSE)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VLOOKUP(AOP829,$A$879:$F$2566,6,FALSE)</f>
        <v>192</v>
      </c>
      <c r="AOT829" s="179" t="s">
        <v>65</v>
      </c>
      <c r="AOU829" s="10">
        <f>AOS829*1.3</f>
        <v>249.60000000000002</v>
      </c>
      <c r="AOV829" s="10"/>
      <c r="AOW829" s="239"/>
      <c r="AOX829" s="179" t="s">
        <v>92</v>
      </c>
      <c r="AOY829" s="446" t="s">
        <v>1012</v>
      </c>
      <c r="APA829" s="180"/>
      <c r="APB829" s="180">
        <f>VLOOKUP(AOY829,$A$879:$F$2566,6,FALSE)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VLOOKUP(APH829,$A$879:$F$2566,6,FALSE)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VLOOKUP(APQ829,$A$879:$F$2566,6,FALSE)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VLOOKUP(APZ829,$A$879:$F$2566,6,FALSE)</f>
        <v>91</v>
      </c>
      <c r="AQD829" s="179" t="s">
        <v>65</v>
      </c>
      <c r="AQE829" s="10">
        <f>AQC829*1.3</f>
        <v>118.3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VLOOKUP(AQI829,$A$879:$F$2566,6,FALSE)</f>
        <v>68</v>
      </c>
      <c r="AQM829" s="179" t="s">
        <v>65</v>
      </c>
      <c r="AQN829" s="10">
        <f>AQL829*1.3</f>
        <v>88.4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VLOOKUP(AQR829,$A$879:$F$2566,6,FALSE)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VLOOKUP(ARA829,$A$879:$F$2566,6,FALSE)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VLOOKUP(ARJ829,$A$879:$F$2566,6,FALSE)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VLOOKUP(ARS829,$A$879:$F$2566,6,FALSE)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VLOOKUP(ASB829,$A$879:$F$2566,6,FALSE)</f>
        <v>172</v>
      </c>
      <c r="ASF829" s="179" t="s">
        <v>65</v>
      </c>
      <c r="ASG829" s="10">
        <f>ASE829*1.3</f>
        <v>223.6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VLOOKUP(ASK829,$A$879:$F$2566,6,FALSE)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VLOOKUP(AST829,$A$879:$F$2566,6,FALSE)</f>
        <v>67</v>
      </c>
      <c r="ASX829" s="179" t="s">
        <v>65</v>
      </c>
      <c r="ASY829" s="10">
        <f>ASW829*1.3</f>
        <v>87.100000000000009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VLOOKUP(ATC829,$A$879:$F$2566,6,FALSE)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VLOOKUP(ATL829,$A$879:$F$2566,6,FALSE)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VLOOKUP(ATU829,$A$879:$F$2566,6,FALSE)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VLOOKUP(AUD829,$A$879:$F$2566,6,FALSE)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VLOOKUP(AUM829,$A$879:$F$2566,6,FALSE)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VLOOKUP(AUV829,$A$879:$F$2566,6,FALSE)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VLOOKUP(AVE829,$A$879:$F$2566,6,FALSE)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VLOOKUP(AVN829,$A$879:$F$2566,6,FALSE)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VLOOKUP(AVW829,$A$879:$F$2566,6,FALSE)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VLOOKUP(AWF829,$A$879:$F$2566,6,FALSE)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VLOOKUP(AWO829,$A$879:$F$2566,6,FALSE)</f>
        <v>68</v>
      </c>
      <c r="AWS829" s="179" t="s">
        <v>65</v>
      </c>
      <c r="AWT829" s="10">
        <f>AWR829*1.3</f>
        <v>88.4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VLOOKUP(AWX829,$A$879:$F$2566,6,FALSE)</f>
        <v>192</v>
      </c>
      <c r="AXB829" s="179" t="s">
        <v>65</v>
      </c>
      <c r="AXC829" s="10">
        <f>AXA829*1.3</f>
        <v>249.60000000000002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VLOOKUP(AXG829,$A$879:$F$2566,6,FALSE)</f>
        <v>112</v>
      </c>
      <c r="AXK829" s="179" t="s">
        <v>65</v>
      </c>
      <c r="AXL829" s="10">
        <f>AXJ829*1.3</f>
        <v>145.6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VLOOKUP(AXP829,$A$879:$F$2566,6,FALSE)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VLOOKUP(AXY829,$A$879:$F$2566,6,FALSE)</f>
        <v>112</v>
      </c>
      <c r="AYC829" s="179" t="s">
        <v>65</v>
      </c>
      <c r="AYD829" s="10">
        <f>AYB829*1.3</f>
        <v>145.6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VLOOKUP(AYH829,$A$879:$F$2566,6,FALSE)</f>
        <v>63</v>
      </c>
      <c r="AYL829" s="179" t="s">
        <v>65</v>
      </c>
      <c r="AYM829" s="10">
        <f>AYK829*1.3</f>
        <v>81.900000000000006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VLOOKUP(AYQ829,$A$879:$F$2566,6,FALSE)</f>
        <v>91</v>
      </c>
      <c r="AYU829" s="179" t="s">
        <v>65</v>
      </c>
      <c r="AYV829" s="10">
        <f>AYT829*1.3</f>
        <v>118.3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VLOOKUP(AYZ829,$A$879:$F$2566,6,FALSE)</f>
        <v>264</v>
      </c>
      <c r="AZD829" s="179" t="s">
        <v>65</v>
      </c>
      <c r="AZE829" s="10">
        <f>AZC829*1.3</f>
        <v>343.2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VLOOKUP(AZI829,$A$879:$F$2566,6,FALSE)</f>
        <v>113</v>
      </c>
      <c r="AZM829" s="179" t="s">
        <v>65</v>
      </c>
      <c r="AZN829" s="10">
        <f>AZL829*1.3</f>
        <v>146.9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VLOOKUP(AZR829,$A$879:$F$2566,6,FALSE)</f>
        <v>114</v>
      </c>
      <c r="AZV829" s="179" t="s">
        <v>65</v>
      </c>
      <c r="AZW829" s="10">
        <f>AZU829*1.3</f>
        <v>148.20000000000002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VLOOKUP(BAA829,$A$879:$F$2566,6,FALSE)</f>
        <v>41</v>
      </c>
      <c r="BAE829" s="179" t="s">
        <v>65</v>
      </c>
      <c r="BAF829" s="10">
        <f>BAD829*1.3</f>
        <v>53.300000000000004</v>
      </c>
      <c r="BAG829" s="10"/>
      <c r="BAH829" s="239"/>
      <c r="BAI829" s="179" t="s">
        <v>92</v>
      </c>
      <c r="BAJ829" s="440" t="s">
        <v>2471</v>
      </c>
      <c r="BAL829" s="180"/>
      <c r="BAM829" s="180">
        <f>VLOOKUP(BAJ829,$A$879:$F$2566,6,FALSE)</f>
        <v>68</v>
      </c>
      <c r="BAN829" s="179" t="s">
        <v>65</v>
      </c>
      <c r="BAO829" s="10">
        <f>BAM829*1.3</f>
        <v>88.4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VLOOKUP(BAS829,$A$879:$F$2566,6,FALSE)</f>
        <v>63</v>
      </c>
      <c r="BAW829" s="179" t="s">
        <v>65</v>
      </c>
      <c r="BAX829" s="10">
        <f>BAV829*1.3</f>
        <v>81.900000000000006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VLOOKUP(BBB829,$A$879:$F$2566,6,FALSE)</f>
        <v>112</v>
      </c>
      <c r="BBF829" s="179" t="s">
        <v>65</v>
      </c>
      <c r="BBG829" s="10">
        <f>BBE829*1.3</f>
        <v>145.6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VLOOKUP(BBK829,$A$879:$F$2566,6,FALSE)</f>
        <v>93</v>
      </c>
      <c r="BBO829" s="179" t="s">
        <v>65</v>
      </c>
      <c r="BBP829" s="10">
        <f>BBN829*1.3</f>
        <v>120.9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VLOOKUP(BBT829,$A$879:$F$2566,6,FALSE)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VLOOKUP(BCC829,$A$879:$F$2566,6,FALSE)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VLOOKUP(BCL829,$A$879:$F$2566,6,FALSE)</f>
        <v>112</v>
      </c>
      <c r="BCP829" s="179" t="s">
        <v>65</v>
      </c>
      <c r="BCQ829" s="10">
        <f>BCO829*1.3</f>
        <v>145.6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VLOOKUP(BCU829,$A$879:$F$2566,6,FALSE)</f>
        <v>192</v>
      </c>
      <c r="BCY829" s="179" t="s">
        <v>65</v>
      </c>
      <c r="BCZ829" s="10">
        <f>BCX829*1.3</f>
        <v>249.60000000000002</v>
      </c>
      <c r="BDA829" s="10"/>
      <c r="BDB829" s="239"/>
      <c r="BDC829" s="179" t="s">
        <v>92</v>
      </c>
      <c r="BDD829" s="367" t="s">
        <v>3325</v>
      </c>
      <c r="BDF829" s="180"/>
      <c r="BDG829" s="180">
        <f>VLOOKUP(BDD829,$A$879:$F$2566,6,FALSE)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VLOOKUP(BDM829,$A$879:$F$2566,6,FALSE)</f>
        <v>41</v>
      </c>
      <c r="BDQ829" s="179" t="s">
        <v>65</v>
      </c>
      <c r="BDR829" s="10">
        <f>BDP829*1.3</f>
        <v>53.300000000000004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VLOOKUP(BDV829,$A$879:$F$2566,6,FALSE)</f>
        <v>102</v>
      </c>
      <c r="BDZ829" s="179" t="s">
        <v>65</v>
      </c>
      <c r="BEA829" s="10">
        <f>BDY829*1.3</f>
        <v>132.6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VLOOKUP(BEE829,$A$879:$F$2566,6,FALSE)</f>
        <v>192</v>
      </c>
      <c r="BEI829" s="179" t="s">
        <v>65</v>
      </c>
      <c r="BEJ829" s="10">
        <f>BEH829*1.3</f>
        <v>249.60000000000002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VLOOKUP(BEN829,$A$879:$F$2566,6,FALSE)</f>
        <v>84</v>
      </c>
      <c r="BER829" s="179" t="s">
        <v>65</v>
      </c>
      <c r="BES829" s="10">
        <f>BEQ829*1.3</f>
        <v>109.2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VLOOKUP(BEW829,$A$879:$F$2566,6,FALSE)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VLOOKUP(BFF829,$A$879:$F$2566,6,FALSE)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VLOOKUP(BFO829,$A$879:$F$2566,6,FALSE)</f>
        <v>112</v>
      </c>
      <c r="BFS829" s="179" t="s">
        <v>65</v>
      </c>
      <c r="BFT829" s="10">
        <f>BFR829*1.3</f>
        <v>145.6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VLOOKUP(BFX829,$A$879:$F$2566,6,FALSE)</f>
        <v>91</v>
      </c>
      <c r="BGB829" s="179" t="s">
        <v>65</v>
      </c>
      <c r="BGC829" s="10">
        <f>BGA829*1.3</f>
        <v>118.3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VLOOKUP(BGG829,$A$879:$F$2566,6,FALSE)</f>
        <v>86</v>
      </c>
      <c r="BGK829" s="179" t="s">
        <v>65</v>
      </c>
      <c r="BGL829" s="10">
        <f>BGJ829*1.3</f>
        <v>111.8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VLOOKUP(BGP829,$A$879:$F$2566,6,FALSE)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VLOOKUP(BGY829,$A$879:$F$2566,6,FALSE)</f>
        <v>181</v>
      </c>
      <c r="BHC829" s="179" t="s">
        <v>65</v>
      </c>
      <c r="BHD829" s="10">
        <f>BHB829*1.3</f>
        <v>235.3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VLOOKUP(B830,$A$879:$F$2566,6,FALSE)</f>
        <v>172</v>
      </c>
      <c r="F830" s="179" t="s">
        <v>67</v>
      </c>
      <c r="G830" s="10">
        <f>E830*1.2</f>
        <v>206.4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VLOOKUP(K830,$A$879:$F$2566,6,FALSE)</f>
        <v>130</v>
      </c>
      <c r="O830" s="179" t="s">
        <v>67</v>
      </c>
      <c r="P830" s="10">
        <f>N830*1.2</f>
        <v>156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VLOOKUP(T830,$A$879:$F$2566,6,FALSE)</f>
        <v>130</v>
      </c>
      <c r="X830" s="179" t="s">
        <v>67</v>
      </c>
      <c r="Y830" s="10">
        <f>W830*1.2</f>
        <v>156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VLOOKUP(AC830,$A$879:$F$2566,6,FALSE)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VLOOKUP(AL830,$A$879:$F$2566,6,FALSE)</f>
        <v>264</v>
      </c>
      <c r="AP830" s="179" t="s">
        <v>67</v>
      </c>
      <c r="AQ830" s="10">
        <f>AO830*1.2</f>
        <v>316.8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VLOOKUP(AU830,$A$879:$F$2566,6,FALSE)</f>
        <v>130</v>
      </c>
      <c r="AY830" s="179" t="s">
        <v>67</v>
      </c>
      <c r="AZ830" s="10">
        <f>AX830*1.2</f>
        <v>156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VLOOKUP(BD830,$A$879:$F$2566,6,FALSE)</f>
        <v>130</v>
      </c>
      <c r="BH830" s="179" t="s">
        <v>67</v>
      </c>
      <c r="BI830" s="10">
        <f>BG830*1.2</f>
        <v>156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VLOOKUP(BM830,$A$879:$F$2566,6,FALSE)</f>
        <v>113</v>
      </c>
      <c r="BQ830" s="179" t="s">
        <v>67</v>
      </c>
      <c r="BR830" s="10">
        <f>BP830*1.2</f>
        <v>135.6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VLOOKUP(BV830,$A$879:$F$2566,6,FALSE)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VLOOKUP(CE830,$A$879:$F$2566,6,FALSE)</f>
        <v>130</v>
      </c>
      <c r="CI830" s="179" t="s">
        <v>67</v>
      </c>
      <c r="CJ830" s="10">
        <f>CH830*1.2</f>
        <v>156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VLOOKUP(CN830,$A$879:$F$2566,6,FALSE)</f>
        <v>264</v>
      </c>
      <c r="CR830" s="179" t="s">
        <v>67</v>
      </c>
      <c r="CS830" s="10">
        <f>CQ830*1.2</f>
        <v>316.8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VLOOKUP(CW830,$A$879:$F$2566,6,FALSE)</f>
        <v>192</v>
      </c>
      <c r="DA830" s="179" t="s">
        <v>67</v>
      </c>
      <c r="DB830" s="10">
        <f>CZ830*1.2</f>
        <v>230.39999999999998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VLOOKUP(DF830,$A$879:$F$2566,6,FALSE)</f>
        <v>86</v>
      </c>
      <c r="DJ830" s="179" t="s">
        <v>67</v>
      </c>
      <c r="DK830" s="10">
        <f>DI830*1.2</f>
        <v>103.2</v>
      </c>
      <c r="DL830" s="10"/>
      <c r="DM830" s="233"/>
      <c r="DN830" s="179" t="s">
        <v>93</v>
      </c>
      <c r="DO830" s="361" t="s">
        <v>3325</v>
      </c>
      <c r="DQ830" s="180"/>
      <c r="DR830" s="180">
        <f>VLOOKUP(DO830,$A$879:$F$2566,6,FALSE)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3865</v>
      </c>
      <c r="DZ830" s="180"/>
      <c r="EA830" s="180">
        <f>VLOOKUP(DX830,$A$879:$F$2566,6,FALSE)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VLOOKUP(EG830,$A$879:$F$2566,6,FALSE)</f>
        <v>91</v>
      </c>
      <c r="EK830" s="179" t="s">
        <v>67</v>
      </c>
      <c r="EL830" s="10">
        <f>EJ830*1.2</f>
        <v>109.2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VLOOKUP(EP830,$A$879:$F$2566,6,FALSE)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VLOOKUP(EY830,$A$879:$F$2566,6,FALSE)</f>
        <v>68</v>
      </c>
      <c r="FC830" s="179" t="s">
        <v>67</v>
      </c>
      <c r="FD830" s="10">
        <f>FB830*1.2</f>
        <v>81.599999999999994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VLOOKUP(FH830,$A$879:$F$2566,6,FALSE)</f>
        <v>130</v>
      </c>
      <c r="FL830" s="179" t="s">
        <v>67</v>
      </c>
      <c r="FM830" s="10">
        <f>FK830*1.2</f>
        <v>156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VLOOKUP(FQ830,$A$879:$F$2566,6,FALSE)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VLOOKUP(FZ830,$A$879:$F$2566,6,FALSE)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VLOOKUP(GI830,$A$879:$F$2566,6,FALSE)</f>
        <v>264</v>
      </c>
      <c r="GM830" s="179" t="s">
        <v>67</v>
      </c>
      <c r="GN830" s="10">
        <f>GL830*1.2</f>
        <v>316.8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VLOOKUP(GR830,$A$879:$F$2566,6,FALSE)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VLOOKUP(HA830,$A$879:$F$2566,6,FALSE)</f>
        <v>112</v>
      </c>
      <c r="HE830" s="179" t="s">
        <v>67</v>
      </c>
      <c r="HF830" s="10">
        <f>HD830*1.2</f>
        <v>134.4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VLOOKUP(HJ830,$A$879:$F$2566,6,FALSE)</f>
        <v>192</v>
      </c>
      <c r="HN830" s="179" t="s">
        <v>67</v>
      </c>
      <c r="HO830" s="10">
        <f>HM830*1.2</f>
        <v>230.39999999999998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VLOOKUP(HS830,$A$879:$F$2566,6,FALSE)</f>
        <v>130</v>
      </c>
      <c r="HW830" s="179" t="s">
        <v>67</v>
      </c>
      <c r="HX830" s="10">
        <f>HV830*1.2</f>
        <v>156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VLOOKUP(IB830,$A$879:$F$2566,6,FALSE)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VLOOKUP(IK830,$A$879:$F$2566,6,FALSE)</f>
        <v>192</v>
      </c>
      <c r="IO830" s="179" t="s">
        <v>67</v>
      </c>
      <c r="IP830" s="10">
        <f>IN830*1.2</f>
        <v>230.39999999999998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VLOOKUP(IT830,$A$879:$F$2566,6,FALSE)</f>
        <v>67</v>
      </c>
      <c r="IX830" s="179" t="s">
        <v>67</v>
      </c>
      <c r="IY830" s="10">
        <f>IW830*1.2</f>
        <v>80.399999999999991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VLOOKUP(JC830,$A$879:$F$2566,6,FALSE)</f>
        <v>86</v>
      </c>
      <c r="JG830" s="179" t="s">
        <v>67</v>
      </c>
      <c r="JH830" s="10">
        <f>JF830*1.2</f>
        <v>103.2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VLOOKUP(JL830,$A$879:$F$2566,6,FALSE)</f>
        <v>68</v>
      </c>
      <c r="JP830" s="179" t="s">
        <v>67</v>
      </c>
      <c r="JQ830" s="10">
        <f>JO830*1.2</f>
        <v>81.599999999999994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VLOOKUP(JU830,$A$879:$F$2566,6,FALSE)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VLOOKUP(KD830,$A$879:$F$2566,6,FALSE)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VLOOKUP(KM830,$A$879:$F$2566,6,FALSE)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VLOOKUP(KV830,$A$879:$F$2566,6,FALSE)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VLOOKUP(LE830,$A$879:$F$2566,6,FALSE)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VLOOKUP(LN830,$A$879:$F$2566,6,FALSE)</f>
        <v>130</v>
      </c>
      <c r="LR830" s="179" t="s">
        <v>67</v>
      </c>
      <c r="LS830" s="10">
        <f>LQ830*1.2</f>
        <v>156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VLOOKUP(LW830,$A$879:$F$2566,6,FALSE)</f>
        <v>40</v>
      </c>
      <c r="MA830" s="179" t="s">
        <v>67</v>
      </c>
      <c r="MB830" s="10">
        <f>LZ830*1.2</f>
        <v>48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VLOOKUP(MF830,$A$879:$F$2566,6,FALSE)</f>
        <v>93</v>
      </c>
      <c r="MJ830" s="179" t="s">
        <v>67</v>
      </c>
      <c r="MK830" s="10">
        <f>MI830*1.2</f>
        <v>111.6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VLOOKUP(MO830,$A$879:$F$2566,6,FALSE)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VLOOKUP(MX830,$A$879:$F$2566,6,FALSE)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VLOOKUP(NG830,$A$879:$F$2566,6,FALSE)</f>
        <v>192</v>
      </c>
      <c r="NK830" s="179" t="s">
        <v>67</v>
      </c>
      <c r="NL830" s="10">
        <f>NJ830*1.2</f>
        <v>230.39999999999998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VLOOKUP(NP830,$A$879:$F$2566,6,FALSE)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VLOOKUP(NY830,$A$879:$F$2566,6,FALSE)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VLOOKUP(OH830,$A$879:$F$2566,6,FALSE)</f>
        <v>264</v>
      </c>
      <c r="OL830" s="179" t="s">
        <v>67</v>
      </c>
      <c r="OM830" s="10">
        <f>OK830*1.2</f>
        <v>316.8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VLOOKUP(OQ830,$A$879:$F$2566,6,FALSE)</f>
        <v>114</v>
      </c>
      <c r="OU830" s="179" t="s">
        <v>67</v>
      </c>
      <c r="OV830" s="10">
        <f>OT830*1.2</f>
        <v>136.79999999999998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VLOOKUP(OZ830,$A$879:$F$2566,6,FALSE)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3325</v>
      </c>
      <c r="PK830" s="180"/>
      <c r="PL830" s="180">
        <f>VLOOKUP(PI830,$A$879:$F$2566,6,FALSE)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VLOOKUP(PR830,$A$879:$F$2566,6,FALSE)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VLOOKUP(QA830,$A$879:$F$2566,6,FALSE)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VLOOKUP(QJ830,$A$879:$F$2566,6,FALSE)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VLOOKUP(QS830,$A$879:$F$2566,6,FALSE)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VLOOKUP(RB830,$A$879:$F$2566,6,FALSE)</f>
        <v>93</v>
      </c>
      <c r="RF830" s="179" t="s">
        <v>67</v>
      </c>
      <c r="RG830" s="10">
        <f>RE830*1.2</f>
        <v>111.6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VLOOKUP(RK830,$A$879:$F$2566,6,FALSE)</f>
        <v>192</v>
      </c>
      <c r="RO830" s="179" t="s">
        <v>67</v>
      </c>
      <c r="RP830" s="10">
        <f>RN830*1.2</f>
        <v>230.39999999999998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VLOOKUP(RT830,$A$879:$F$2566,6,FALSE)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VLOOKUP(SC830,$A$879:$F$2566,6,FALSE)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VLOOKUP(SL830,$A$879:$F$2566,6,FALSE)</f>
        <v>41</v>
      </c>
      <c r="SP830" s="179" t="s">
        <v>67</v>
      </c>
      <c r="SQ830" s="10">
        <f>SO830*1.2</f>
        <v>49.199999999999996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VLOOKUP(SU830,$A$879:$F$2566,6,FALSE)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VLOOKUP(TD830,$A$879:$F$2566,6,FALSE)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VLOOKUP(TM830,$A$879:$F$2566,6,FALSE)</f>
        <v>130</v>
      </c>
      <c r="TQ830" s="179" t="s">
        <v>67</v>
      </c>
      <c r="TR830" s="10">
        <f>TP830*1.2</f>
        <v>156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VLOOKUP(TV830,$A$879:$F$2566,6,FALSE)</f>
        <v>41</v>
      </c>
      <c r="TZ830" s="179" t="s">
        <v>67</v>
      </c>
      <c r="UA830" s="10">
        <f>TY830*1.2</f>
        <v>49.199999999999996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VLOOKUP(UE830,$A$879:$F$2566,6,FALSE)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VLOOKUP(UN830,$A$879:$F$2566,6,FALSE)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VLOOKUP(UW830,$A$879:$F$2566,6,FALSE)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VLOOKUP(VF830,$A$879:$F$2566,6,FALSE)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VLOOKUP(VO830,$A$879:$F$2566,6,FALSE)</f>
        <v>91</v>
      </c>
      <c r="VS830" s="179" t="s">
        <v>67</v>
      </c>
      <c r="VT830" s="10">
        <f>VR830*1.2</f>
        <v>109.2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VLOOKUP(VX830,$A$879:$F$2566,6,FALSE)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VLOOKUP(WG830,$A$879:$F$2566,6,FALSE)</f>
        <v>193</v>
      </c>
      <c r="WK830" s="179" t="s">
        <v>67</v>
      </c>
      <c r="WL830" s="10">
        <f>WJ830*1.2</f>
        <v>231.6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VLOOKUP(WP830,$A$879:$F$2566,6,FALSE)</f>
        <v>192</v>
      </c>
      <c r="WT830" s="179" t="s">
        <v>67</v>
      </c>
      <c r="WU830" s="10">
        <f>WS830*1.2</f>
        <v>230.39999999999998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VLOOKUP(WY830,$A$879:$F$2566,6,FALSE)</f>
        <v>63</v>
      </c>
      <c r="XC830" s="179" t="s">
        <v>67</v>
      </c>
      <c r="XD830" s="10">
        <f>XB830*1.2</f>
        <v>75.599999999999994</v>
      </c>
      <c r="XF830" s="239"/>
      <c r="XG830" s="179" t="s">
        <v>93</v>
      </c>
      <c r="XH830" s="371" t="s">
        <v>2344</v>
      </c>
      <c r="XJ830" s="180"/>
      <c r="XK830" s="180">
        <f>VLOOKUP(XH830,$A$879:$F$2566,6,FALSE)</f>
        <v>113</v>
      </c>
      <c r="XL830" s="179" t="s">
        <v>67</v>
      </c>
      <c r="XM830" s="10">
        <f>XK830*1.2</f>
        <v>135.6</v>
      </c>
      <c r="XO830" s="239"/>
      <c r="XP830" s="179" t="s">
        <v>93</v>
      </c>
      <c r="XQ830" s="361" t="s">
        <v>2012</v>
      </c>
      <c r="XS830" s="180"/>
      <c r="XT830" s="180">
        <f>VLOOKUP(XQ830,$A$879:$F$2566,6,FALSE)</f>
        <v>114</v>
      </c>
      <c r="XU830" s="179" t="s">
        <v>67</v>
      </c>
      <c r="XV830" s="10">
        <f>XT830*1.2</f>
        <v>136.79999999999998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VLOOKUP(XZ830,$A$879:$F$2566,6,FALSE)</f>
        <v>67</v>
      </c>
      <c r="YD830" s="179" t="s">
        <v>67</v>
      </c>
      <c r="YE830" s="10">
        <f>YC830*1.2</f>
        <v>80.399999999999991</v>
      </c>
      <c r="YG830" s="239"/>
      <c r="YH830" s="179" t="s">
        <v>93</v>
      </c>
      <c r="YI830" s="361" t="s">
        <v>2125</v>
      </c>
      <c r="YK830" s="180"/>
      <c r="YL830" s="180">
        <f>VLOOKUP(YI830,$A$879:$F$2566,6,FALSE)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VLOOKUP(YR830,$A$879:$F$2566,6,FALSE)</f>
        <v>68</v>
      </c>
      <c r="YV830" s="179" t="s">
        <v>67</v>
      </c>
      <c r="YW830" s="10">
        <f>YU830*1.2</f>
        <v>81.599999999999994</v>
      </c>
      <c r="YY830" s="239"/>
      <c r="YZ830" s="179" t="s">
        <v>93</v>
      </c>
      <c r="ZA830" s="361" t="s">
        <v>540</v>
      </c>
      <c r="ZC830" s="180"/>
      <c r="ZD830" s="180">
        <f>VLOOKUP(ZA830,$A$879:$F$2566,6,FALSE)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VLOOKUP(ZJ830,$A$879:$F$2566,6,FALSE)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VLOOKUP(ZS830,$A$879:$F$2566,6,FALSE)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VLOOKUP(AAB830,$A$879:$F$2566,6,FALSE)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VLOOKUP(AAK830,$A$879:$F$2566,6,FALSE)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VLOOKUP(AAT830,$A$879:$F$2566,6,FALSE)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VLOOKUP(ABC830,$A$879:$F$2566,6,FALSE)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VLOOKUP(ABL830,$A$879:$F$2566,6,FALSE)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VLOOKUP(ABU830,$A$879:$F$2566,6,FALSE)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VLOOKUP(ACD830,$A$879:$F$2566,6,FALSE)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VLOOKUP(ACM830,$A$879:$F$2566,6,FALSE)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VLOOKUP(ACV830,$A$879:$F$2566,6,FALSE)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VLOOKUP(ADE830,$A$879:$F$2566,6,FALSE)</f>
        <v>40</v>
      </c>
      <c r="ADI830" s="179" t="s">
        <v>67</v>
      </c>
      <c r="ADJ830" s="10">
        <f>ADH830*1.2</f>
        <v>48</v>
      </c>
      <c r="ADL830" s="239"/>
      <c r="ADM830" s="179" t="s">
        <v>93</v>
      </c>
      <c r="ADN830" s="75" t="s">
        <v>183</v>
      </c>
      <c r="ADP830" s="180"/>
      <c r="ADQ830" s="180" t="e">
        <f>VLOOKUP(ADN830,$A$879:$F$2566,6,FALSE)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VLOOKUP(ADW830,$A$879:$F$2566,6,FALSE)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VLOOKUP(AEF830,$A$879:$F$2566,6,FALSE)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VLOOKUP(AEO830,$A$879:$F$2566,6,FALSE)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VLOOKUP(AEX830,$A$879:$F$2566,6,FALSE)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VLOOKUP(AFG830,$A$879:$F$2566,6,FALSE)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VLOOKUP(AFP830,$A$879:$F$2566,6,FALSE)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VLOOKUP(AFY830,$A$879:$F$2566,6,FALSE)</f>
        <v>86</v>
      </c>
      <c r="AGC830" s="179" t="s">
        <v>67</v>
      </c>
      <c r="AGD830" s="10">
        <f>AGB830*1.2</f>
        <v>103.2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VLOOKUP(AGH830,$A$879:$F$2566,6,FALSE)</f>
        <v>264</v>
      </c>
      <c r="AGL830" s="179" t="s">
        <v>67</v>
      </c>
      <c r="AGM830" s="10">
        <f>AGK830*1.2</f>
        <v>316.8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VLOOKUP(AGQ830,$A$879:$F$2566,6,FALSE)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VLOOKUP(AGZ830,$A$879:$F$2566,6,FALSE)</f>
        <v>41</v>
      </c>
      <c r="AHD830" s="179" t="s">
        <v>67</v>
      </c>
      <c r="AHE830" s="10">
        <f>AHC830*1.2</f>
        <v>49.199999999999996</v>
      </c>
      <c r="AHF830" s="10"/>
      <c r="AHG830" s="239"/>
      <c r="AHH830" s="179" t="s">
        <v>93</v>
      </c>
      <c r="AHI830" s="440" t="s">
        <v>2630</v>
      </c>
      <c r="AHK830" s="180"/>
      <c r="AHL830" s="180">
        <f>VLOOKUP(AHI830,$A$879:$F$2566,6,FALSE)</f>
        <v>130</v>
      </c>
      <c r="AHM830" s="179" t="s">
        <v>67</v>
      </c>
      <c r="AHN830" s="10">
        <f>AHL830*1.2</f>
        <v>156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VLOOKUP(AHR830,$A$879:$F$2566,6,FALSE)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VLOOKUP(AIA830,$A$879:$F$2566,6,FALSE)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VLOOKUP(AIJ830,$A$879:$F$2566,6,FALSE)</f>
        <v>113</v>
      </c>
      <c r="AIN830" s="179" t="s">
        <v>67</v>
      </c>
      <c r="AIO830" s="10">
        <f>AIM830*1.2</f>
        <v>135.6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VLOOKUP(AIS830,$A$879:$F$2566,6,FALSE)</f>
        <v>192</v>
      </c>
      <c r="AIW830" s="179" t="s">
        <v>67</v>
      </c>
      <c r="AIX830" s="10">
        <f>AIV830*1.2</f>
        <v>230.39999999999998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VLOOKUP(AJB830,$A$879:$F$2566,6,FALSE)</f>
        <v>68</v>
      </c>
      <c r="AJF830" s="179" t="s">
        <v>67</v>
      </c>
      <c r="AJG830" s="10">
        <f>AJE830*1.2</f>
        <v>81.599999999999994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VLOOKUP(AJK830,$A$879:$F$2566,6,FALSE)</f>
        <v>130</v>
      </c>
      <c r="AJO830" s="179" t="s">
        <v>67</v>
      </c>
      <c r="AJP830" s="10">
        <f>AJN830*1.2</f>
        <v>156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VLOOKUP(AJT830,$A$879:$F$2566,6,FALSE)</f>
        <v>264</v>
      </c>
      <c r="AJX830" s="179" t="s">
        <v>67</v>
      </c>
      <c r="AJY830" s="10">
        <f>AJW830*1.2</f>
        <v>316.8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VLOOKUP(AKC830,$A$879:$F$2566,6,FALSE)</f>
        <v>130</v>
      </c>
      <c r="AKG830" s="179" t="s">
        <v>67</v>
      </c>
      <c r="AKH830" s="10">
        <f>AKF830*1.2</f>
        <v>156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VLOOKUP(AKL830,$A$879:$F$2566,6,FALSE)</f>
        <v>63</v>
      </c>
      <c r="AKP830" s="179" t="s">
        <v>67</v>
      </c>
      <c r="AKQ830" s="10">
        <f>AKO830*1.2</f>
        <v>75.599999999999994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VLOOKUP(AKU830,$A$879:$F$2566,6,FALSE)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VLOOKUP(ALD830,$A$879:$F$2566,6,FALSE)</f>
        <v>112</v>
      </c>
      <c r="ALH830" s="179" t="s">
        <v>67</v>
      </c>
      <c r="ALI830" s="10">
        <f>ALG830*1.2</f>
        <v>134.4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VLOOKUP(ALM830,$A$879:$F$2566,6,FALSE)</f>
        <v>91</v>
      </c>
      <c r="ALQ830" s="179" t="s">
        <v>67</v>
      </c>
      <c r="ALR830" s="10">
        <f>ALP830*1.2</f>
        <v>109.2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VLOOKUP(ALV830,$A$879:$F$2566,6,FALSE)</f>
        <v>192</v>
      </c>
      <c r="ALZ830" s="179" t="s">
        <v>67</v>
      </c>
      <c r="AMA830" s="10">
        <f>ALY830*1.2</f>
        <v>230.39999999999998</v>
      </c>
      <c r="AMB830" s="10"/>
      <c r="AMC830" s="239"/>
      <c r="AMD830" s="179" t="s">
        <v>93</v>
      </c>
      <c r="AME830" s="443" t="s">
        <v>1713</v>
      </c>
      <c r="AMG830" s="180"/>
      <c r="AMH830" s="180">
        <f>VLOOKUP(AME830,$A$879:$F$2566,6,FALSE)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VLOOKUP(AMN830,$A$879:$F$2566,6,FALSE)</f>
        <v>192</v>
      </c>
      <c r="AMR830" s="179" t="s">
        <v>67</v>
      </c>
      <c r="AMS830" s="10">
        <f>AMQ830*1.2</f>
        <v>230.39999999999998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VLOOKUP(AMW830,$A$879:$F$2566,6,FALSE)</f>
        <v>63</v>
      </c>
      <c r="ANA830" s="179" t="s">
        <v>67</v>
      </c>
      <c r="ANB830" s="10">
        <f>AMZ830*1.2</f>
        <v>75.599999999999994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VLOOKUP(ANF830,$A$879:$F$2566,6,FALSE)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VLOOKUP(ANO830,$A$879:$F$2566,6,FALSE)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VLOOKUP(ANX830,$A$879:$F$2566,6,FALSE)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VLOOKUP(AOG830,$A$879:$F$2566,6,FALSE)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VLOOKUP(AOP830,$A$879:$F$2566,6,FALSE)</f>
        <v>86</v>
      </c>
      <c r="AOT830" s="179" t="s">
        <v>67</v>
      </c>
      <c r="AOU830" s="10">
        <f>AOS830*1.2</f>
        <v>103.2</v>
      </c>
      <c r="AOV830" s="10"/>
      <c r="AOW830" s="239"/>
      <c r="AOX830" s="179" t="s">
        <v>93</v>
      </c>
      <c r="AOY830" s="446" t="s">
        <v>2630</v>
      </c>
      <c r="APA830" s="180"/>
      <c r="APB830" s="180">
        <f>VLOOKUP(AOY830,$A$879:$F$2566,6,FALSE)</f>
        <v>130</v>
      </c>
      <c r="APC830" s="179" t="s">
        <v>67</v>
      </c>
      <c r="APD830" s="10">
        <f>APB830*1.2</f>
        <v>156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VLOOKUP(APH830,$A$879:$F$2566,6,FALSE)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VLOOKUP(APQ830,$A$879:$F$2566,6,FALSE)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VLOOKUP(APZ830,$A$879:$F$2566,6,FALSE)</f>
        <v>41</v>
      </c>
      <c r="AQD830" s="179" t="s">
        <v>67</v>
      </c>
      <c r="AQE830" s="10">
        <f>AQC830*1.2</f>
        <v>49.199999999999996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VLOOKUP(AQI830,$A$879:$F$2566,6,FALSE)</f>
        <v>67</v>
      </c>
      <c r="AQM830" s="179" t="s">
        <v>67</v>
      </c>
      <c r="AQN830" s="10">
        <f>AQL830*1.2</f>
        <v>80.399999999999991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VLOOKUP(AQR830,$A$879:$F$2566,6,FALSE)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VLOOKUP(ARA830,$A$879:$F$2566,6,FALSE)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VLOOKUP(ARJ830,$A$879:$F$2566,6,FALSE)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VLOOKUP(ARS830,$A$879:$F$2566,6,FALSE)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VLOOKUP(ASB830,$A$879:$F$2566,6,FALSE)</f>
        <v>67</v>
      </c>
      <c r="ASF830" s="179" t="s">
        <v>67</v>
      </c>
      <c r="ASG830" s="10">
        <f>ASE830*1.2</f>
        <v>80.399999999999991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VLOOKUP(ASK830,$A$879:$F$2566,6,FALSE)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VLOOKUP(AST830,$A$879:$F$2566,6,FALSE)</f>
        <v>65</v>
      </c>
      <c r="ASX830" s="179" t="s">
        <v>67</v>
      </c>
      <c r="ASY830" s="10">
        <f>ASW830*1.2</f>
        <v>78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VLOOKUP(ATC830,$A$879:$F$2566,6,FALSE)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VLOOKUP(ATL830,$A$879:$F$2566,6,FALSE)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VLOOKUP(ATU830,$A$879:$F$2566,6,FALSE)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VLOOKUP(AUD830,$A$879:$F$2566,6,FALSE)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VLOOKUP(AUM830,$A$879:$F$2566,6,FALSE)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VLOOKUP(AUV830,$A$879:$F$2566,6,FALSE)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VLOOKUP(AVE830,$A$879:$F$2566,6,FALSE)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VLOOKUP(AVN830,$A$879:$F$2566,6,FALSE)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VLOOKUP(AVW830,$A$879:$F$2566,6,FALSE)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VLOOKUP(AWF830,$A$879:$F$2566,6,FALSE)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VLOOKUP(AWO830,$A$879:$F$2566,6,FALSE)</f>
        <v>86</v>
      </c>
      <c r="AWS830" s="179" t="s">
        <v>67</v>
      </c>
      <c r="AWT830" s="10">
        <f>AWR830*1.2</f>
        <v>103.2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VLOOKUP(AWX830,$A$879:$F$2566,6,FALSE)</f>
        <v>130</v>
      </c>
      <c r="AXB830" s="179" t="s">
        <v>67</v>
      </c>
      <c r="AXC830" s="10">
        <f>AXA830*1.2</f>
        <v>156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VLOOKUP(AXG830,$A$879:$F$2566,6,FALSE)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VLOOKUP(AXP830,$A$879:$F$2566,6,FALSE)</f>
        <v>91</v>
      </c>
      <c r="AXT830" s="179" t="s">
        <v>67</v>
      </c>
      <c r="AXU830" s="10">
        <f>AXS830*1.2</f>
        <v>109.2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VLOOKUP(AXY830,$A$879:$F$2566,6,FALSE)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VLOOKUP(AYH830,$A$879:$F$2566,6,FALSE)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VLOOKUP(AYQ830,$A$879:$F$2566,6,FALSE)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VLOOKUP(AYZ830,$A$879:$F$2566,6,FALSE)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VLOOKUP(AZI830,$A$879:$F$2566,6,FALSE)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VLOOKUP(AZR830,$A$879:$F$2566,6,FALSE)</f>
        <v>67</v>
      </c>
      <c r="AZV830" s="179" t="s">
        <v>67</v>
      </c>
      <c r="AZW830" s="10">
        <f>AZU830*1.2</f>
        <v>80.399999999999991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VLOOKUP(BAA830,$A$879:$F$2566,6,FALSE)</f>
        <v>264</v>
      </c>
      <c r="BAE830" s="179" t="s">
        <v>67</v>
      </c>
      <c r="BAF830" s="10">
        <f>BAD830*1.2</f>
        <v>316.8</v>
      </c>
      <c r="BAG830" s="10"/>
      <c r="BAH830" s="239"/>
      <c r="BAI830" s="179" t="s">
        <v>93</v>
      </c>
      <c r="BAJ830" s="440" t="s">
        <v>2630</v>
      </c>
      <c r="BAL830" s="180"/>
      <c r="BAM830" s="180">
        <f>VLOOKUP(BAJ830,$A$879:$F$2566,6,FALSE)</f>
        <v>130</v>
      </c>
      <c r="BAN830" s="179" t="s">
        <v>67</v>
      </c>
      <c r="BAO830" s="10">
        <f>BAM830*1.2</f>
        <v>156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VLOOKUP(BAS830,$A$879:$F$2566,6,FALSE)</f>
        <v>41</v>
      </c>
      <c r="BAW830" s="179" t="s">
        <v>67</v>
      </c>
      <c r="BAX830" s="10">
        <f>BAV830*1.2</f>
        <v>49.199999999999996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VLOOKUP(BBB830,$A$879:$F$2566,6,FALSE)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VLOOKUP(BBK830,$A$879:$F$2566,6,FALSE)</f>
        <v>130</v>
      </c>
      <c r="BBO830" s="179" t="s">
        <v>67</v>
      </c>
      <c r="BBP830" s="10">
        <f>BBN830*1.2</f>
        <v>156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VLOOKUP(BBT830,$A$879:$F$2566,6,FALSE)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VLOOKUP(BCC830,$A$879:$F$2566,6,FALSE)</f>
        <v>84</v>
      </c>
      <c r="BCG830" s="179" t="s">
        <v>67</v>
      </c>
      <c r="BCH830" s="10">
        <f>BCF830*1.2</f>
        <v>100.8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VLOOKUP(BCL830,$A$879:$F$2566,6,FALSE)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VLOOKUP(BCU830,$A$879:$F$2566,6,FALSE)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VLOOKUP(BDD830,$A$879:$F$2566,6,FALSE)</f>
        <v>67</v>
      </c>
      <c r="BDH830" s="179" t="s">
        <v>67</v>
      </c>
      <c r="BDI830" s="10">
        <f>BDG830*1.2</f>
        <v>80.399999999999991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VLOOKUP(BDM830,$A$879:$F$2566,6,FALSE)</f>
        <v>130</v>
      </c>
      <c r="BDQ830" s="179" t="s">
        <v>67</v>
      </c>
      <c r="BDR830" s="10">
        <f>BDP830*1.2</f>
        <v>156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VLOOKUP(BDV830,$A$879:$F$2566,6,FALSE)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VLOOKUP(BEE830,$A$879:$F$2566,6,FALSE)</f>
        <v>40</v>
      </c>
      <c r="BEI830" s="179" t="s">
        <v>67</v>
      </c>
      <c r="BEJ830" s="10">
        <f>BEH830*1.2</f>
        <v>48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VLOOKUP(BEN830,$A$879:$F$2566,6,FALSE)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VLOOKUP(BEW830,$A$879:$F$2566,6,FALSE)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VLOOKUP(BFF830,$A$879:$F$2566,6,FALSE)</f>
        <v>172</v>
      </c>
      <c r="BFJ830" s="179" t="s">
        <v>67</v>
      </c>
      <c r="BFK830" s="10">
        <f>BFI830*1.2</f>
        <v>206.4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VLOOKUP(BFO830,$A$879:$F$2566,6,FALSE)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VLOOKUP(BFX830,$A$879:$F$2566,6,FALSE)</f>
        <v>40</v>
      </c>
      <c r="BGB830" s="179" t="s">
        <v>67</v>
      </c>
      <c r="BGC830" s="10">
        <f>BGA830*1.2</f>
        <v>48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VLOOKUP(BGG830,$A$879:$F$2566,6,FALSE)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VLOOKUP(BGP830,$A$879:$F$2566,6,FALSE)</f>
        <v>91</v>
      </c>
      <c r="BGT830" s="179" t="s">
        <v>67</v>
      </c>
      <c r="BGU830" s="10">
        <f>BGS830*1.2</f>
        <v>109.2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VLOOKUP(BGY830,$A$879:$F$2566,6,FALSE)</f>
        <v>112</v>
      </c>
      <c r="BHC830" s="179" t="s">
        <v>67</v>
      </c>
      <c r="BHD830" s="10">
        <f>BHB830*1.2</f>
        <v>134.4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VLOOKUP(B831,$A$879:$F$2566,6,FALSE)</f>
        <v>130</v>
      </c>
      <c r="F831" s="179" t="s">
        <v>69</v>
      </c>
      <c r="G831" s="10">
        <f>E831*1.1</f>
        <v>143</v>
      </c>
      <c r="H831" s="10"/>
      <c r="I831" s="233"/>
      <c r="J831" s="179" t="s">
        <v>94</v>
      </c>
      <c r="K831" s="361" t="s">
        <v>3325</v>
      </c>
      <c r="M831" s="180"/>
      <c r="N831" s="180">
        <f>VLOOKUP(K831,$A$879:$F$2566,6,FALSE)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VLOOKUP(T831,$A$879:$F$2566,6,FALSE)</f>
        <v>114</v>
      </c>
      <c r="X831" s="179" t="s">
        <v>69</v>
      </c>
      <c r="Y831" s="10">
        <f>W831*1.1</f>
        <v>125.4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VLOOKUP(AC831,$A$879:$F$2566,6,FALSE)</f>
        <v>130</v>
      </c>
      <c r="AG831" s="179" t="s">
        <v>69</v>
      </c>
      <c r="AH831" s="10">
        <f>AF831*1.1</f>
        <v>143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VLOOKUP(AL831,$A$879:$F$2566,6,FALSE)</f>
        <v>130</v>
      </c>
      <c r="AP831" s="179" t="s">
        <v>69</v>
      </c>
      <c r="AQ831" s="10">
        <f>AO831*1.1</f>
        <v>143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VLOOKUP(AU831,$A$879:$F$2566,6,FALSE)</f>
        <v>68</v>
      </c>
      <c r="AY831" s="179" t="s">
        <v>69</v>
      </c>
      <c r="AZ831" s="10">
        <f>AX831*1.1</f>
        <v>74.800000000000011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VLOOKUP(BD831,$A$879:$F$2566,6,FALSE)</f>
        <v>63</v>
      </c>
      <c r="BH831" s="179" t="s">
        <v>69</v>
      </c>
      <c r="BI831" s="10">
        <f>BG831*1.1</f>
        <v>69.300000000000011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VLOOKUP(BM831,$A$879:$F$2566,6,FALSE)</f>
        <v>192</v>
      </c>
      <c r="BQ831" s="179" t="s">
        <v>69</v>
      </c>
      <c r="BR831" s="10">
        <f>BP831*1.1</f>
        <v>211.20000000000002</v>
      </c>
      <c r="BS831" s="10"/>
      <c r="BT831" s="233"/>
      <c r="BU831" s="179" t="s">
        <v>94</v>
      </c>
      <c r="BV831" s="361" t="s">
        <v>3325</v>
      </c>
      <c r="BX831" s="180"/>
      <c r="BY831" s="180">
        <f>VLOOKUP(BV831,$A$879:$F$2566,6,FALSE)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VLOOKUP(CE831,$A$879:$F$2566,6,FALSE)</f>
        <v>68</v>
      </c>
      <c r="CI831" s="179" t="s">
        <v>69</v>
      </c>
      <c r="CJ831" s="10">
        <f>CH831*1.1</f>
        <v>74.800000000000011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VLOOKUP(CN831,$A$879:$F$2566,6,FALSE)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VLOOKUP(CW831,$A$879:$F$2566,6,FALSE)</f>
        <v>91</v>
      </c>
      <c r="DA831" s="179" t="s">
        <v>69</v>
      </c>
      <c r="DB831" s="10">
        <f>CZ831*1.1</f>
        <v>100.10000000000001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VLOOKUP(DF831,$A$879:$F$2566,6,FALSE)</f>
        <v>91</v>
      </c>
      <c r="DJ831" s="179" t="s">
        <v>69</v>
      </c>
      <c r="DK831" s="10">
        <f>DI831*1.1</f>
        <v>100.10000000000001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VLOOKUP(DO831,$A$879:$F$2566,6,FALSE)</f>
        <v>40</v>
      </c>
      <c r="DS831" s="179" t="s">
        <v>69</v>
      </c>
      <c r="DT831" s="10">
        <f>DR831*1.1</f>
        <v>44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VLOOKUP(DX831,$A$879:$F$2566,6,FALSE)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VLOOKUP(EG831,$A$879:$F$2566,6,FALSE)</f>
        <v>113</v>
      </c>
      <c r="EK831" s="179" t="s">
        <v>69</v>
      </c>
      <c r="EL831" s="10">
        <f>EJ831*1.1</f>
        <v>124.30000000000001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VLOOKUP(EP831,$A$879:$F$2566,6,FALSE)</f>
        <v>91</v>
      </c>
      <c r="ET831" s="179" t="s">
        <v>69</v>
      </c>
      <c r="EU831" s="10">
        <f>ES831*1.1</f>
        <v>100.10000000000001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VLOOKUP(EY831,$A$879:$F$2566,6,FALSE)</f>
        <v>86</v>
      </c>
      <c r="FC831" s="179" t="s">
        <v>69</v>
      </c>
      <c r="FD831" s="10">
        <f>FB831*1.1</f>
        <v>94.600000000000009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VLOOKUP(FH831,$A$879:$F$2566,6,FALSE)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VLOOKUP(FQ831,$A$879:$F$2566,6,FALSE)</f>
        <v>130</v>
      </c>
      <c r="FU831" s="179" t="s">
        <v>69</v>
      </c>
      <c r="FV831" s="10">
        <f>FT831*1.1</f>
        <v>143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VLOOKUP(FZ831,$A$879:$F$2566,6,FALSE)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VLOOKUP(GI831,$A$879:$F$2566,6,FALSE)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VLOOKUP(GR831,$A$879:$F$2566,6,FALSE)</f>
        <v>67</v>
      </c>
      <c r="GV831" s="179" t="s">
        <v>69</v>
      </c>
      <c r="GW831" s="10">
        <f>GU831*1.1</f>
        <v>73.7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VLOOKUP(HA831,$A$879:$F$2566,6,FALSE)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VLOOKUP(HJ831,$A$879:$F$2566,6,FALSE)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3325</v>
      </c>
      <c r="HU831" s="180"/>
      <c r="HV831" s="180">
        <f>VLOOKUP(HS831,$A$879:$F$2566,6,FALSE)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VLOOKUP(IB831,$A$879:$F$2566,6,FALSE)</f>
        <v>192</v>
      </c>
      <c r="IF831" s="179" t="s">
        <v>69</v>
      </c>
      <c r="IG831" s="10">
        <f>IE831*1.1</f>
        <v>211.20000000000002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VLOOKUP(IK831,$A$879:$F$2566,6,FALSE)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VLOOKUP(IT831,$A$879:$F$2566,6,FALSE)</f>
        <v>264</v>
      </c>
      <c r="IX831" s="179" t="s">
        <v>69</v>
      </c>
      <c r="IY831" s="10">
        <f>IW831*1.1</f>
        <v>290.40000000000003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VLOOKUP(JC831,$A$879:$F$2566,6,FALSE)</f>
        <v>192</v>
      </c>
      <c r="JG831" s="179" t="s">
        <v>69</v>
      </c>
      <c r="JH831" s="10">
        <f>JF831*1.1</f>
        <v>211.20000000000002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VLOOKUP(JL831,$A$879:$F$2566,6,FALSE)</f>
        <v>63</v>
      </c>
      <c r="JP831" s="179" t="s">
        <v>69</v>
      </c>
      <c r="JQ831" s="10">
        <f>JO831*1.1</f>
        <v>69.300000000000011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VLOOKUP(JU831,$A$879:$F$2566,6,FALSE)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VLOOKUP(KD831,$A$879:$F$2566,6,FALSE)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VLOOKUP(KM831,$A$879:$F$2566,6,FALSE)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VLOOKUP(KV831,$A$879:$F$2566,6,FALSE)</f>
        <v>91</v>
      </c>
      <c r="KZ831" s="179" t="s">
        <v>69</v>
      </c>
      <c r="LA831" s="10">
        <f>KY831*1.1</f>
        <v>100.10000000000001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VLOOKUP(LE831,$A$879:$F$2566,6,FALSE)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VLOOKUP(LN831,$A$879:$F$2566,6,FALSE)</f>
        <v>192</v>
      </c>
      <c r="LR831" s="179" t="s">
        <v>69</v>
      </c>
      <c r="LS831" s="10">
        <f>LQ831*1.1</f>
        <v>211.20000000000002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VLOOKUP(LW831,$A$879:$F$2566,6,FALSE)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VLOOKUP(MF831,$A$879:$F$2566,6,FALSE)</f>
        <v>67</v>
      </c>
      <c r="MJ831" s="179" t="s">
        <v>69</v>
      </c>
      <c r="MK831" s="10">
        <f>MI831*1.1</f>
        <v>73.7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VLOOKUP(MO831,$A$879:$F$2566,6,FALSE)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VLOOKUP(MX831,$A$879:$F$2566,6,FALSE)</f>
        <v>86</v>
      </c>
      <c r="NB831" s="179" t="s">
        <v>69</v>
      </c>
      <c r="NC831" s="10">
        <f>NA831*1.1</f>
        <v>94.600000000000009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VLOOKUP(NG831,$A$879:$F$2566,6,FALSE)</f>
        <v>68</v>
      </c>
      <c r="NK831" s="179" t="s">
        <v>69</v>
      </c>
      <c r="NL831" s="10">
        <f>NJ831*1.1</f>
        <v>74.800000000000011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VLOOKUP(NP831,$A$879:$F$2566,6,FALSE)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VLOOKUP(NY831,$A$879:$F$2566,6,FALSE)</f>
        <v>264</v>
      </c>
      <c r="OC831" s="179" t="s">
        <v>69</v>
      </c>
      <c r="OD831" s="10">
        <f>OB831*1.1</f>
        <v>290.40000000000003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VLOOKUP(OH831,$A$879:$F$2566,6,FALSE)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VLOOKUP(OQ831,$A$879:$F$2566,6,FALSE)</f>
        <v>113</v>
      </c>
      <c r="OU831" s="179" t="s">
        <v>69</v>
      </c>
      <c r="OV831" s="10">
        <f>OT831*1.1</f>
        <v>124.30000000000001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VLOOKUP(OZ831,$A$879:$F$2566,6,FALSE)</f>
        <v>93</v>
      </c>
      <c r="PD831" s="179" t="s">
        <v>69</v>
      </c>
      <c r="PE831" s="10">
        <f>PC831*1.1</f>
        <v>102.30000000000001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VLOOKUP(PI831,$A$879:$F$2566,6,FALSE)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VLOOKUP(PR831,$A$879:$F$2566,6,FALSE)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VLOOKUP(QA831,$A$879:$F$2566,6,FALSE)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VLOOKUP(QJ831,$A$879:$F$2566,6,FALSE)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VLOOKUP(QS831,$A$879:$F$2566,6,FALSE)</f>
        <v>112</v>
      </c>
      <c r="QW831" s="179" t="s">
        <v>69</v>
      </c>
      <c r="QX831" s="10">
        <f>QV831*1.1</f>
        <v>123.20000000000002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VLOOKUP(RB831,$A$879:$F$2566,6,FALSE)</f>
        <v>40</v>
      </c>
      <c r="RF831" s="179" t="s">
        <v>69</v>
      </c>
      <c r="RG831" s="10">
        <f>RE831*1.1</f>
        <v>44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VLOOKUP(RK831,$A$879:$F$2566,6,FALSE)</f>
        <v>93</v>
      </c>
      <c r="RO831" s="179" t="s">
        <v>69</v>
      </c>
      <c r="RP831" s="10">
        <f>RN831*1.1</f>
        <v>102.30000000000001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VLOOKUP(RT831,$A$879:$F$2566,6,FALSE)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VLOOKUP(SC831,$A$879:$F$2566,6,FALSE)</f>
        <v>192</v>
      </c>
      <c r="SG831" s="179" t="s">
        <v>69</v>
      </c>
      <c r="SH831" s="10">
        <f>SF831*1.1</f>
        <v>211.20000000000002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VLOOKUP(SL831,$A$879:$F$2566,6,FALSE)</f>
        <v>40</v>
      </c>
      <c r="SP831" s="179" t="s">
        <v>69</v>
      </c>
      <c r="SQ831" s="10">
        <f>SO831*1.1</f>
        <v>44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VLOOKUP(SU831,$A$879:$F$2566,6,FALSE)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VLOOKUP(TD831,$A$879:$F$2566,6,FALSE)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3325</v>
      </c>
      <c r="TO831" s="180"/>
      <c r="TP831" s="180">
        <f>VLOOKUP(TM831,$A$879:$F$2566,6,FALSE)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VLOOKUP(TV831,$A$879:$F$2566,6,FALSE)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VLOOKUP(UE831,$A$879:$F$2566,6,FALSE)</f>
        <v>114</v>
      </c>
      <c r="UI831" s="179" t="s">
        <v>69</v>
      </c>
      <c r="UJ831" s="10">
        <f>UH831*1.1</f>
        <v>125.4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VLOOKUP(UN831,$A$879:$F$2566,6,FALSE)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3325</v>
      </c>
      <c r="UY831" s="180"/>
      <c r="UZ831" s="180">
        <f>VLOOKUP(UW831,$A$879:$F$2566,6,FALSE)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VLOOKUP(VF831,$A$879:$F$2566,6,FALSE)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VLOOKUP(VO831,$A$879:$F$2566,6,FALSE)</f>
        <v>114</v>
      </c>
      <c r="VS831" s="179" t="s">
        <v>69</v>
      </c>
      <c r="VT831" s="10">
        <f>VR831*1.1</f>
        <v>125.4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VLOOKUP(VX831,$A$879:$F$2566,6,FALSE)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VLOOKUP(WG831,$A$879:$F$2566,6,FALSE)</f>
        <v>68</v>
      </c>
      <c r="WK831" s="179" t="s">
        <v>69</v>
      </c>
      <c r="WL831" s="10">
        <f>WJ831*1.1</f>
        <v>74.800000000000011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VLOOKUP(WP831,$A$879:$F$2566,6,FALSE)</f>
        <v>68</v>
      </c>
      <c r="WT831" s="179" t="s">
        <v>69</v>
      </c>
      <c r="WU831" s="10">
        <f>WS831*1.1</f>
        <v>74.800000000000011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VLOOKUP(WY831,$A$879:$F$2566,6,FALSE)</f>
        <v>22</v>
      </c>
      <c r="XC831" s="179" t="s">
        <v>69</v>
      </c>
      <c r="XD831" s="10">
        <f>XB831*1.1</f>
        <v>24.200000000000003</v>
      </c>
      <c r="XF831" s="239"/>
      <c r="XG831" s="179" t="s">
        <v>94</v>
      </c>
      <c r="XH831" s="371" t="s">
        <v>1961</v>
      </c>
      <c r="XJ831" s="180"/>
      <c r="XK831" s="180">
        <f>VLOOKUP(XH831,$A$879:$F$2566,6,FALSE)</f>
        <v>41</v>
      </c>
      <c r="XL831" s="179" t="s">
        <v>69</v>
      </c>
      <c r="XM831" s="10">
        <f>XK831*1.1</f>
        <v>45.1</v>
      </c>
      <c r="XO831" s="239"/>
      <c r="XP831" s="179" t="s">
        <v>94</v>
      </c>
      <c r="XQ831" s="361" t="s">
        <v>2043</v>
      </c>
      <c r="XS831" s="180"/>
      <c r="XT831" s="180">
        <f>VLOOKUP(XQ831,$A$879:$F$2566,6,FALSE)</f>
        <v>181</v>
      </c>
      <c r="XU831" s="179" t="s">
        <v>69</v>
      </c>
      <c r="XV831" s="10">
        <f>XT831*1.1</f>
        <v>199.10000000000002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VLOOKUP(XZ831,$A$879:$F$2566,6,FALSE)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VLOOKUP(YI831,$A$879:$F$2566,6,FALSE)</f>
        <v>193</v>
      </c>
      <c r="YM831" s="179" t="s">
        <v>69</v>
      </c>
      <c r="YN831" s="10">
        <f>YL831*1.1</f>
        <v>212.3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VLOOKUP(YR831,$A$879:$F$2566,6,FALSE)</f>
        <v>86</v>
      </c>
      <c r="YV831" s="179" t="s">
        <v>69</v>
      </c>
      <c r="YW831" s="10">
        <f>YU831*1.1</f>
        <v>94.600000000000009</v>
      </c>
      <c r="YY831" s="239"/>
      <c r="YZ831" s="179" t="s">
        <v>94</v>
      </c>
      <c r="ZA831" s="361" t="s">
        <v>1700</v>
      </c>
      <c r="ZC831" s="180"/>
      <c r="ZD831" s="180">
        <f>VLOOKUP(ZA831,$A$879:$F$2566,6,FALSE)</f>
        <v>91</v>
      </c>
      <c r="ZE831" s="179" t="s">
        <v>69</v>
      </c>
      <c r="ZF831" s="10">
        <f>ZD831*1.1</f>
        <v>100.10000000000001</v>
      </c>
      <c r="ZH831" s="239"/>
      <c r="ZI831" s="179" t="s">
        <v>94</v>
      </c>
      <c r="ZJ831" s="361" t="s">
        <v>1700</v>
      </c>
      <c r="ZL831" s="180"/>
      <c r="ZM831" s="180">
        <f>VLOOKUP(ZJ831,$A$879:$F$2566,6,FALSE)</f>
        <v>91</v>
      </c>
      <c r="ZN831" s="179" t="s">
        <v>69</v>
      </c>
      <c r="ZO831" s="10">
        <f>ZM831*1.1</f>
        <v>100.10000000000001</v>
      </c>
      <c r="ZQ831" s="239"/>
      <c r="ZR831" s="179" t="s">
        <v>94</v>
      </c>
      <c r="ZS831" s="361" t="s">
        <v>959</v>
      </c>
      <c r="ZU831" s="180"/>
      <c r="ZV831" s="180">
        <f>VLOOKUP(ZS831,$A$879:$F$2566,6,FALSE)</f>
        <v>67</v>
      </c>
      <c r="ZW831" s="179" t="s">
        <v>69</v>
      </c>
      <c r="ZX831" s="10">
        <f>ZV831*1.1</f>
        <v>73.7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VLOOKUP(AAB831,$A$879:$F$2566,6,FALSE)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VLOOKUP(AAK831,$A$879:$F$2566,6,FALSE)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VLOOKUP(AAT831,$A$879:$F$2566,6,FALSE)</f>
        <v>67</v>
      </c>
      <c r="AAX831" s="179" t="s">
        <v>69</v>
      </c>
      <c r="AAY831" s="10">
        <f>AAW831*1.1</f>
        <v>73.7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VLOOKUP(ABC831,$A$879:$F$2566,6,FALSE)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VLOOKUP(ABL831,$A$879:$F$2566,6,FALSE)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VLOOKUP(ABU831,$A$879:$F$2566,6,FALSE)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VLOOKUP(ACD831,$A$879:$F$2566,6,FALSE)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VLOOKUP(ACM831,$A$879:$F$2566,6,FALSE)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VLOOKUP(ACV831,$A$879:$F$2566,6,FALSE)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VLOOKUP(ADE831,$A$879:$F$2566,6,FALSE)</f>
        <v>192</v>
      </c>
      <c r="ADI831" s="179" t="s">
        <v>69</v>
      </c>
      <c r="ADJ831" s="10">
        <f>ADH831*1.1</f>
        <v>211.20000000000002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VLOOKUP(ADN831,$A$879:$F$2566,6,FALSE)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VLOOKUP(ADW831,$A$879:$F$2566,6,FALSE)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VLOOKUP(AEF831,$A$879:$F$2566,6,FALSE)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VLOOKUP(AEO831,$A$879:$F$2566,6,FALSE)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VLOOKUP(AEX831,$A$879:$F$2566,6,FALSE)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VLOOKUP(AFG831,$A$879:$F$2566,6,FALSE)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VLOOKUP(AFP831,$A$879:$F$2566,6,FALSE)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VLOOKUP(AFY831,$A$879:$F$2566,6,FALSE)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VLOOKUP(AGH831,$A$879:$F$2566,6,FALSE)</f>
        <v>130</v>
      </c>
      <c r="AGL831" s="179" t="s">
        <v>69</v>
      </c>
      <c r="AGM831" s="10">
        <f>AGK831*1.1</f>
        <v>143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VLOOKUP(AGQ831,$A$879:$F$2566,6,FALSE)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VLOOKUP(AGZ831,$A$879:$F$2566,6,FALSE)</f>
        <v>113</v>
      </c>
      <c r="AHD831" s="179" t="s">
        <v>69</v>
      </c>
      <c r="AHE831" s="10">
        <f>AHC831*1.1</f>
        <v>124.30000000000001</v>
      </c>
      <c r="AHF831" s="10"/>
      <c r="AHG831" s="239"/>
      <c r="AHH831" s="179" t="s">
        <v>94</v>
      </c>
      <c r="AHI831" s="440" t="s">
        <v>2122</v>
      </c>
      <c r="AHK831" s="180"/>
      <c r="AHL831" s="180">
        <f>VLOOKUP(AHI831,$A$879:$F$2566,6,FALSE)</f>
        <v>193</v>
      </c>
      <c r="AHM831" s="179" t="s">
        <v>69</v>
      </c>
      <c r="AHN831" s="10">
        <f>AHL831*1.1</f>
        <v>212.3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VLOOKUP(AHR831,$A$879:$F$2566,6,FALSE)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VLOOKUP(AIA831,$A$879:$F$2566,6,FALSE)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VLOOKUP(AIJ831,$A$879:$F$2566,6,FALSE)</f>
        <v>68</v>
      </c>
      <c r="AIN831" s="179" t="s">
        <v>69</v>
      </c>
      <c r="AIO831" s="10">
        <f>AIM831*1.1</f>
        <v>74.800000000000011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VLOOKUP(AIS831,$A$879:$F$2566,6,FALSE)</f>
        <v>130</v>
      </c>
      <c r="AIW831" s="179" t="s">
        <v>69</v>
      </c>
      <c r="AIX831" s="10">
        <f>AIV831*1.1</f>
        <v>143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VLOOKUP(AJB831,$A$879:$F$2566,6,FALSE)</f>
        <v>63</v>
      </c>
      <c r="AJF831" s="179" t="s">
        <v>69</v>
      </c>
      <c r="AJG831" s="10">
        <f>AJE831*1.1</f>
        <v>69.300000000000011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VLOOKUP(AJK831,$A$879:$F$2566,6,FALSE)</f>
        <v>192</v>
      </c>
      <c r="AJO831" s="179" t="s">
        <v>69</v>
      </c>
      <c r="AJP831" s="10">
        <f>AJN831*1.1</f>
        <v>211.20000000000002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VLOOKUP(AJT831,$A$879:$F$2566,6,FALSE)</f>
        <v>130</v>
      </c>
      <c r="AJX831" s="179" t="s">
        <v>69</v>
      </c>
      <c r="AJY831" s="10">
        <f>AJW831*1.1</f>
        <v>143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VLOOKUP(AKC831,$A$879:$F$2566,6,FALSE)</f>
        <v>67</v>
      </c>
      <c r="AKG831" s="179" t="s">
        <v>69</v>
      </c>
      <c r="AKH831" s="10">
        <f>AKF831*1.1</f>
        <v>73.7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VLOOKUP(AKL831,$A$879:$F$2566,6,FALSE)</f>
        <v>192</v>
      </c>
      <c r="AKP831" s="179" t="s">
        <v>69</v>
      </c>
      <c r="AKQ831" s="10">
        <f>AKO831*1.1</f>
        <v>211.20000000000002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VLOOKUP(AKU831,$A$879:$F$2566,6,FALSE)</f>
        <v>67</v>
      </c>
      <c r="AKY831" s="179" t="s">
        <v>69</v>
      </c>
      <c r="AKZ831" s="10">
        <f>AKX831*1.1</f>
        <v>73.7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VLOOKUP(ALD831,$A$879:$F$2566,6,FALSE)</f>
        <v>86</v>
      </c>
      <c r="ALH831" s="179" t="s">
        <v>69</v>
      </c>
      <c r="ALI831" s="10">
        <f>ALG831*1.1</f>
        <v>94.600000000000009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VLOOKUP(ALM831,$A$879:$F$2566,6,FALSE)</f>
        <v>68</v>
      </c>
      <c r="ALQ831" s="179" t="s">
        <v>69</v>
      </c>
      <c r="ALR831" s="10">
        <f>ALP831*1.1</f>
        <v>74.800000000000011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VLOOKUP(ALV831,$A$879:$F$2566,6,FALSE)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3" t="s">
        <v>461</v>
      </c>
      <c r="AMG831" s="180"/>
      <c r="AMH831" s="180">
        <f>VLOOKUP(AME831,$A$879:$F$2566,6,FALSE)</f>
        <v>102</v>
      </c>
      <c r="AMI831" s="179" t="s">
        <v>69</v>
      </c>
      <c r="AMJ831" s="10">
        <f>AMH831*1.1</f>
        <v>112.2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VLOOKUP(AMN831,$A$879:$F$2566,6,FALSE)</f>
        <v>68</v>
      </c>
      <c r="AMR831" s="179" t="s">
        <v>69</v>
      </c>
      <c r="AMS831" s="10">
        <f>AMQ831*1.1</f>
        <v>74.800000000000011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VLOOKUP(AMW831,$A$879:$F$2566,6,FALSE)</f>
        <v>192</v>
      </c>
      <c r="ANA831" s="179" t="s">
        <v>69</v>
      </c>
      <c r="ANB831" s="10">
        <f>AMZ831*1.1</f>
        <v>211.20000000000002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VLOOKUP(ANF831,$A$879:$F$2566,6,FALSE)</f>
        <v>193</v>
      </c>
      <c r="ANJ831" s="179" t="s">
        <v>69</v>
      </c>
      <c r="ANK831" s="10">
        <f>ANI831*1.1</f>
        <v>212.3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VLOOKUP(ANO831,$A$879:$F$2566,6,FALSE)</f>
        <v>192</v>
      </c>
      <c r="ANS831" s="179" t="s">
        <v>69</v>
      </c>
      <c r="ANT831" s="10">
        <f>ANR831*1.1</f>
        <v>211.20000000000002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VLOOKUP(ANX831,$A$879:$F$2566,6,FALSE)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VLOOKUP(AOG831,$A$879:$F$2566,6,FALSE)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VLOOKUP(AOP831,$A$879:$F$2566,6,FALSE)</f>
        <v>41</v>
      </c>
      <c r="AOT831" s="179" t="s">
        <v>69</v>
      </c>
      <c r="AOU831" s="10">
        <f>AOS831*1.1</f>
        <v>45.1</v>
      </c>
      <c r="AOV831" s="10"/>
      <c r="AOW831" s="239"/>
      <c r="AOX831" s="179" t="s">
        <v>94</v>
      </c>
      <c r="AOY831" s="446" t="s">
        <v>2048</v>
      </c>
      <c r="APA831" s="180"/>
      <c r="APB831" s="180">
        <f>VLOOKUP(AOY831,$A$879:$F$2566,6,FALSE)</f>
        <v>63</v>
      </c>
      <c r="APC831" s="179" t="s">
        <v>69</v>
      </c>
      <c r="APD831" s="10">
        <f>APB831*1.1</f>
        <v>69.300000000000011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VLOOKUP(APH831,$A$879:$F$2566,6,FALSE)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VLOOKUP(APQ831,$A$879:$F$2566,6,FALSE)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VLOOKUP(APZ831,$A$879:$F$2566,6,FALSE)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VLOOKUP(AQI831,$A$879:$F$2566,6,FALSE)</f>
        <v>41</v>
      </c>
      <c r="AQM831" s="179" t="s">
        <v>69</v>
      </c>
      <c r="AQN831" s="10">
        <f>AQL831*1.1</f>
        <v>45.1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VLOOKUP(AQR831,$A$879:$F$2566,6,FALSE)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VLOOKUP(ARA831,$A$879:$F$2566,6,FALSE)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VLOOKUP(ARJ831,$A$879:$F$2566,6,FALSE)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VLOOKUP(ARS831,$A$879:$F$2566,6,FALSE)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VLOOKUP(ASB831,$A$879:$F$2566,6,FALSE)</f>
        <v>91</v>
      </c>
      <c r="ASF831" s="179" t="s">
        <v>69</v>
      </c>
      <c r="ASG831" s="10">
        <f>ASE831*1.1</f>
        <v>100.10000000000001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VLOOKUP(ASK831,$A$879:$F$2566,6,FALSE)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VLOOKUP(AST831,$A$879:$F$2566,6,FALSE)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VLOOKUP(ATC831,$A$879:$F$2566,6,FALSE)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VLOOKUP(ATL831,$A$879:$F$2566,6,FALSE)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VLOOKUP(ATU831,$A$879:$F$2566,6,FALSE)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VLOOKUP(AUD831,$A$879:$F$2566,6,FALSE)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VLOOKUP(AUM831,$A$879:$F$2566,6,FALSE)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VLOOKUP(AUV831,$A$879:$F$2566,6,FALSE)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VLOOKUP(AVE831,$A$879:$F$2566,6,FALSE)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VLOOKUP(AVN831,$A$879:$F$2566,6,FALSE)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VLOOKUP(AVW831,$A$879:$F$2566,6,FALSE)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VLOOKUP(AWF831,$A$879:$F$2566,6,FALSE)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VLOOKUP(AWO831,$A$879:$F$2566,6,FALSE)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VLOOKUP(AWX831,$A$879:$F$2566,6,FALSE)</f>
        <v>41</v>
      </c>
      <c r="AXB831" s="179" t="s">
        <v>69</v>
      </c>
      <c r="AXC831" s="10">
        <f>AXA831*1.1</f>
        <v>45.1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VLOOKUP(AXG831,$A$879:$F$2566,6,FALSE)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VLOOKUP(AXP831,$A$879:$F$2566,6,FALSE)</f>
        <v>22</v>
      </c>
      <c r="AXT831" s="179" t="s">
        <v>69</v>
      </c>
      <c r="AXU831" s="10">
        <f>AXS831*1.1</f>
        <v>24.200000000000003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VLOOKUP(AXY831,$A$879:$F$2566,6,FALSE)</f>
        <v>192</v>
      </c>
      <c r="AYC831" s="179" t="s">
        <v>69</v>
      </c>
      <c r="AYD831" s="10">
        <f>AYB831*1.1</f>
        <v>211.20000000000002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VLOOKUP(AYH831,$A$879:$F$2566,6,FALSE)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VLOOKUP(AYQ831,$A$879:$F$2566,6,FALSE)</f>
        <v>63</v>
      </c>
      <c r="AYU831" s="179" t="s">
        <v>69</v>
      </c>
      <c r="AYV831" s="10">
        <f>AYT831*1.1</f>
        <v>69.300000000000011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VLOOKUP(AYZ831,$A$879:$F$2566,6,FALSE)</f>
        <v>68</v>
      </c>
      <c r="AZD831" s="179" t="s">
        <v>69</v>
      </c>
      <c r="AZE831" s="10">
        <f>AZC831*1.1</f>
        <v>74.800000000000011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VLOOKUP(AZI831,$A$879:$F$2566,6,FALSE)</f>
        <v>172</v>
      </c>
      <c r="AZM831" s="179" t="s">
        <v>69</v>
      </c>
      <c r="AZN831" s="10">
        <f>AZL831*1.1</f>
        <v>189.20000000000002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VLOOKUP(AZR831,$A$879:$F$2566,6,FALSE)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3325</v>
      </c>
      <c r="BAC831" s="180"/>
      <c r="BAD831" s="180">
        <f>VLOOKUP(BAA831,$A$879:$F$2566,6,FALSE)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0" t="s">
        <v>2614</v>
      </c>
      <c r="BAL831" s="180"/>
      <c r="BAM831" s="180">
        <f>VLOOKUP(BAJ831,$A$879:$F$2566,6,FALSE)</f>
        <v>192</v>
      </c>
      <c r="BAN831" s="179" t="s">
        <v>69</v>
      </c>
      <c r="BAO831" s="10">
        <f>BAM831*1.1</f>
        <v>211.20000000000002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VLOOKUP(BAS831,$A$879:$F$2566,6,FALSE)</f>
        <v>91</v>
      </c>
      <c r="BAW831" s="179" t="s">
        <v>69</v>
      </c>
      <c r="BAX831" s="10">
        <f>BAV831*1.1</f>
        <v>100.10000000000001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VLOOKUP(BBB831,$A$879:$F$2566,6,FALSE)</f>
        <v>40</v>
      </c>
      <c r="BBF831" s="179" t="s">
        <v>69</v>
      </c>
      <c r="BBG831" s="10">
        <f>BBE831*1.1</f>
        <v>44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VLOOKUP(BBK831,$A$879:$F$2566,6,FALSE)</f>
        <v>41</v>
      </c>
      <c r="BBO831" s="179" t="s">
        <v>69</v>
      </c>
      <c r="BBP831" s="10">
        <f>BBN831*1.1</f>
        <v>45.1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VLOOKUP(BBT831,$A$879:$F$2566,6,FALSE)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3325</v>
      </c>
      <c r="BCE831" s="180"/>
      <c r="BCF831" s="180">
        <f>VLOOKUP(BCC831,$A$879:$F$2566,6,FALSE)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VLOOKUP(BCL831,$A$879:$F$2566,6,FALSE)</f>
        <v>86</v>
      </c>
      <c r="BCP831" s="179" t="s">
        <v>69</v>
      </c>
      <c r="BCQ831" s="10">
        <f>BCO831*1.1</f>
        <v>94.600000000000009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VLOOKUP(BCU831,$A$879:$F$2566,6,FALSE)</f>
        <v>67</v>
      </c>
      <c r="BCY831" s="179" t="s">
        <v>69</v>
      </c>
      <c r="BCZ831" s="10">
        <f>BCX831*1.1</f>
        <v>73.7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VLOOKUP(BDD831,$A$879:$F$2566,6,FALSE)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VLOOKUP(BDM831,$A$879:$F$2566,6,FALSE)</f>
        <v>91</v>
      </c>
      <c r="BDQ831" s="179" t="s">
        <v>69</v>
      </c>
      <c r="BDR831" s="10">
        <f>BDP831*1.1</f>
        <v>100.10000000000001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VLOOKUP(BDV831,$A$879:$F$2566,6,FALSE)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VLOOKUP(BEE831,$A$879:$F$2566,6,FALSE)</f>
        <v>91</v>
      </c>
      <c r="BEI831" s="179" t="s">
        <v>69</v>
      </c>
      <c r="BEJ831" s="10">
        <f>BEH831*1.1</f>
        <v>100.10000000000001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VLOOKUP(BEN831,$A$879:$F$2566,6,FALSE)</f>
        <v>67</v>
      </c>
      <c r="BER831" s="179" t="s">
        <v>69</v>
      </c>
      <c r="BES831" s="10">
        <f>BEQ831*1.1</f>
        <v>73.7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VLOOKUP(BEW831,$A$879:$F$2566,6,FALSE)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VLOOKUP(BFF831,$A$879:$F$2566,6,FALSE)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VLOOKUP(BFO831,$A$879:$F$2566,6,FALSE)</f>
        <v>86</v>
      </c>
      <c r="BFS831" s="179" t="s">
        <v>69</v>
      </c>
      <c r="BFT831" s="10">
        <f>BFR831*1.1</f>
        <v>94.600000000000009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VLOOKUP(BFX831,$A$879:$F$2566,6,FALSE)</f>
        <v>86</v>
      </c>
      <c r="BGB831" s="179" t="s">
        <v>69</v>
      </c>
      <c r="BGC831" s="10">
        <f>BGA831*1.1</f>
        <v>94.600000000000009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VLOOKUP(BGG831,$A$879:$F$2566,6,FALSE)</f>
        <v>41</v>
      </c>
      <c r="BGK831" s="179" t="s">
        <v>69</v>
      </c>
      <c r="BGL831" s="10">
        <f>BGJ831*1.1</f>
        <v>45.1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VLOOKUP(BGP831,$A$879:$F$2566,6,FALSE)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VLOOKUP(BGY831,$A$879:$F$2566,6,FALSE)</f>
        <v>63</v>
      </c>
      <c r="BHC831" s="179" t="s">
        <v>69</v>
      </c>
      <c r="BHD831" s="10">
        <f>BHB831*1.1</f>
        <v>69.300000000000011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669.5</v>
      </c>
      <c r="I832" s="233"/>
      <c r="J832" s="179"/>
      <c r="K832" s="437"/>
      <c r="M832" s="179"/>
      <c r="N832" s="179"/>
      <c r="O832" s="179"/>
      <c r="P832" s="10"/>
      <c r="Q832" s="10">
        <f>SUM(P827:P831)</f>
        <v>421.7</v>
      </c>
      <c r="R832" s="233"/>
      <c r="S832" s="179"/>
      <c r="T832" s="437"/>
      <c r="V832" s="179"/>
      <c r="W832" s="179"/>
      <c r="X832" s="179"/>
      <c r="Y832" s="10"/>
      <c r="Z832" s="10">
        <f>SUM(Y827:Y831)</f>
        <v>862</v>
      </c>
      <c r="AA832" s="233"/>
      <c r="AB832" s="179"/>
      <c r="AC832" s="437"/>
      <c r="AE832" s="179"/>
      <c r="AF832" s="179"/>
      <c r="AG832" s="179"/>
      <c r="AH832" s="10"/>
      <c r="AI832" s="10">
        <f>SUM(AH827:AH831)</f>
        <v>497.3</v>
      </c>
      <c r="AJ832" s="233"/>
      <c r="AK832" s="179"/>
      <c r="AL832" s="437"/>
      <c r="AN832" s="179"/>
      <c r="AO832" s="179"/>
      <c r="AP832" s="179"/>
      <c r="AQ832" s="10"/>
      <c r="AR832" s="10">
        <f>SUM(AQ827:AQ831)</f>
        <v>963.59999999999991</v>
      </c>
      <c r="AS832" s="233"/>
      <c r="AT832" s="179"/>
      <c r="AU832" s="437"/>
      <c r="AW832" s="179"/>
      <c r="AX832" s="179"/>
      <c r="AY832" s="179"/>
      <c r="AZ832" s="10"/>
      <c r="BA832" s="10">
        <f>SUM(AZ827:AZ831)</f>
        <v>769.8</v>
      </c>
      <c r="BB832" s="233"/>
      <c r="BC832" s="179"/>
      <c r="BD832" s="437"/>
      <c r="BF832" s="179"/>
      <c r="BG832" s="179"/>
      <c r="BH832" s="179"/>
      <c r="BI832" s="10"/>
      <c r="BJ832" s="10">
        <f>SUM(BI827:BI831)</f>
        <v>451.7</v>
      </c>
      <c r="BK832" s="233"/>
      <c r="BL832" s="179"/>
      <c r="BM832" s="437"/>
      <c r="BO832" s="179"/>
      <c r="BP832" s="179"/>
      <c r="BQ832" s="179"/>
      <c r="BR832" s="10"/>
      <c r="BS832" s="10">
        <f>SUM(BR827:BR831)</f>
        <v>1009.8</v>
      </c>
      <c r="BT832" s="233"/>
      <c r="BU832" s="179"/>
      <c r="BV832" s="437"/>
      <c r="BX832" s="179"/>
      <c r="BY832" s="179"/>
      <c r="BZ832" s="179"/>
      <c r="CA832" s="10"/>
      <c r="CB832" s="10">
        <f>SUM(CA827:CA831)</f>
        <v>542.80000000000007</v>
      </c>
      <c r="CC832" s="233"/>
      <c r="CD832" s="179"/>
      <c r="CE832" s="437"/>
      <c r="CG832" s="179"/>
      <c r="CH832" s="179"/>
      <c r="CI832" s="179"/>
      <c r="CJ832" s="10"/>
      <c r="CK832" s="10">
        <f>SUM(CJ827:CJ831)</f>
        <v>765.90000000000009</v>
      </c>
      <c r="CL832" s="233"/>
      <c r="CM832" s="179"/>
      <c r="CN832" s="437"/>
      <c r="CP832" s="179"/>
      <c r="CQ832" s="179"/>
      <c r="CR832" s="179"/>
      <c r="CS832" s="10"/>
      <c r="CT832" s="10">
        <f>SUM(CS827:CS831)</f>
        <v>741.9</v>
      </c>
      <c r="CU832" s="233"/>
      <c r="CV832" s="179"/>
      <c r="CW832" s="437"/>
      <c r="CY832" s="179"/>
      <c r="CZ832" s="179"/>
      <c r="DA832" s="179"/>
      <c r="DB832" s="10"/>
      <c r="DC832" s="10">
        <f>SUM(DB827:DB831)</f>
        <v>1043.0999999999999</v>
      </c>
      <c r="DD832" s="233"/>
      <c r="DE832" s="179"/>
      <c r="DF832" s="437"/>
      <c r="DH832" s="179"/>
      <c r="DI832" s="179"/>
      <c r="DJ832" s="179"/>
      <c r="DK832" s="10"/>
      <c r="DL832" s="10">
        <f>SUM(DK827:DK831)</f>
        <v>661</v>
      </c>
      <c r="DM832" s="233"/>
      <c r="DN832" s="179"/>
      <c r="DO832" s="437"/>
      <c r="DQ832" s="179"/>
      <c r="DR832" s="179"/>
      <c r="DS832" s="179"/>
      <c r="DT832" s="10"/>
      <c r="DU832" s="10">
        <f>SUM(DT827:DT831)</f>
        <v>357.59999999999997</v>
      </c>
      <c r="DV832" s="233"/>
      <c r="DW832" s="179"/>
      <c r="DX832" s="437"/>
      <c r="DZ832" s="179"/>
      <c r="EA832" s="179"/>
      <c r="EB832" s="179"/>
      <c r="EC832" s="10"/>
      <c r="ED832" s="10">
        <f>SUM(EC827:EC831)</f>
        <v>579.70000000000005</v>
      </c>
      <c r="EE832" s="233"/>
      <c r="EF832" s="179"/>
      <c r="EG832" s="437"/>
      <c r="EI832" s="179"/>
      <c r="EJ832" s="179"/>
      <c r="EK832" s="179"/>
      <c r="EL832" s="10"/>
      <c r="EM832" s="10">
        <f>SUM(EL827:EL831)</f>
        <v>529.5</v>
      </c>
      <c r="EN832" s="233"/>
      <c r="EO832" s="179"/>
      <c r="EP832" s="437"/>
      <c r="ER832" s="179"/>
      <c r="ES832" s="179"/>
      <c r="ET832" s="179"/>
      <c r="EU832" s="10"/>
      <c r="EV832" s="10">
        <f>SUM(EU827:EU831)</f>
        <v>694.1</v>
      </c>
      <c r="EW832" s="233"/>
      <c r="EX832" s="179"/>
      <c r="EY832" s="437"/>
      <c r="FA832" s="179"/>
      <c r="FB832" s="179"/>
      <c r="FC832" s="179"/>
      <c r="FD832" s="10"/>
      <c r="FE832" s="10">
        <f>SUM(FD827:FD831)</f>
        <v>949.2</v>
      </c>
      <c r="FF832" s="233"/>
      <c r="FG832" s="179"/>
      <c r="FH832" s="437"/>
      <c r="FJ832" s="179"/>
      <c r="FK832" s="179"/>
      <c r="FL832" s="179"/>
      <c r="FM832" s="10"/>
      <c r="FN832" s="10">
        <f>SUM(FM827:FM831)</f>
        <v>916.3</v>
      </c>
      <c r="FO832" s="233"/>
      <c r="FP832" s="179"/>
      <c r="FQ832" s="437"/>
      <c r="FS832" s="179"/>
      <c r="FT832" s="179"/>
      <c r="FU832" s="179"/>
      <c r="FV832" s="10"/>
      <c r="FW832" s="10">
        <f>SUM(FV827:FV831)</f>
        <v>458.20000000000005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7"/>
      <c r="GK832" s="179"/>
      <c r="GL832" s="179"/>
      <c r="GM832" s="179"/>
      <c r="GN832" s="10"/>
      <c r="GO832" s="10">
        <f>SUM(GN827:GN831)</f>
        <v>580.30000000000007</v>
      </c>
      <c r="GP832" s="233"/>
      <c r="GQ832" s="179"/>
      <c r="GR832" s="437"/>
      <c r="GT832" s="179"/>
      <c r="GU832" s="179"/>
      <c r="GV832" s="179"/>
      <c r="GW832" s="179"/>
      <c r="GX832" s="10">
        <f>SUM(GW827:GW831)</f>
        <v>948.2</v>
      </c>
      <c r="GY832" s="233"/>
      <c r="GZ832" s="179"/>
      <c r="HA832" s="437"/>
      <c r="HC832" s="179"/>
      <c r="HD832" s="179"/>
      <c r="HE832" s="179"/>
      <c r="HF832" s="10"/>
      <c r="HG832" s="10">
        <f>SUM(HF827:HF831)</f>
        <v>785.90000000000009</v>
      </c>
      <c r="HH832" s="233"/>
      <c r="HI832" s="179"/>
      <c r="HJ832" s="437"/>
      <c r="HL832" s="179"/>
      <c r="HM832" s="179"/>
      <c r="HN832" s="179"/>
      <c r="HO832" s="179"/>
      <c r="HP832" s="10">
        <f>SUM(HO827:HO831)</f>
        <v>919.9</v>
      </c>
      <c r="HQ832" s="233"/>
      <c r="HR832" s="179"/>
      <c r="HS832" s="437"/>
      <c r="HU832" s="179"/>
      <c r="HV832" s="179"/>
      <c r="HW832" s="179"/>
      <c r="HX832" s="179"/>
      <c r="HY832" s="10">
        <f>SUM(HX827:HX831)</f>
        <v>583</v>
      </c>
      <c r="HZ832" s="233"/>
      <c r="IA832" s="179"/>
      <c r="IB832" s="437"/>
      <c r="ID832" s="179"/>
      <c r="IE832" s="179"/>
      <c r="IF832" s="179"/>
      <c r="IG832" s="179"/>
      <c r="IH832" s="10">
        <f>SUM(IG827:IG831)</f>
        <v>359</v>
      </c>
      <c r="II832" s="233"/>
      <c r="IJ832" s="179"/>
      <c r="IK832" s="437"/>
      <c r="IM832" s="179"/>
      <c r="IN832" s="179"/>
      <c r="IO832" s="179"/>
      <c r="IP832" s="10"/>
      <c r="IQ832" s="10">
        <f>SUM(IP827:IP831)</f>
        <v>607.6</v>
      </c>
      <c r="IR832" s="233"/>
      <c r="IS832" s="179"/>
      <c r="IT832" s="437"/>
      <c r="IV832" s="179"/>
      <c r="IW832" s="179"/>
      <c r="IX832" s="179"/>
      <c r="IY832" s="10"/>
      <c r="IZ832" s="10">
        <f>SUM(IY827:IY831)</f>
        <v>859.59999999999991</v>
      </c>
      <c r="JA832" s="233"/>
      <c r="JB832" s="179"/>
      <c r="JC832" s="437"/>
      <c r="JE832" s="179"/>
      <c r="JF832" s="179"/>
      <c r="JG832" s="179"/>
      <c r="JH832" s="10"/>
      <c r="JI832" s="10">
        <f>SUM(JH827:JH831)</f>
        <v>588</v>
      </c>
      <c r="JJ832" s="233"/>
      <c r="JK832" s="179"/>
      <c r="JL832" s="437"/>
      <c r="JN832" s="179"/>
      <c r="JO832" s="179"/>
      <c r="JP832" s="179"/>
      <c r="JQ832" s="10"/>
      <c r="JR832" s="10">
        <f>SUM(JQ827:JQ831)</f>
        <v>635</v>
      </c>
      <c r="JS832" s="233"/>
      <c r="JT832" s="179"/>
      <c r="JU832" s="437"/>
      <c r="JW832" s="179"/>
      <c r="JX832" s="179"/>
      <c r="JY832" s="179"/>
      <c r="JZ832" s="10"/>
      <c r="KA832" s="10">
        <f>SUM(JZ827:JZ831)</f>
        <v>571.19999999999993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7"/>
      <c r="KO832" s="179"/>
      <c r="KP832" s="179"/>
      <c r="KQ832" s="179"/>
      <c r="KR832" s="179"/>
      <c r="KS832" s="10">
        <f>SUM(KR827:KR831)</f>
        <v>625.09999999999991</v>
      </c>
      <c r="KT832" s="233"/>
      <c r="KU832" s="179"/>
      <c r="KV832" s="437"/>
      <c r="KX832" s="179"/>
      <c r="KY832" s="179"/>
      <c r="KZ832" s="179"/>
      <c r="LA832" s="10"/>
      <c r="LB832" s="10">
        <f>SUM(LA827:LA831)</f>
        <v>448.00000000000006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7"/>
      <c r="LP832" s="179"/>
      <c r="LQ832" s="179"/>
      <c r="LR832" s="179"/>
      <c r="LS832" s="10"/>
      <c r="LT832" s="10">
        <f>SUM(LS827:LS831)</f>
        <v>471.9</v>
      </c>
      <c r="LU832" s="233"/>
      <c r="LV832" s="179"/>
      <c r="LW832" s="437"/>
      <c r="LY832" s="179"/>
      <c r="LZ832" s="179"/>
      <c r="MA832" s="179"/>
      <c r="MB832" s="10"/>
      <c r="MC832" s="10">
        <f>SUM(MB827:MB831)</f>
        <v>337.7</v>
      </c>
      <c r="MD832" s="233"/>
      <c r="ME832" s="179"/>
      <c r="MF832" s="437"/>
      <c r="MH832" s="179"/>
      <c r="MI832" s="179"/>
      <c r="MJ832" s="179"/>
      <c r="MK832" s="10"/>
      <c r="ML832" s="10">
        <f>SUM(MK827:MK831)</f>
        <v>558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7"/>
      <c r="MZ832" s="179"/>
      <c r="NA832" s="179"/>
      <c r="NB832" s="179"/>
      <c r="NC832" s="10"/>
      <c r="ND832" s="10">
        <f>SUM(NC827:NC831)</f>
        <v>549.4</v>
      </c>
      <c r="NE832" s="233"/>
      <c r="NF832" s="179"/>
      <c r="NG832" s="437"/>
      <c r="NI832" s="179"/>
      <c r="NJ832" s="179"/>
      <c r="NK832" s="179"/>
      <c r="NL832" s="10"/>
      <c r="NM832" s="10">
        <f>SUM(NL827:NL831)</f>
        <v>618</v>
      </c>
      <c r="NN832" s="233"/>
      <c r="NO832" s="179"/>
      <c r="NP832" s="437"/>
      <c r="NR832" s="179"/>
      <c r="NS832" s="179"/>
      <c r="NT832" s="179"/>
      <c r="NU832" s="10"/>
      <c r="NV832" s="10">
        <f>SUM(NU827:NU831)</f>
        <v>469.09999999999991</v>
      </c>
      <c r="NW832" s="233"/>
      <c r="NX832" s="179"/>
      <c r="NY832" s="437"/>
      <c r="OA832" s="179"/>
      <c r="OB832" s="179"/>
      <c r="OC832" s="179"/>
      <c r="OD832" s="179"/>
      <c r="OE832" s="10">
        <f>SUM(OD827:OD831)</f>
        <v>842.59999999999991</v>
      </c>
      <c r="OF832" s="233"/>
      <c r="OG832" s="179"/>
      <c r="OH832" s="437"/>
      <c r="OJ832" s="179"/>
      <c r="OK832" s="179"/>
      <c r="OL832" s="179"/>
      <c r="OM832" s="10"/>
      <c r="ON832" s="10">
        <f>SUM(OM827:OM831)</f>
        <v>804.9</v>
      </c>
      <c r="OO832" s="233"/>
      <c r="OP832" s="179"/>
      <c r="OQ832" s="437"/>
      <c r="OS832" s="179"/>
      <c r="OT832" s="179"/>
      <c r="OU832" s="179"/>
      <c r="OV832" s="10"/>
      <c r="OW832" s="10">
        <f>SUM(OV827:OV831)</f>
        <v>725.09999999999991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446.6</v>
      </c>
      <c r="PG832" s="233"/>
      <c r="PH832" s="179"/>
      <c r="PI832" s="437"/>
      <c r="PK832" s="179"/>
      <c r="PL832" s="179"/>
      <c r="PM832" s="179"/>
      <c r="PN832" s="10"/>
      <c r="PO832" s="10">
        <f>SUM(PN827:PN831)</f>
        <v>294.2</v>
      </c>
      <c r="PP832" s="233"/>
      <c r="PQ832" s="179"/>
      <c r="PR832" s="437"/>
      <c r="PT832" s="179"/>
      <c r="PU832" s="179"/>
      <c r="PV832" s="179"/>
      <c r="PW832" s="10"/>
      <c r="PX832" s="10">
        <f>SUM(PW827:PW831)</f>
        <v>416.40000000000003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215.6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8"/>
      <c r="QU832" s="179"/>
      <c r="QV832" s="179"/>
      <c r="QW832" s="179"/>
      <c r="QX832" s="10"/>
      <c r="QY832" s="10">
        <f>SUM(QX827:QX831)</f>
        <v>470.79999999999995</v>
      </c>
      <c r="QZ832" s="233"/>
      <c r="RA832" s="179"/>
      <c r="RB832" s="437"/>
      <c r="RD832" s="179"/>
      <c r="RE832" s="179"/>
      <c r="RF832" s="179"/>
      <c r="RG832" s="10"/>
      <c r="RH832" s="10">
        <f>SUM(RG827:RG831)</f>
        <v>596.4</v>
      </c>
      <c r="RI832" s="233"/>
      <c r="RJ832" s="179"/>
      <c r="RK832" s="437"/>
      <c r="RM832" s="179"/>
      <c r="RN832" s="179"/>
      <c r="RO832" s="179"/>
      <c r="RP832" s="179"/>
      <c r="RQ832" s="10">
        <f>SUM(RP827:RP831)</f>
        <v>555.29999999999995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7"/>
      <c r="SE832" s="179"/>
      <c r="SF832" s="179"/>
      <c r="SG832" s="179"/>
      <c r="SH832" s="10"/>
      <c r="SI832" s="10">
        <f>SUM(SH827:SH831)</f>
        <v>507.30000000000007</v>
      </c>
      <c r="SJ832" s="239"/>
      <c r="SK832" s="179"/>
      <c r="SL832" s="437"/>
      <c r="SN832" s="179"/>
      <c r="SO832" s="179"/>
      <c r="SP832" s="179"/>
      <c r="SQ832" s="10"/>
      <c r="SR832" s="10">
        <f>SUM(SQ827:SQ831)</f>
        <v>599.70000000000005</v>
      </c>
      <c r="SS832" s="239"/>
      <c r="ST832" s="179"/>
      <c r="SU832" s="437"/>
      <c r="SW832" s="179"/>
      <c r="SX832" s="179"/>
      <c r="SY832" s="179"/>
      <c r="SZ832" s="10"/>
      <c r="TA832" s="10">
        <f>SUM(SZ827:SZ831)</f>
        <v>541.59999999999991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8"/>
      <c r="TO832" s="179"/>
      <c r="TP832" s="179"/>
      <c r="TQ832" s="179"/>
      <c r="TR832" s="10"/>
      <c r="TS832" s="10">
        <f>SUM(TR827:TR831)</f>
        <v>475.4</v>
      </c>
      <c r="TT832" s="239"/>
      <c r="TU832" s="179"/>
      <c r="TV832" s="438"/>
      <c r="TX832" s="179"/>
      <c r="TY832" s="179"/>
      <c r="TZ832" s="179"/>
      <c r="UA832" s="10"/>
      <c r="UB832" s="10">
        <f>SUM(UA827:UA831)</f>
        <v>213.89999999999998</v>
      </c>
      <c r="UC832" s="239"/>
      <c r="UD832" s="179"/>
      <c r="UE832" s="438"/>
      <c r="UG832" s="179"/>
      <c r="UH832" s="179"/>
      <c r="UI832" s="179"/>
      <c r="UJ832" s="10"/>
      <c r="UK832" s="10">
        <f>SUM(UJ827:UJ831)</f>
        <v>690.89999999999986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8"/>
      <c r="UY832" s="179"/>
      <c r="UZ832" s="179"/>
      <c r="VA832" s="179"/>
      <c r="VB832" s="10"/>
      <c r="VC832" s="10">
        <f>SUM(VB827:VB831)</f>
        <v>406.09999999999997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8"/>
      <c r="VQ832" s="179"/>
      <c r="VR832" s="179"/>
      <c r="VS832" s="179"/>
      <c r="VT832" s="10"/>
      <c r="VU832" s="10">
        <f>SUM(VT827:VT831)</f>
        <v>595.70000000000005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8"/>
      <c r="WI832" s="179"/>
      <c r="WJ832" s="179"/>
      <c r="WK832" s="179"/>
      <c r="WL832" s="179"/>
      <c r="WM832" s="10">
        <f>SUM(WL827:WL831)</f>
        <v>972</v>
      </c>
      <c r="WN832" s="239"/>
      <c r="WO832" s="179"/>
      <c r="WP832" s="438"/>
      <c r="WQ832" s="179"/>
      <c r="WR832" s="179"/>
      <c r="WS832" s="179"/>
      <c r="WT832" s="179"/>
      <c r="WU832" s="10"/>
      <c r="WV832" s="10">
        <f>SUM(WU827:WU831)</f>
        <v>510.09999999999997</v>
      </c>
      <c r="WW832" s="239"/>
      <c r="WX832" s="179"/>
      <c r="WY832" s="438"/>
      <c r="XA832" s="179"/>
      <c r="XB832" s="179"/>
      <c r="XC832" s="179"/>
      <c r="XD832" s="179"/>
      <c r="XE832" s="10">
        <f>SUM(XD827:XD831)</f>
        <v>205.3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443.9</v>
      </c>
      <c r="XO832" s="239"/>
      <c r="XP832" s="179"/>
      <c r="XQ832" s="438"/>
      <c r="XS832" s="179"/>
      <c r="XT832" s="179"/>
      <c r="XU832" s="179"/>
      <c r="XV832" s="10"/>
      <c r="XW832" s="10">
        <f>SUM(XV827:XV831)</f>
        <v>754.8</v>
      </c>
      <c r="XX832" s="239"/>
      <c r="XY832" s="179"/>
      <c r="XZ832" s="438"/>
      <c r="YB832" s="179"/>
      <c r="YC832" s="179"/>
      <c r="YD832" s="179"/>
      <c r="YE832" s="10"/>
      <c r="YF832" s="10">
        <f>SUM(YE827:YE831)</f>
        <v>265.59999999999997</v>
      </c>
      <c r="YG832" s="239"/>
      <c r="YH832" s="179"/>
      <c r="YI832" s="438"/>
      <c r="YK832" s="179"/>
      <c r="YL832" s="179"/>
      <c r="YM832" s="179"/>
      <c r="YN832" s="10"/>
      <c r="YO832" s="10">
        <f>SUM(YN827:YN831)</f>
        <v>965.90000000000009</v>
      </c>
      <c r="YP832" s="239"/>
      <c r="YQ832" s="179"/>
      <c r="YR832" s="438"/>
      <c r="YT832" s="179"/>
      <c r="YU832" s="179"/>
      <c r="YV832" s="179"/>
      <c r="YW832" s="10"/>
      <c r="YX832" s="10">
        <f>SUM(YW827:YW831)</f>
        <v>676.40000000000009</v>
      </c>
      <c r="YY832" s="239"/>
      <c r="YZ832" s="179"/>
      <c r="ZA832" s="438"/>
      <c r="ZC832" s="179"/>
      <c r="ZD832" s="179"/>
      <c r="ZE832" s="179"/>
      <c r="ZF832" s="10"/>
      <c r="ZG832" s="10">
        <f>SUM(ZF827:ZF831)</f>
        <v>508.6</v>
      </c>
      <c r="ZH832" s="239"/>
      <c r="ZI832" s="179"/>
      <c r="ZJ832" s="438"/>
      <c r="ZL832" s="179"/>
      <c r="ZM832" s="179"/>
      <c r="ZN832" s="179"/>
      <c r="ZO832" s="10"/>
      <c r="ZP832" s="10">
        <f>SUM(ZO827:ZO831)</f>
        <v>539.9</v>
      </c>
      <c r="ZQ832" s="239"/>
      <c r="ZR832" s="179"/>
      <c r="ZS832" s="438"/>
      <c r="ZU832" s="179"/>
      <c r="ZV832" s="179"/>
      <c r="ZW832" s="179"/>
      <c r="ZX832" s="10"/>
      <c r="ZY832" s="10">
        <f>SUM(ZX827:ZX831)</f>
        <v>166.8</v>
      </c>
      <c r="ZZ832" s="239"/>
      <c r="AAA832" s="179"/>
      <c r="AAB832" s="438"/>
      <c r="AAD832" s="179"/>
      <c r="AAE832" s="179"/>
      <c r="AAF832" s="179"/>
      <c r="AAG832" s="10"/>
      <c r="AAH832" s="10">
        <f>SUM(AAG827:AAG831)</f>
        <v>298.40000000000003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8"/>
      <c r="AAV832" s="179"/>
      <c r="AAW832" s="179"/>
      <c r="AAX832" s="179"/>
      <c r="AAY832" s="10"/>
      <c r="AAZ832" s="10">
        <f>SUM(AAY827:AAY831)</f>
        <v>302.8</v>
      </c>
      <c r="ABA832" s="239"/>
      <c r="ABB832" s="179"/>
      <c r="ABC832" s="439"/>
      <c r="ABE832" s="179"/>
      <c r="ABF832" s="179"/>
      <c r="ABG832" s="179"/>
      <c r="ABH832" s="10"/>
      <c r="ABI832" s="10">
        <f>SUM(ABH827:ABH831)</f>
        <v>616.1</v>
      </c>
      <c r="ABJ832" s="239"/>
      <c r="ABK832" s="179"/>
      <c r="ABL832" s="438"/>
      <c r="ABN832" s="179"/>
      <c r="ABO832" s="179"/>
      <c r="ABP832" s="179"/>
      <c r="ABQ832" s="10"/>
      <c r="ABR832" s="10">
        <f>SUM(ABQ827:ABQ831)</f>
        <v>530.1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8"/>
      <c r="ADG832" s="179"/>
      <c r="ADH832" s="179"/>
      <c r="ADI832" s="179"/>
      <c r="ADJ832" s="10"/>
      <c r="ADK832" s="10">
        <f>SUM(ADJ827:ADJ831)</f>
        <v>416.5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8"/>
      <c r="ADY832" s="179"/>
      <c r="ADZ832" s="179"/>
      <c r="AEA832" s="179"/>
      <c r="AEB832" s="10"/>
      <c r="AEC832" s="10">
        <f>SUM(AEB827:AEB831)</f>
        <v>218.3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8"/>
      <c r="AGA832" s="179"/>
      <c r="AGB832" s="179"/>
      <c r="AGC832" s="179"/>
      <c r="AGD832" s="10"/>
      <c r="AGE832" s="10">
        <f>SUM(AGD827:AGD831)</f>
        <v>532.29999999999995</v>
      </c>
      <c r="AGF832" s="239"/>
      <c r="AGG832" s="179"/>
      <c r="AGH832" s="438"/>
      <c r="AGJ832" s="179"/>
      <c r="AGK832" s="179"/>
      <c r="AGL832" s="179"/>
      <c r="AGM832" s="10"/>
      <c r="AGN832" s="10">
        <f>SUM(AGM827:AGM831)</f>
        <v>976.8</v>
      </c>
      <c r="AGO832" s="239"/>
      <c r="AGP832" s="179"/>
      <c r="AGQ832" s="438"/>
      <c r="AGS832" s="179"/>
      <c r="AGT832" s="179"/>
      <c r="AGU832" s="179"/>
      <c r="AGV832" s="10"/>
      <c r="AGW832" s="10">
        <f>SUM(AGV827:AGV831)</f>
        <v>483.10000000000008</v>
      </c>
      <c r="AGX832" s="239"/>
      <c r="AGY832" s="179"/>
      <c r="AGZ832" s="438"/>
      <c r="AHB832" s="179"/>
      <c r="AHC832" s="179"/>
      <c r="AHD832" s="179"/>
      <c r="AHE832" s="10"/>
      <c r="AHF832" s="10">
        <f>SUM(AHE827:AHE831)</f>
        <v>631.5</v>
      </c>
      <c r="AHG832" s="239"/>
      <c r="AHH832" s="179"/>
      <c r="AHI832" s="441"/>
      <c r="AHK832" s="179"/>
      <c r="AHL832" s="179"/>
      <c r="AHM832" s="179"/>
      <c r="AHN832" s="10"/>
      <c r="AHO832" s="10">
        <f>SUM(AHN827:AHN831)</f>
        <v>865.3</v>
      </c>
      <c r="AHP832" s="239"/>
      <c r="AHQ832" s="179"/>
      <c r="AHR832" s="438"/>
      <c r="AHT832" s="179"/>
      <c r="AHU832" s="179"/>
      <c r="AHV832" s="179"/>
      <c r="AHW832" s="10"/>
      <c r="AHX832" s="10">
        <f>SUM(AHW827:AHW831)</f>
        <v>447.3</v>
      </c>
      <c r="AHY832" s="239"/>
      <c r="AHZ832" s="179"/>
      <c r="AIA832" s="438"/>
      <c r="AIC832" s="179"/>
      <c r="AID832" s="179"/>
      <c r="AIE832" s="179"/>
      <c r="AIF832" s="10"/>
      <c r="AIG832" s="10">
        <f>SUM(AIF827:AIF831)</f>
        <v>574.1</v>
      </c>
      <c r="AIH832" s="239"/>
      <c r="AII832" s="179"/>
      <c r="AIJ832" s="438"/>
      <c r="AIL832" s="179"/>
      <c r="AIM832" s="179"/>
      <c r="AIN832" s="179"/>
      <c r="AIO832" s="10"/>
      <c r="AIP832" s="10">
        <f>SUM(AIO827:AIO831)</f>
        <v>721.8</v>
      </c>
      <c r="AIQ832" s="239"/>
      <c r="AIR832" s="179"/>
      <c r="AIS832" s="438"/>
      <c r="AIU832" s="179"/>
      <c r="AIV832" s="179"/>
      <c r="AIW832" s="179"/>
      <c r="AIX832" s="10"/>
      <c r="AIY832" s="10">
        <f>SUM(AIX827:AIX831)</f>
        <v>665.5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358.00000000000006</v>
      </c>
      <c r="AJI832" s="239"/>
      <c r="AJJ832" s="179"/>
      <c r="AJK832" s="438"/>
      <c r="AJM832" s="179"/>
      <c r="AJN832" s="179"/>
      <c r="AJO832" s="179"/>
      <c r="AJP832" s="10"/>
      <c r="AJQ832" s="10">
        <f>SUM(AJP827:AJP831)</f>
        <v>709.7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866.1</v>
      </c>
      <c r="AKA832" s="239"/>
      <c r="AKB832" s="179"/>
      <c r="AKC832" s="438"/>
      <c r="AKE832" s="179"/>
      <c r="AKF832" s="179"/>
      <c r="AKG832" s="179"/>
      <c r="AKH832" s="10"/>
      <c r="AKI832" s="10">
        <f>SUM(AKH827:AKH831)</f>
        <v>601.1</v>
      </c>
      <c r="AKJ832" s="239"/>
      <c r="AKK832" s="179"/>
      <c r="AKL832" s="438"/>
      <c r="AKN832" s="179"/>
      <c r="AKO832" s="179"/>
      <c r="AKP832" s="179"/>
      <c r="AKQ832" s="10"/>
      <c r="AKR832" s="10">
        <f>SUM(AKQ827:AKQ831)</f>
        <v>1189</v>
      </c>
      <c r="AKS832" s="239"/>
      <c r="AKT832" s="179"/>
      <c r="AKU832" s="438"/>
      <c r="AKW832" s="179"/>
      <c r="AKX832" s="179"/>
      <c r="AKY832" s="179"/>
      <c r="AKZ832" s="10"/>
      <c r="ALA832" s="10">
        <f>SUM(AKZ827:AKZ831)</f>
        <v>449.40000000000003</v>
      </c>
      <c r="ALB832" s="239"/>
      <c r="ALC832" s="179"/>
      <c r="ALD832" s="438"/>
      <c r="ALF832" s="179"/>
      <c r="ALG832" s="179"/>
      <c r="ALH832" s="179"/>
      <c r="ALI832" s="10"/>
      <c r="ALJ832" s="10">
        <f>SUM(ALI827:ALI831)</f>
        <v>888.99999999999989</v>
      </c>
      <c r="ALK832" s="239"/>
      <c r="ALL832" s="179"/>
      <c r="ALM832" s="438"/>
      <c r="ALO832" s="179"/>
      <c r="ALP832" s="179"/>
      <c r="ALQ832" s="179"/>
      <c r="ALR832" s="10"/>
      <c r="ALS832" s="10">
        <f>SUM(ALR827:ALR831)</f>
        <v>644.79999999999995</v>
      </c>
      <c r="ALT832" s="239"/>
      <c r="ALU832" s="179"/>
      <c r="ALV832" s="438"/>
      <c r="ALX832" s="179"/>
      <c r="ALY832" s="179"/>
      <c r="ALZ832" s="179"/>
      <c r="AMA832" s="10"/>
      <c r="AMB832" s="10">
        <f>SUM(AMA827:AMA831)</f>
        <v>981.30000000000007</v>
      </c>
      <c r="AMC832" s="239"/>
      <c r="AMD832" s="179"/>
      <c r="AME832" s="444"/>
      <c r="AMG832" s="179"/>
      <c r="AMH832" s="179"/>
      <c r="AMI832" s="179"/>
      <c r="AMJ832" s="10"/>
      <c r="AMK832" s="10">
        <f>SUM(AMJ827:AMJ831)</f>
        <v>709.6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674.8</v>
      </c>
      <c r="AMU832" s="239"/>
      <c r="AMV832" s="179"/>
      <c r="AMW832" s="438"/>
      <c r="AMY832" s="179"/>
      <c r="AMZ832" s="179"/>
      <c r="ANA832" s="179"/>
      <c r="ANB832" s="10"/>
      <c r="ANC832" s="10">
        <f>SUM(ANB827:ANB831)</f>
        <v>454.8</v>
      </c>
      <c r="AND832" s="239"/>
      <c r="ANE832" s="179"/>
      <c r="ANF832" s="438"/>
      <c r="ANH832" s="179"/>
      <c r="ANI832" s="179"/>
      <c r="ANJ832" s="179"/>
      <c r="ANK832" s="10"/>
      <c r="ANL832" s="10">
        <f>SUM(ANK827:ANK831)</f>
        <v>630.20000000000005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616.1</v>
      </c>
      <c r="ANV832" s="239"/>
      <c r="ANW832" s="179"/>
      <c r="ANX832" s="438"/>
      <c r="ANZ832" s="179"/>
      <c r="AOA832" s="179"/>
      <c r="AOB832" s="179"/>
      <c r="AOC832" s="10"/>
      <c r="AOD832" s="10">
        <f>SUM(AOC827:AOC831)</f>
        <v>562.6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8"/>
      <c r="AOR832" s="179"/>
      <c r="AOS832" s="179"/>
      <c r="AOT832" s="179"/>
      <c r="AOU832" s="10"/>
      <c r="AOV832" s="10">
        <f>SUM(AOU827:AOU831)</f>
        <v>525.29999999999995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519.20000000000005</v>
      </c>
      <c r="APF832" s="239"/>
      <c r="APG832" s="179"/>
      <c r="APH832" s="438"/>
      <c r="APJ832" s="179"/>
      <c r="APK832" s="179"/>
      <c r="APL832" s="179"/>
      <c r="APM832" s="10"/>
      <c r="APN832" s="10">
        <f>SUM(APM827:APM831)</f>
        <v>345.3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8"/>
      <c r="AQB832" s="179"/>
      <c r="AQC832" s="179"/>
      <c r="AQD832" s="179"/>
      <c r="AQE832" s="10"/>
      <c r="AQF832" s="10">
        <f>SUM(AQE827:AQE831)</f>
        <v>419.70000000000005</v>
      </c>
      <c r="AQG832" s="239"/>
      <c r="AQH832" s="179"/>
      <c r="AQI832" s="438"/>
      <c r="AQK832" s="179"/>
      <c r="AQL832" s="179"/>
      <c r="AQM832" s="179"/>
      <c r="AQN832" s="10"/>
      <c r="AQO832" s="10">
        <f>SUM(AQN827:AQN831)</f>
        <v>348.5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8"/>
      <c r="ASD832" s="179"/>
      <c r="ASE832" s="179"/>
      <c r="ASF832" s="179"/>
      <c r="ASG832" s="10"/>
      <c r="ASH832" s="10">
        <f>SUM(ASG827:ASG831)</f>
        <v>739.2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8"/>
      <c r="ASV832" s="179"/>
      <c r="ASW832" s="179"/>
      <c r="ASX832" s="179"/>
      <c r="ASY832" s="10"/>
      <c r="ASZ832" s="10">
        <f>SUM(ASY827:ASY831)</f>
        <v>215.70000000000002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8"/>
      <c r="AWQ832" s="179"/>
      <c r="AWR832" s="179"/>
      <c r="AWS832" s="179"/>
      <c r="AWT832" s="10"/>
      <c r="AWU832" s="10">
        <f>SUM(AWT827:AWT831)</f>
        <v>449.3</v>
      </c>
      <c r="AWV832" s="239"/>
      <c r="AWW832" s="179"/>
      <c r="AWX832" s="438"/>
      <c r="AWZ832" s="179"/>
      <c r="AXA832" s="179"/>
      <c r="AXB832" s="179"/>
      <c r="AXC832" s="10"/>
      <c r="AXD832" s="10">
        <f>SUM(AXC827:AXC831)</f>
        <v>544.5</v>
      </c>
      <c r="AXE832" s="239"/>
      <c r="AXF832" s="179"/>
      <c r="AXG832" s="438"/>
      <c r="AXI832" s="179"/>
      <c r="AXJ832" s="179"/>
      <c r="AXK832" s="179"/>
      <c r="AXL832" s="10"/>
      <c r="AXM832" s="10">
        <f>SUM(AXL827:AXL831)</f>
        <v>462.29999999999995</v>
      </c>
      <c r="AXN832" s="239"/>
      <c r="AXO832" s="179"/>
      <c r="AXP832" s="438"/>
      <c r="AXR832" s="179"/>
      <c r="AXS832" s="179"/>
      <c r="AXT832" s="179"/>
      <c r="AXU832" s="10"/>
      <c r="AXV832" s="10">
        <f>SUM(AXU827:AXU831)</f>
        <v>442.2</v>
      </c>
      <c r="AXW832" s="239"/>
      <c r="AXX832" s="179"/>
      <c r="AXY832" s="438"/>
      <c r="AYA832" s="179"/>
      <c r="AYB832" s="179"/>
      <c r="AYC832" s="179"/>
      <c r="AYD832" s="10"/>
      <c r="AYE832" s="10">
        <f>SUM(AYD827:AYD831)</f>
        <v>644</v>
      </c>
      <c r="AYF832" s="239"/>
      <c r="AYG832" s="179"/>
      <c r="AYH832" s="438"/>
      <c r="AYJ832" s="179"/>
      <c r="AYK832" s="179"/>
      <c r="AYL832" s="179"/>
      <c r="AYM832" s="10"/>
      <c r="AYN832" s="10">
        <f>SUM(AYM827:AYM831)</f>
        <v>319.10000000000002</v>
      </c>
      <c r="AYO832" s="239"/>
      <c r="AYP832" s="179"/>
      <c r="AYQ832" s="438"/>
      <c r="AYS832" s="179"/>
      <c r="AYT832" s="179"/>
      <c r="AYU832" s="179"/>
      <c r="AYV832" s="10"/>
      <c r="AYW832" s="10">
        <f>SUM(AYV827:AYV831)</f>
        <v>662.8</v>
      </c>
      <c r="AYX832" s="239"/>
      <c r="AYY832" s="179"/>
      <c r="AYZ832" s="438"/>
      <c r="AZB832" s="179"/>
      <c r="AZC832" s="179"/>
      <c r="AZD832" s="179"/>
      <c r="AZE832" s="10"/>
      <c r="AZF832" s="10">
        <f>SUM(AZE827:AZE831)</f>
        <v>801.59999999999991</v>
      </c>
      <c r="AZG832" s="239"/>
      <c r="AZH832" s="179"/>
      <c r="AZI832" s="438"/>
      <c r="AZK832" s="179"/>
      <c r="AZL832" s="179"/>
      <c r="AZM832" s="179"/>
      <c r="AZN832" s="10"/>
      <c r="AZO832" s="10">
        <f>SUM(AZN827:AZN831)</f>
        <v>502</v>
      </c>
      <c r="AZP832" s="239"/>
      <c r="AZQ832" s="179"/>
      <c r="AZR832" s="438"/>
      <c r="AZT832" s="179"/>
      <c r="AZU832" s="179"/>
      <c r="AZV832" s="179"/>
      <c r="AZW832" s="10"/>
      <c r="AZX832" s="10">
        <f>SUM(AZW827:AZW831)</f>
        <v>470.3</v>
      </c>
      <c r="AZY832" s="239"/>
      <c r="AZZ832" s="179"/>
      <c r="BAA832" s="438"/>
      <c r="BAC832" s="179"/>
      <c r="BAD832" s="179"/>
      <c r="BAE832" s="179"/>
      <c r="BAF832" s="10"/>
      <c r="BAG832" s="10">
        <f>SUM(BAF827:BAF831)</f>
        <v>762.6</v>
      </c>
      <c r="BAH832" s="239"/>
      <c r="BAI832" s="179"/>
      <c r="BAJ832" s="441"/>
      <c r="BAL832" s="179"/>
      <c r="BAM832" s="179"/>
      <c r="BAN832" s="179"/>
      <c r="BAO832" s="10"/>
      <c r="BAP832" s="10">
        <f>SUM(BAO827:BAO831)</f>
        <v>1089.2</v>
      </c>
      <c r="BAQ832" s="239"/>
      <c r="BAR832" s="179"/>
      <c r="BAS832" s="438"/>
      <c r="BAU832" s="179"/>
      <c r="BAV832" s="179"/>
      <c r="BAW832" s="179"/>
      <c r="BAX832" s="10"/>
      <c r="BAY832" s="10">
        <f>SUM(BAX827:BAX831)</f>
        <v>519.79999999999995</v>
      </c>
      <c r="BAZ832" s="239"/>
      <c r="BBA832" s="179"/>
      <c r="BBB832" s="438"/>
      <c r="BBD832" s="179"/>
      <c r="BBE832" s="179"/>
      <c r="BBF832" s="179"/>
      <c r="BBG832" s="10"/>
      <c r="BBH832" s="10">
        <f>SUM(BBG827:BBG831)</f>
        <v>426.5</v>
      </c>
      <c r="BBI832" s="239"/>
      <c r="BBJ832" s="179"/>
      <c r="BBK832" s="438"/>
      <c r="BBM832" s="179"/>
      <c r="BBN832" s="179"/>
      <c r="BBO832" s="179"/>
      <c r="BBP832" s="10"/>
      <c r="BBQ832" s="10">
        <f>SUM(BBP827:BBP831)</f>
        <v>610.1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549.30000000000007</v>
      </c>
      <c r="BCA832" s="239"/>
      <c r="BCB832" s="179"/>
      <c r="BCC832" s="438"/>
      <c r="BCE832" s="179"/>
      <c r="BCF832" s="179"/>
      <c r="BCG832" s="179"/>
      <c r="BCH832" s="10"/>
      <c r="BCI832" s="10">
        <f>SUM(BCH827:BCH831)</f>
        <v>339.79999999999995</v>
      </c>
      <c r="BCJ832" s="239"/>
      <c r="BCK832" s="179"/>
      <c r="BCL832" s="438"/>
      <c r="BCN832" s="179"/>
      <c r="BCO832" s="179"/>
      <c r="BCP832" s="179"/>
      <c r="BCQ832" s="10"/>
      <c r="BCR832" s="10">
        <f>SUM(BCQ827:BCQ831)</f>
        <v>598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585.70000000000005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474.7</v>
      </c>
      <c r="BDK832" s="239"/>
      <c r="BDL832" s="179"/>
      <c r="BDM832" s="438"/>
      <c r="BDO832" s="179"/>
      <c r="BDP832" s="179"/>
      <c r="BDQ832" s="179"/>
      <c r="BDR832" s="10"/>
      <c r="BDS832" s="10">
        <f>SUM(BDR827:BDR831)</f>
        <v>727.6</v>
      </c>
      <c r="BDT832" s="239"/>
      <c r="BDU832" s="179"/>
      <c r="BDV832" s="438"/>
      <c r="BDX832" s="179"/>
      <c r="BDY832" s="179"/>
      <c r="BDZ832" s="179"/>
      <c r="BEA832" s="10"/>
      <c r="BEB832" s="10">
        <f>SUM(BEA827:BEA831)</f>
        <v>654.19999999999993</v>
      </c>
      <c r="BEC832" s="239"/>
      <c r="BED832" s="179"/>
      <c r="BEE832" s="438"/>
      <c r="BEG832" s="179"/>
      <c r="BEH832" s="179"/>
      <c r="BEI832" s="179"/>
      <c r="BEJ832" s="10"/>
      <c r="BEK832" s="10">
        <f>SUM(BEJ827:BEJ831)</f>
        <v>557.1</v>
      </c>
      <c r="BEL832" s="239"/>
      <c r="BEM832" s="179"/>
      <c r="BEN832" s="438"/>
      <c r="BEP832" s="179"/>
      <c r="BEQ832" s="179"/>
      <c r="BER832" s="179"/>
      <c r="BES832" s="10"/>
      <c r="BET832" s="10">
        <f>SUM(BES827:BES831)</f>
        <v>289.7</v>
      </c>
      <c r="BEU832" s="239"/>
      <c r="BEV832" s="179"/>
      <c r="BEW832" s="438"/>
      <c r="BEY832" s="179"/>
      <c r="BEZ832" s="179"/>
      <c r="BFA832" s="179"/>
      <c r="BFB832" s="10"/>
      <c r="BFC832" s="10">
        <f>SUM(BFB827:BFB831)</f>
        <v>455.1</v>
      </c>
      <c r="BFD832" s="239"/>
      <c r="BFE832" s="179"/>
      <c r="BFF832" s="438"/>
      <c r="BFH832" s="179"/>
      <c r="BFI832" s="179"/>
      <c r="BFJ832" s="179"/>
      <c r="BFK832" s="10"/>
      <c r="BFL832" s="10">
        <f>SUM(BFK827:BFK831)</f>
        <v>699.8</v>
      </c>
      <c r="BFM832" s="239"/>
      <c r="BFN832" s="179"/>
      <c r="BFO832" s="438"/>
      <c r="BFQ832" s="179"/>
      <c r="BFR832" s="179"/>
      <c r="BFS832" s="179"/>
      <c r="BFT832" s="10"/>
      <c r="BFU832" s="10">
        <f>SUM(BFT827:BFT831)</f>
        <v>539.6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355.40000000000003</v>
      </c>
      <c r="BGE832" s="239"/>
      <c r="BGF832" s="179"/>
      <c r="BGG832" s="438"/>
      <c r="BGI832" s="179"/>
      <c r="BGJ832" s="179"/>
      <c r="BGK832" s="179"/>
      <c r="BGL832" s="10"/>
      <c r="BGM832" s="10">
        <f>SUM(BGL827:BGL831)</f>
        <v>450.8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470.89999999999992</v>
      </c>
      <c r="BGW832" s="239"/>
      <c r="BGX832" s="179"/>
      <c r="BGY832" s="438"/>
      <c r="BHA832" s="179"/>
      <c r="BHB832" s="179"/>
      <c r="BHC832" s="179"/>
      <c r="BHD832" s="10"/>
      <c r="BHE832" s="10">
        <f>SUM(BHD827:BHD831)</f>
        <v>630.90000000000009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VLOOKUP(B833,$A$879:$F$2566,6,FALSE)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VLOOKUP(K833,$A$879:$F$2566,6,FALSE)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VLOOKUP(T833,$A$879:$F$2566,6,FALSE)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VLOOKUP(AC833,$A$879:$F$2566,6,FALSE)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VLOOKUP(AL833,$A$879:$F$2566,6,FALSE)</f>
        <v>31</v>
      </c>
      <c r="AP833" s="179" t="s">
        <v>61</v>
      </c>
      <c r="AQ833" s="10">
        <f>AO833*1.5*AN833</f>
        <v>46.5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VLOOKUP(AU833,$A$879:$F$2566,6,FALSE)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VLOOKUP(BD833,$A$879:$F$2566,6,FALSE)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VLOOKUP(BM833,$A$879:$F$2566,6,FALSE)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VLOOKUP(BV833,$A$879:$F$2566,6,FALSE)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VLOOKUP(CE833,$A$879:$F$2566,6,FALSE)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3138</v>
      </c>
      <c r="CO833" s="14" t="s">
        <v>1662</v>
      </c>
      <c r="CP833" s="248">
        <f>IF(CO833="Kopman",1.7,1)</f>
        <v>1.7</v>
      </c>
      <c r="CQ833" s="180">
        <f>VLOOKUP(CN833,$A$879:$F$2566,6,FALSE)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VLOOKUP(CW833,$A$879:$F$2566,6,FALSE)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VLOOKUP(DF833,$A$879:$F$2566,6,FALSE)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3138</v>
      </c>
      <c r="DQ833" s="248">
        <f>IF(DP833="Kopman",1.7,1)</f>
        <v>1</v>
      </c>
      <c r="DR833" s="180">
        <f>VLOOKUP(DO833,$A$879:$F$2566,6,FALSE)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VLOOKUP(DX833,$A$879:$F$2566,6,FALSE)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VLOOKUP(EG833,$A$879:$F$2566,6,FALSE)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VLOOKUP(EP833,$A$879:$F$2566,6,FALSE)</f>
        <v>31</v>
      </c>
      <c r="ET833" s="179" t="s">
        <v>61</v>
      </c>
      <c r="EU833" s="10">
        <f>ES833*1.5*ER833</f>
        <v>79.05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VLOOKUP(EY833,$A$879:$F$2566,6,FALSE)</f>
        <v>62</v>
      </c>
      <c r="FC833" s="179" t="s">
        <v>61</v>
      </c>
      <c r="FD833" s="10">
        <f>FB833*1.5*FA833</f>
        <v>93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VLOOKUP(FH833,$A$879:$F$2566,6,FALSE)</f>
        <v>133</v>
      </c>
      <c r="FL833" s="179" t="s">
        <v>61</v>
      </c>
      <c r="FM833" s="10">
        <f>FK833*1.5*FJ833</f>
        <v>199.5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VLOOKUP(FQ833,$A$879:$F$2566,6,FALSE)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VLOOKUP(FZ833,$A$879:$F$2566,6,FALSE)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VLOOKUP(GI833,$A$879:$F$2566,6,FALSE)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VLOOKUP(GR833,$A$879:$F$2566,6,FALSE)</f>
        <v>133</v>
      </c>
      <c r="GV833" s="179" t="s">
        <v>149</v>
      </c>
      <c r="GW833" s="10">
        <f>GU833*1.5*GT833</f>
        <v>199.5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VLOOKUP(HA833,$A$879:$F$2566,6,FALSE)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VLOOKUP(HJ833,$A$879:$F$2566,6,FALSE)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3138</v>
      </c>
      <c r="HU833" s="248">
        <f>IF(HT833="Kopman",1.7,1)</f>
        <v>1</v>
      </c>
      <c r="HV833" s="180">
        <f>VLOOKUP(HS833,$A$879:$F$2566,6,FALSE)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VLOOKUP(IB833,$A$879:$F$2566,6,FALSE)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VLOOKUP(IK833,$A$879:$F$2566,6,FALSE)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VLOOKUP(IT833,$A$879:$F$2566,6,FALSE)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VLOOKUP(JC833,$A$879:$F$2566,6,FALSE)</f>
        <v>164</v>
      </c>
      <c r="JG833" s="179" t="s">
        <v>61</v>
      </c>
      <c r="JH833" s="10">
        <f>JF833*1.5*JE833</f>
        <v>246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VLOOKUP(JL833,$A$879:$F$2566,6,FALSE)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VLOOKUP(JU833,$A$879:$F$2566,6,FALSE)</f>
        <v>133</v>
      </c>
      <c r="JY833" s="179" t="s">
        <v>61</v>
      </c>
      <c r="JZ833" s="10">
        <f>JX833*1.5*JW833</f>
        <v>199.5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VLOOKUP(KD833,$A$879:$F$2566,6,FALSE)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3138</v>
      </c>
      <c r="KN833" s="14" t="s">
        <v>1662</v>
      </c>
      <c r="KO833" s="248">
        <f>IF(KN833="Kopman",1.7,1)</f>
        <v>1.7</v>
      </c>
      <c r="KP833" s="180">
        <f>VLOOKUP(KM833,$A$879:$F$2566,6,FALSE)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VLOOKUP(KV833,$A$879:$F$2566,6,FALSE)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VLOOKUP(LE833,$A$879:$F$2566,6,FALSE)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VLOOKUP(LN833,$A$879:$F$2566,6,FALSE)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VLOOKUP(LW833,$A$879:$F$2566,6,FALSE)</f>
        <v>139</v>
      </c>
      <c r="MA833" s="179" t="s">
        <v>61</v>
      </c>
      <c r="MB833" s="10">
        <f>LZ833*1.5*LY833</f>
        <v>208.5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VLOOKUP(MF833,$A$879:$F$2566,6,FALSE)</f>
        <v>133</v>
      </c>
      <c r="MJ833" s="179" t="s">
        <v>61</v>
      </c>
      <c r="MK833" s="10">
        <f>MI833*1.5*MH833</f>
        <v>199.5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VLOOKUP(MO833,$A$879:$F$2566,6,FALSE)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VLOOKUP(MX833,$A$879:$F$2566,6,FALSE)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3138</v>
      </c>
      <c r="NI833" s="248">
        <f>IF(NH833="Kopman",1.7,1)</f>
        <v>1</v>
      </c>
      <c r="NJ833" s="180">
        <f>VLOOKUP(NG833,$A$879:$F$2566,6,FALSE)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VLOOKUP(NP833,$A$879:$F$2566,6,FALSE)</f>
        <v>128</v>
      </c>
      <c r="NT833" s="179" t="s">
        <v>61</v>
      </c>
      <c r="NU833" s="10">
        <f>NS833*1.5*NR833</f>
        <v>192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VLOOKUP(NY833,$A$879:$F$2566,6,FALSE)</f>
        <v>133</v>
      </c>
      <c r="OC833" s="179" t="s">
        <v>149</v>
      </c>
      <c r="OD833" s="10">
        <f>OB833*1.5*OA833</f>
        <v>199.5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VLOOKUP(OH833,$A$879:$F$2566,6,FALSE)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VLOOKUP(OQ833,$A$879:$F$2566,6,FALSE)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VLOOKUP(OZ833,$A$879:$F$2566,6,FALSE)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VLOOKUP(PI833,$A$879:$F$2566,6,FALSE)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VLOOKUP(PR833,$A$879:$F$2566,6,FALSE)</f>
        <v>139</v>
      </c>
      <c r="PV833" s="179" t="s">
        <v>61</v>
      </c>
      <c r="PW833" s="10">
        <f>PU833*1.5*PT833</f>
        <v>208.5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VLOOKUP(QA833,$A$879:$F$2566,6,FALSE)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VLOOKUP(QJ833,$A$879:$F$2566,6,FALSE)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VLOOKUP(QS833,$A$879:$F$2566,6,FALSE)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VLOOKUP(RB833,$A$879:$F$2566,6,FALSE)</f>
        <v>133</v>
      </c>
      <c r="RF833" s="179" t="s">
        <v>61</v>
      </c>
      <c r="RG833" s="10">
        <f>RE833*1.5*RD833</f>
        <v>199.5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VLOOKUP(RK833,$A$879:$F$2566,6,FALSE)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VLOOKUP(RT833,$A$879:$F$2566,6,FALSE)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VLOOKUP(SC833,$A$879:$F$2566,6,FALSE)</f>
        <v>164</v>
      </c>
      <c r="SG833" s="179" t="s">
        <v>61</v>
      </c>
      <c r="SH833" s="10">
        <f>SF833*1.5*SE833</f>
        <v>246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VLOOKUP(SL833,$A$879:$F$2566,6,FALSE)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VLOOKUP(SU833,$A$879:$F$2566,6,FALSE)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VLOOKUP(TD833,$A$879:$F$2566,6,FALSE)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VLOOKUP(TM833,$A$879:$F$2566,6,FALSE)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VLOOKUP(TV833,$A$879:$F$2566,6,FALSE)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VLOOKUP(UE833,$A$879:$F$2566,6,FALSE)</f>
        <v>164</v>
      </c>
      <c r="UI833" s="179" t="s">
        <v>61</v>
      </c>
      <c r="UJ833" s="10">
        <f>UH833*1.5*UG833</f>
        <v>246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VLOOKUP(UN833,$A$879:$F$2566,6,FALSE)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VLOOKUP(UW833,$A$879:$F$2566,6,FALSE)</f>
        <v>42</v>
      </c>
      <c r="VA833" s="179" t="s">
        <v>61</v>
      </c>
      <c r="VB833" s="10">
        <f>UZ833*1.5*UY833</f>
        <v>63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VLOOKUP(VF833,$A$879:$F$2566,6,FALSE)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VLOOKUP(VO833,$A$879:$F$2566,6,FALSE)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VLOOKUP(VX833,$A$879:$F$2566,6,FALSE)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VLOOKUP(WG833,$A$879:$F$2566,6,FALSE)</f>
        <v>133</v>
      </c>
      <c r="WK833" s="179" t="s">
        <v>149</v>
      </c>
      <c r="WL833" s="10">
        <f>WJ833*1.5*WI833</f>
        <v>339.15</v>
      </c>
      <c r="WN833" s="239"/>
      <c r="WO833" s="179" t="s">
        <v>95</v>
      </c>
      <c r="WP833" s="361" t="s">
        <v>3138</v>
      </c>
      <c r="WQ833" s="180"/>
      <c r="WR833" s="248">
        <f>IF(WQ833="Kopman",1.7,1)</f>
        <v>1</v>
      </c>
      <c r="WS833" s="180">
        <f>VLOOKUP(WP833,$A$879:$F$2566,6,FALSE)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VLOOKUP(WY833,$A$879:$F$2566,6,FALSE)</f>
        <v>133</v>
      </c>
      <c r="XC833" s="179" t="s">
        <v>149</v>
      </c>
      <c r="XD833" s="10">
        <f>XB833*1.5*XA833</f>
        <v>339.15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VLOOKUP(XH833,$A$879:$F$2566,6,FALSE)</f>
        <v>113</v>
      </c>
      <c r="XL833" s="179" t="s">
        <v>149</v>
      </c>
      <c r="XM833" s="10">
        <f>XK833*1.5*XJ833</f>
        <v>169.5</v>
      </c>
      <c r="XO833" s="239"/>
      <c r="XP833" s="179" t="s">
        <v>95</v>
      </c>
      <c r="XQ833" s="361" t="s">
        <v>3138</v>
      </c>
      <c r="XS833" s="248">
        <f>IF(XR833="Kopman",1.7,1)</f>
        <v>1</v>
      </c>
      <c r="XT833" s="180">
        <f>VLOOKUP(XQ833,$A$879:$F$2566,6,FALSE)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VLOOKUP(XZ833,$A$879:$F$2566,6,FALSE)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VLOOKUP(YI833,$A$879:$F$2566,6,FALSE)</f>
        <v>133</v>
      </c>
      <c r="YM833" s="179" t="s">
        <v>61</v>
      </c>
      <c r="YN833" s="10">
        <f>YL833*1.5*YK833</f>
        <v>339.15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VLOOKUP(YR833,$A$879:$F$2566,6,FALSE)</f>
        <v>133</v>
      </c>
      <c r="YV833" s="179" t="s">
        <v>149</v>
      </c>
      <c r="YW833" s="10">
        <f>YU833*1.5*YT833</f>
        <v>199.5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VLOOKUP(ZA833,$A$879:$F$2566,6,FALSE)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VLOOKUP(ZJ833,$A$879:$F$2566,6,FALSE)</f>
        <v>213</v>
      </c>
      <c r="ZN833" s="179" t="s">
        <v>149</v>
      </c>
      <c r="ZO833" s="10">
        <f>ZM833*1.5*ZL833</f>
        <v>319.5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VLOOKUP(ZS833,$A$879:$F$2566,6,FALSE)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VLOOKUP(AAB833,$A$879:$F$2566,6,FALSE)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VLOOKUP(AAK833,$A$879:$F$2566,6,FALSE)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VLOOKUP(AAT833,$A$879:$F$2566,6,FALSE)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VLOOKUP(ABC833,$A$879:$F$2566,6,FALSE)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VLOOKUP(ABL833,$A$879:$F$2566,6,FALSE)</f>
        <v>65</v>
      </c>
      <c r="ABP833" s="179" t="s">
        <v>61</v>
      </c>
      <c r="ABQ833" s="10">
        <f>ABO833*1.5*ABN833</f>
        <v>97.5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VLOOKUP(ABU833,$A$879:$F$2566,6,FALSE)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VLOOKUP(ACD833,$A$879:$F$2566,6,FALSE)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VLOOKUP(ACM833,$A$879:$F$2566,6,FALSE)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VLOOKUP(ACV833,$A$879:$F$2566,6,FALSE)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VLOOKUP(ADE833,$A$879:$F$2566,6,FALSE)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VLOOKUP(ADN833,$A$879:$F$2566,6,FALSE)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VLOOKUP(ADW833,$A$879:$F$2566,6,FALSE)</f>
        <v>175</v>
      </c>
      <c r="AEA833" s="179" t="s">
        <v>149</v>
      </c>
      <c r="AEB833" s="10">
        <f>ADZ833*1.5*ADY833</f>
        <v>446.25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VLOOKUP(AEF833,$A$879:$F$2566,6,FALSE)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VLOOKUP(AEO833,$A$879:$F$2566,6,FALSE)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VLOOKUP(AEX833,$A$879:$F$2566,6,FALSE)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VLOOKUP(AFG833,$A$879:$F$2566,6,FALSE)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VLOOKUP(AFP833,$A$879:$F$2566,6,FALSE)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VLOOKUP(AFY833,$A$879:$F$2566,6,FALSE)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VLOOKUP(AGH833,$A$879:$F$2566,6,FALSE)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VLOOKUP(AGQ833,$A$879:$F$2566,6,FALSE)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VLOOKUP(AGZ833,$A$879:$F$2566,6,FALSE)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0" t="s">
        <v>2040</v>
      </c>
      <c r="AHK833" s="248">
        <f>IF(AHJ833="Kopman",1.7,1)</f>
        <v>1</v>
      </c>
      <c r="AHL833" s="180">
        <f>VLOOKUP(AHI833,$A$879:$F$2566,6,FALSE)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VLOOKUP(AHR833,$A$879:$F$2566,6,FALSE)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VLOOKUP(AIA833,$A$879:$F$2566,6,FALSE)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VLOOKUP(AIJ833,$A$879:$F$2566,6,FALSE)</f>
        <v>128</v>
      </c>
      <c r="AIN833" s="179" t="s">
        <v>61</v>
      </c>
      <c r="AIO833" s="10">
        <f>AIM833*1.5*AIL833</f>
        <v>192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VLOOKUP(AIS833,$A$879:$F$2566,6,FALSE)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VLOOKUP(AJB833,$A$879:$F$2566,6,FALSE)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VLOOKUP(AJK833,$A$879:$F$2566,6,FALSE)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VLOOKUP(AJT833,$A$879:$F$2566,6,FALSE)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VLOOKUP(AKC833,$A$879:$F$2566,6,FALSE)</f>
        <v>213</v>
      </c>
      <c r="AKG833" s="179" t="s">
        <v>61</v>
      </c>
      <c r="AKH833" s="10">
        <f>AKF833*1.5*AKE833</f>
        <v>319.5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VLOOKUP(AKL833,$A$879:$F$2566,6,FALSE)</f>
        <v>42</v>
      </c>
      <c r="AKP833" s="179" t="s">
        <v>61</v>
      </c>
      <c r="AKQ833" s="10">
        <f>AKO833*1.5*AKN833</f>
        <v>63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VLOOKUP(AKU833,$A$879:$F$2566,6,FALSE)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VLOOKUP(ALD833,$A$879:$F$2566,6,FALSE)</f>
        <v>133</v>
      </c>
      <c r="ALH833" s="179" t="s">
        <v>61</v>
      </c>
      <c r="ALI833" s="10">
        <f>ALG833*1.5*ALF833</f>
        <v>199.5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VLOOKUP(ALM833,$A$879:$F$2566,6,FALSE)</f>
        <v>164</v>
      </c>
      <c r="ALQ833" s="179" t="s">
        <v>61</v>
      </c>
      <c r="ALR833" s="10">
        <f>ALP833*1.5*ALO833</f>
        <v>246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VLOOKUP(ALV833,$A$879:$F$2566,6,FALSE)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3" t="s">
        <v>1803</v>
      </c>
      <c r="AMG833" s="248">
        <f>IF(AMF833="Kopman",1.7,1)</f>
        <v>1</v>
      </c>
      <c r="AMH833" s="180">
        <f>VLOOKUP(AME833,$A$879:$F$2566,6,FALSE)</f>
        <v>31</v>
      </c>
      <c r="AMI833" s="179" t="s">
        <v>61</v>
      </c>
      <c r="AMJ833" s="10">
        <f>AMH833*1.5*AMG833</f>
        <v>46.5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VLOOKUP(AMN833,$A$879:$F$2566,6,FALSE)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VLOOKUP(AMW833,$A$879:$F$2566,6,FALSE)</f>
        <v>42</v>
      </c>
      <c r="ANA833" s="179" t="s">
        <v>61</v>
      </c>
      <c r="ANB833" s="10">
        <f>AMZ833*1.5*AMY833</f>
        <v>63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VLOOKUP(ANF833,$A$879:$F$2566,6,FALSE)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VLOOKUP(ANO833,$A$879:$F$2566,6,FALSE)</f>
        <v>113</v>
      </c>
      <c r="ANS833" s="179" t="s">
        <v>61</v>
      </c>
      <c r="ANT833" s="10">
        <f>ANR833*1.5*ANQ833</f>
        <v>169.5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VLOOKUP(ANX833,$A$879:$F$2566,6,FALSE)</f>
        <v>42</v>
      </c>
      <c r="AOB833" s="179" t="s">
        <v>61</v>
      </c>
      <c r="AOC833" s="10">
        <f>AOA833*1.5*ANZ833</f>
        <v>63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VLOOKUP(AOG833,$A$879:$F$2566,6,FALSE)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VLOOKUP(AOP833,$A$879:$F$2566,6,FALSE)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6" t="s">
        <v>2040</v>
      </c>
      <c r="APA833" s="248">
        <f>IF(AOZ833="Kopman",1.7,1)</f>
        <v>1</v>
      </c>
      <c r="APB833" s="180">
        <f>VLOOKUP(AOY833,$A$879:$F$2566,6,FALSE)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VLOOKUP(APH833,$A$879:$F$2566,6,FALSE)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VLOOKUP(APQ833,$A$879:$F$2566,6,FALSE)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VLOOKUP(APZ833,$A$879:$F$2566,6,FALSE)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VLOOKUP(AQI833,$A$879:$F$2566,6,FALSE)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VLOOKUP(AQR833,$A$879:$F$2566,6,FALSE)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VLOOKUP(ARA833,$A$879:$F$2566,6,FALSE)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VLOOKUP(ARJ833,$A$879:$F$2566,6,FALSE)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VLOOKUP(ARS833,$A$879:$F$2566,6,FALSE)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VLOOKUP(ASB833,$A$879:$F$2566,6,FALSE)</f>
        <v>164</v>
      </c>
      <c r="ASF833" s="179" t="s">
        <v>61</v>
      </c>
      <c r="ASG833" s="10">
        <f>ASE833*1.5*ASD833</f>
        <v>246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VLOOKUP(ASK833,$A$879:$F$2566,6,FALSE)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VLOOKUP(AST833,$A$879:$F$2566,6,FALSE)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VLOOKUP(ATC833,$A$879:$F$2566,6,FALSE)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VLOOKUP(ATL833,$A$879:$F$2566,6,FALSE)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VLOOKUP(ATU833,$A$879:$F$2566,6,FALSE)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VLOOKUP(AUD833,$A$879:$F$2566,6,FALSE)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VLOOKUP(AUM833,$A$879:$F$2566,6,FALSE)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VLOOKUP(AUV833,$A$879:$F$2566,6,FALSE)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VLOOKUP(AVE833,$A$879:$F$2566,6,FALSE)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VLOOKUP(AVN833,$A$879:$F$2566,6,FALSE)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VLOOKUP(AVW833,$A$879:$F$2566,6,FALSE)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VLOOKUP(AWF833,$A$879:$F$2566,6,FALSE)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VLOOKUP(AWO833,$A$879:$F$2566,6,FALSE)</f>
        <v>31</v>
      </c>
      <c r="AWS833" s="179" t="s">
        <v>61</v>
      </c>
      <c r="AWT833" s="10">
        <f>AWR833*1.5*AWQ833</f>
        <v>46.5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VLOOKUP(AWX833,$A$879:$F$2566,6,FALSE)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VLOOKUP(AXG833,$A$879:$F$2566,6,FALSE)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VLOOKUP(AXP833,$A$879:$F$2566,6,FALSE)</f>
        <v>42</v>
      </c>
      <c r="AXT833" s="179" t="s">
        <v>61</v>
      </c>
      <c r="AXU833" s="10">
        <f>AXS833*1.5*AXR833</f>
        <v>63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VLOOKUP(AXY833,$A$879:$F$2566,6,FALSE)</f>
        <v>42</v>
      </c>
      <c r="AYC833" s="179" t="s">
        <v>61</v>
      </c>
      <c r="AYD833" s="10">
        <f>AYB833*1.5*AYA833</f>
        <v>63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VLOOKUP(AYH833,$A$879:$F$2566,6,FALSE)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VLOOKUP(AYQ833,$A$879:$F$2566,6,FALSE)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VLOOKUP(AYZ833,$A$879:$F$2566,6,FALSE)</f>
        <v>164</v>
      </c>
      <c r="AZD833" s="179" t="s">
        <v>61</v>
      </c>
      <c r="AZE833" s="10">
        <f>AZC833*1.5*AZB833</f>
        <v>246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VLOOKUP(AZI833,$A$879:$F$2566,6,FALSE)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VLOOKUP(AZR833,$A$879:$F$2566,6,FALSE)</f>
        <v>42</v>
      </c>
      <c r="AZV833" s="179" t="s">
        <v>61</v>
      </c>
      <c r="AZW833" s="10">
        <f>AZU833*1.5*AZT833</f>
        <v>63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VLOOKUP(BAA833,$A$879:$F$2566,6,FALSE)</f>
        <v>164</v>
      </c>
      <c r="BAE833" s="179" t="s">
        <v>61</v>
      </c>
      <c r="BAF833" s="10">
        <f>BAD833*1.5*BAC833</f>
        <v>246</v>
      </c>
      <c r="BAG833" s="10"/>
      <c r="BAH833" s="239"/>
      <c r="BAI833" s="179" t="s">
        <v>95</v>
      </c>
      <c r="BAJ833" s="440" t="s">
        <v>2040</v>
      </c>
      <c r="BAL833" s="248">
        <f>IF(BAK833="Kopman",1.7,1)</f>
        <v>1</v>
      </c>
      <c r="BAM833" s="180">
        <f>VLOOKUP(BAJ833,$A$879:$F$2566,6,FALSE)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VLOOKUP(BAS833,$A$879:$F$2566,6,FALSE)</f>
        <v>48</v>
      </c>
      <c r="BAW833" s="179" t="s">
        <v>61</v>
      </c>
      <c r="BAX833" s="10">
        <f>BAV833*1.5*BAU833</f>
        <v>72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VLOOKUP(BBB833,$A$879:$F$2566,6,FALSE)</f>
        <v>42</v>
      </c>
      <c r="BBF833" s="179" t="s">
        <v>61</v>
      </c>
      <c r="BBG833" s="10">
        <f>BBE833*1.5*BBD833</f>
        <v>63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VLOOKUP(BBK833,$A$879:$F$2566,6,FALSE)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VLOOKUP(BBT833,$A$879:$F$2566,6,FALSE)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VLOOKUP(BCC833,$A$879:$F$2566,6,FALSE)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VLOOKUP(BCL833,$A$879:$F$2566,6,FALSE)</f>
        <v>113</v>
      </c>
      <c r="BCP833" s="179" t="s">
        <v>61</v>
      </c>
      <c r="BCQ833" s="10">
        <f>BCO833*1.5*BCN833</f>
        <v>169.5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VLOOKUP(BCU833,$A$879:$F$2566,6,FALSE)</f>
        <v>31</v>
      </c>
      <c r="BCY833" s="179" t="s">
        <v>61</v>
      </c>
      <c r="BCZ833" s="10">
        <f>BCX833*1.5*BCW833</f>
        <v>46.5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VLOOKUP(BDD833,$A$879:$F$2566,6,FALSE)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VLOOKUP(BDM833,$A$879:$F$2566,6,FALSE)</f>
        <v>31</v>
      </c>
      <c r="BDQ833" s="179" t="s">
        <v>61</v>
      </c>
      <c r="BDR833" s="10">
        <f>BDP833*1.5*BDO833</f>
        <v>46.5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VLOOKUP(BDV833,$A$879:$F$2566,6,FALSE)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VLOOKUP(BEE833,$A$879:$F$2566,6,FALSE)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VLOOKUP(BEN833,$A$879:$F$2566,6,FALSE)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VLOOKUP(BEW833,$A$879:$F$2566,6,FALSE)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VLOOKUP(BFF833,$A$879:$F$2566,6,FALSE)</f>
        <v>113</v>
      </c>
      <c r="BFJ833" s="179" t="s">
        <v>61</v>
      </c>
      <c r="BFK833" s="10">
        <f>BFI833*1.5*BFH833</f>
        <v>169.5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VLOOKUP(BFO833,$A$879:$F$2566,6,FALSE)</f>
        <v>164</v>
      </c>
      <c r="BFS833" s="179" t="s">
        <v>61</v>
      </c>
      <c r="BFT833" s="10">
        <f>BFR833*1.5*BFQ833</f>
        <v>246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VLOOKUP(BFX833,$A$879:$F$2566,6,FALSE)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VLOOKUP(BGG833,$A$879:$F$2566,6,FALSE)</f>
        <v>96</v>
      </c>
      <c r="BGK833" s="179" t="s">
        <v>61</v>
      </c>
      <c r="BGL833" s="10">
        <f>BGJ833*1.5*BGI833</f>
        <v>144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VLOOKUP(BGP833,$A$879:$F$2566,6,FALSE)</f>
        <v>42</v>
      </c>
      <c r="BGT833" s="179" t="s">
        <v>61</v>
      </c>
      <c r="BGU833" s="10">
        <f>BGS833*1.5*BGR833</f>
        <v>63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VLOOKUP(BGY833,$A$879:$F$2566,6,FALSE)</f>
        <v>31</v>
      </c>
      <c r="BHC833" s="179" t="s">
        <v>61</v>
      </c>
      <c r="BHD833" s="10">
        <f>BHB833*1.5*BHA833</f>
        <v>46.5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VLOOKUP(B834,$A$879:$F$2566,6,FALSE)</f>
        <v>213</v>
      </c>
      <c r="F834" s="179" t="s">
        <v>63</v>
      </c>
      <c r="G834" s="10">
        <f>E834*1.4</f>
        <v>298.2</v>
      </c>
      <c r="H834" s="10"/>
      <c r="I834" s="233"/>
      <c r="J834" s="179" t="s">
        <v>96</v>
      </c>
      <c r="K834" s="361" t="s">
        <v>3138</v>
      </c>
      <c r="M834" s="180"/>
      <c r="N834" s="180">
        <f>VLOOKUP(K834,$A$879:$F$2566,6,FALSE)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VLOOKUP(T834,$A$879:$F$2566,6,FALSE)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VLOOKUP(AC834,$A$879:$F$2566,6,FALSE)</f>
        <v>133</v>
      </c>
      <c r="AG834" s="179" t="s">
        <v>63</v>
      </c>
      <c r="AH834" s="10">
        <f>AF834*1.4</f>
        <v>186.2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VLOOKUP(AL834,$A$879:$F$2566,6,FALSE)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VLOOKUP(AU834,$A$879:$F$2566,6,FALSE)</f>
        <v>128</v>
      </c>
      <c r="AY834" s="179" t="s">
        <v>63</v>
      </c>
      <c r="AZ834" s="10">
        <f>AX834*1.4</f>
        <v>179.2</v>
      </c>
      <c r="BA834" s="10"/>
      <c r="BB834" s="233"/>
      <c r="BC834" s="179" t="s">
        <v>96</v>
      </c>
      <c r="BD834" s="361" t="s">
        <v>3138</v>
      </c>
      <c r="BF834" s="180"/>
      <c r="BG834" s="180">
        <f>VLOOKUP(BD834,$A$879:$F$2566,6,FALSE)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VLOOKUP(BM834,$A$879:$F$2566,6,FALSE)</f>
        <v>164</v>
      </c>
      <c r="BQ834" s="179" t="s">
        <v>63</v>
      </c>
      <c r="BR834" s="10">
        <f>BP834*1.4</f>
        <v>229.6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VLOOKUP(BV834,$A$879:$F$2566,6,FALSE)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VLOOKUP(CE834,$A$879:$F$2566,6,FALSE)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VLOOKUP(CN834,$A$879:$F$2566,6,FALSE)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VLOOKUP(CW834,$A$879:$F$2566,6,FALSE)</f>
        <v>133</v>
      </c>
      <c r="DA834" s="179" t="s">
        <v>63</v>
      </c>
      <c r="DB834" s="10">
        <f>CZ834*1.4</f>
        <v>186.2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VLOOKUP(DF834,$A$879:$F$2566,6,FALSE)</f>
        <v>213</v>
      </c>
      <c r="DJ834" s="179" t="s">
        <v>63</v>
      </c>
      <c r="DK834" s="10">
        <f>DI834*1.4</f>
        <v>298.2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VLOOKUP(DO834,$A$879:$F$2566,6,FALSE)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VLOOKUP(DX834,$A$879:$F$2566,6,FALSE)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3138</v>
      </c>
      <c r="EI834" s="180"/>
      <c r="EJ834" s="180">
        <f>VLOOKUP(EG834,$A$879:$F$2566,6,FALSE)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VLOOKUP(EP834,$A$879:$F$2566,6,FALSE)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VLOOKUP(EY834,$A$879:$F$2566,6,FALSE)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VLOOKUP(FH834,$A$879:$F$2566,6,FALSE)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VLOOKUP(FQ834,$A$879:$F$2566,6,FALSE)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VLOOKUP(FZ834,$A$879:$F$2566,6,FALSE)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3138</v>
      </c>
      <c r="GK834" s="180"/>
      <c r="GL834" s="180">
        <f>VLOOKUP(GI834,$A$879:$F$2566,6,FALSE)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1" t="s">
        <v>3138</v>
      </c>
      <c r="GT834" s="180"/>
      <c r="GU834" s="180">
        <f>VLOOKUP(GR834,$A$879:$F$2566,6,FALSE)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VLOOKUP(HA834,$A$879:$F$2566,6,FALSE)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1" t="s">
        <v>3138</v>
      </c>
      <c r="HL834" s="180"/>
      <c r="HM834" s="180">
        <f>VLOOKUP(HJ834,$A$879:$F$2566,6,FALSE)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VLOOKUP(HS834,$A$879:$F$2566,6,FALSE)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VLOOKUP(IB834,$A$879:$F$2566,6,FALSE)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VLOOKUP(IK834,$A$879:$F$2566,6,FALSE)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VLOOKUP(IT834,$A$879:$F$2566,6,FALSE)</f>
        <v>213</v>
      </c>
      <c r="IX834" s="179" t="s">
        <v>63</v>
      </c>
      <c r="IY834" s="10">
        <f>IW834*1.4</f>
        <v>298.2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VLOOKUP(JC834,$A$879:$F$2566,6,FALSE)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VLOOKUP(JL834,$A$879:$F$2566,6,FALSE)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VLOOKUP(JU834,$A$879:$F$2566,6,FALSE)</f>
        <v>213</v>
      </c>
      <c r="JY834" s="179" t="s">
        <v>63</v>
      </c>
      <c r="JZ834" s="10">
        <f>JX834*1.4</f>
        <v>298.2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VLOOKUP(KD834,$A$879:$F$2566,6,FALSE)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VLOOKUP(KM834,$A$879:$F$2566,6,FALSE)</f>
        <v>62</v>
      </c>
      <c r="KQ834" s="179" t="s">
        <v>63</v>
      </c>
      <c r="KR834" s="10">
        <f>KP834*1.4</f>
        <v>86.8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VLOOKUP(KV834,$A$879:$F$2566,6,FALSE)</f>
        <v>133</v>
      </c>
      <c r="KZ834" s="179" t="s">
        <v>63</v>
      </c>
      <c r="LA834" s="10">
        <f>KY834*1.4</f>
        <v>186.2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VLOOKUP(LE834,$A$879:$F$2566,6,FALSE)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VLOOKUP(LN834,$A$879:$F$2566,6,FALSE)</f>
        <v>133</v>
      </c>
      <c r="LR834" s="179" t="s">
        <v>63</v>
      </c>
      <c r="LS834" s="10">
        <f>LQ834*1.4</f>
        <v>186.2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VLOOKUP(LW834,$A$879:$F$2566,6,FALSE)</f>
        <v>128</v>
      </c>
      <c r="MA834" s="179" t="s">
        <v>63</v>
      </c>
      <c r="MB834" s="10">
        <f>LZ834*1.4</f>
        <v>179.2</v>
      </c>
      <c r="MC834" s="10"/>
      <c r="MD834" s="233"/>
      <c r="ME834" s="179" t="s">
        <v>96</v>
      </c>
      <c r="MF834" s="361" t="s">
        <v>3138</v>
      </c>
      <c r="MH834" s="180"/>
      <c r="MI834" s="180">
        <f>VLOOKUP(MF834,$A$879:$F$2566,6,FALSE)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VLOOKUP(MO834,$A$879:$F$2566,6,FALSE)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VLOOKUP(MX834,$A$879:$F$2566,6,FALSE)</f>
        <v>127</v>
      </c>
      <c r="NB834" s="179" t="s">
        <v>63</v>
      </c>
      <c r="NC834" s="10">
        <f>NA834*1.4</f>
        <v>177.79999999999998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VLOOKUP(NG834,$A$879:$F$2566,6,FALSE)</f>
        <v>31</v>
      </c>
      <c r="NK834" s="179" t="s">
        <v>63</v>
      </c>
      <c r="NL834" s="10">
        <f>NJ834*1.4</f>
        <v>43.4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VLOOKUP(NP834,$A$879:$F$2566,6,FALSE)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VLOOKUP(NY834,$A$879:$F$2566,6,FALSE)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VLOOKUP(OH834,$A$879:$F$2566,6,FALSE)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VLOOKUP(OQ834,$A$879:$F$2566,6,FALSE)</f>
        <v>213</v>
      </c>
      <c r="OU834" s="179" t="s">
        <v>63</v>
      </c>
      <c r="OV834" s="10">
        <f>OT834*1.4</f>
        <v>298.2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VLOOKUP(OZ834,$A$879:$F$2566,6,FALSE)</f>
        <v>62</v>
      </c>
      <c r="PD834" s="179" t="s">
        <v>63</v>
      </c>
      <c r="PE834" s="10">
        <f>PC834*1.4</f>
        <v>86.8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VLOOKUP(PI834,$A$879:$F$2566,6,FALSE)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VLOOKUP(PR834,$A$879:$F$2566,6,FALSE)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VLOOKUP(QA834,$A$879:$F$2566,6,FALSE)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VLOOKUP(QJ834,$A$879:$F$2566,6,FALSE)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VLOOKUP(QS834,$A$879:$F$2566,6,FALSE)</f>
        <v>128</v>
      </c>
      <c r="QW834" s="179" t="s">
        <v>63</v>
      </c>
      <c r="QX834" s="10">
        <f>QV834*1.4</f>
        <v>179.2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VLOOKUP(RB834,$A$879:$F$2566,6,FALSE)</f>
        <v>65</v>
      </c>
      <c r="RF834" s="179" t="s">
        <v>63</v>
      </c>
      <c r="RG834" s="10">
        <f>RE834*1.4</f>
        <v>91</v>
      </c>
      <c r="RH834" s="10"/>
      <c r="RI834" s="233"/>
      <c r="RJ834" s="179" t="s">
        <v>96</v>
      </c>
      <c r="RK834" s="361" t="s">
        <v>3138</v>
      </c>
      <c r="RM834" s="180"/>
      <c r="RN834" s="180">
        <f>VLOOKUP(RK834,$A$879:$F$2566,6,FALSE)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VLOOKUP(RT834,$A$879:$F$2566,6,FALSE)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VLOOKUP(SC834,$A$879:$F$2566,6,FALSE)</f>
        <v>127</v>
      </c>
      <c r="SG834" s="179" t="s">
        <v>63</v>
      </c>
      <c r="SH834" s="10">
        <f>SF834*1.4</f>
        <v>177.79999999999998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VLOOKUP(SL834,$A$879:$F$2566,6,FALSE)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3138</v>
      </c>
      <c r="SW834" s="180"/>
      <c r="SX834" s="180">
        <f>VLOOKUP(SU834,$A$879:$F$2566,6,FALSE)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VLOOKUP(TD834,$A$879:$F$2566,6,FALSE)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VLOOKUP(TM834,$A$879:$F$2566,6,FALSE)</f>
        <v>96</v>
      </c>
      <c r="TQ834" s="179" t="s">
        <v>63</v>
      </c>
      <c r="TR834" s="10">
        <f>TP834*1.4</f>
        <v>134.39999999999998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VLOOKUP(TV834,$A$879:$F$2566,6,FALSE)</f>
        <v>253</v>
      </c>
      <c r="TZ834" s="179" t="s">
        <v>63</v>
      </c>
      <c r="UA834" s="10">
        <f>TY834*1.4</f>
        <v>354.2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VLOOKUP(UE834,$A$879:$F$2566,6,FALSE)</f>
        <v>96</v>
      </c>
      <c r="UI834" s="179" t="s">
        <v>63</v>
      </c>
      <c r="UJ834" s="10">
        <f>UH834*1.4</f>
        <v>134.39999999999998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VLOOKUP(UN834,$A$879:$F$2566,6,FALSE)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VLOOKUP(UW834,$A$879:$F$2566,6,FALSE)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VLOOKUP(VF834,$A$879:$F$2566,6,FALSE)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VLOOKUP(VO834,$A$879:$F$2566,6,FALSE)</f>
        <v>253</v>
      </c>
      <c r="VS834" s="179" t="s">
        <v>63</v>
      </c>
      <c r="VT834" s="10">
        <f>VR834*1.4</f>
        <v>354.2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VLOOKUP(VX834,$A$879:$F$2566,6,FALSE)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3138</v>
      </c>
      <c r="WI834" s="180"/>
      <c r="WJ834" s="180">
        <f>VLOOKUP(WG834,$A$879:$F$2566,6,FALSE)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VLOOKUP(WP834,$A$879:$F$2566,6,FALSE)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3138</v>
      </c>
      <c r="XA834" s="180"/>
      <c r="XB834" s="180">
        <f>VLOOKUP(WY834,$A$879:$F$2566,6,FALSE)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1" t="s">
        <v>1715</v>
      </c>
      <c r="XJ834" s="180"/>
      <c r="XK834" s="180">
        <f>VLOOKUP(XH834,$A$879:$F$2566,6,FALSE)</f>
        <v>62</v>
      </c>
      <c r="XL834" s="179" t="s">
        <v>63</v>
      </c>
      <c r="XM834" s="10">
        <f>XK834*1.4</f>
        <v>86.8</v>
      </c>
      <c r="XO834" s="239"/>
      <c r="XP834" s="179" t="s">
        <v>96</v>
      </c>
      <c r="XQ834" s="361" t="s">
        <v>435</v>
      </c>
      <c r="XS834" s="180"/>
      <c r="XT834" s="180">
        <f>VLOOKUP(XQ834,$A$879:$F$2566,6,FALSE)</f>
        <v>42</v>
      </c>
      <c r="XU834" s="179" t="s">
        <v>63</v>
      </c>
      <c r="XV834" s="10">
        <f>XT834*1.4</f>
        <v>58.8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VLOOKUP(XZ834,$A$879:$F$2566,6,FALSE)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1" t="s">
        <v>3138</v>
      </c>
      <c r="YK834" s="180"/>
      <c r="YL834" s="180">
        <f>VLOOKUP(YI834,$A$879:$F$2566,6,FALSE)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1" t="s">
        <v>3138</v>
      </c>
      <c r="YT834" s="180"/>
      <c r="YU834" s="180">
        <f>VLOOKUP(YR834,$A$879:$F$2566,6,FALSE)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1" t="s">
        <v>465</v>
      </c>
      <c r="ZC834" s="180"/>
      <c r="ZD834" s="180">
        <f>VLOOKUP(ZA834,$A$879:$F$2566,6,FALSE)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1" t="s">
        <v>2648</v>
      </c>
      <c r="ZL834" s="180"/>
      <c r="ZM834" s="180">
        <f>VLOOKUP(ZJ834,$A$879:$F$2566,6,FALSE)</f>
        <v>133</v>
      </c>
      <c r="ZN834" s="179" t="s">
        <v>63</v>
      </c>
      <c r="ZO834" s="10">
        <f>ZM834*1.4</f>
        <v>186.2</v>
      </c>
      <c r="ZQ834" s="239"/>
      <c r="ZR834" s="179" t="s">
        <v>96</v>
      </c>
      <c r="ZS834" s="361" t="s">
        <v>975</v>
      </c>
      <c r="ZU834" s="180"/>
      <c r="ZV834" s="180">
        <f>VLOOKUP(ZS834,$A$879:$F$2566,6,FALSE)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VLOOKUP(AAB834,$A$879:$F$2566,6,FALSE)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VLOOKUP(AAK834,$A$879:$F$2566,6,FALSE)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VLOOKUP(AAT834,$A$879:$F$2566,6,FALSE)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VLOOKUP(ABC834,$A$879:$F$2566,6,FALSE)</f>
        <v>213</v>
      </c>
      <c r="ABG834" s="179" t="s">
        <v>63</v>
      </c>
      <c r="ABH834" s="10">
        <f>ABF834*1.4</f>
        <v>298.2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VLOOKUP(ABL834,$A$879:$F$2566,6,FALSE)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VLOOKUP(ABU834,$A$879:$F$2566,6,FALSE)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VLOOKUP(ACD834,$A$879:$F$2566,6,FALSE)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VLOOKUP(ACM834,$A$879:$F$2566,6,FALSE)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VLOOKUP(ACV834,$A$879:$F$2566,6,FALSE)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VLOOKUP(ADE834,$A$879:$F$2566,6,FALSE)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VLOOKUP(ADN834,$A$879:$F$2566,6,FALSE)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VLOOKUP(ADW834,$A$879:$F$2566,6,FALSE)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VLOOKUP(AEF834,$A$879:$F$2566,6,FALSE)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VLOOKUP(AEO834,$A$879:$F$2566,6,FALSE)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VLOOKUP(AEX834,$A$879:$F$2566,6,FALSE)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VLOOKUP(AFG834,$A$879:$F$2566,6,FALSE)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VLOOKUP(AFP834,$A$879:$F$2566,6,FALSE)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VLOOKUP(AFY834,$A$879:$F$2566,6,FALSE)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VLOOKUP(AGH834,$A$879:$F$2566,6,FALSE)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VLOOKUP(AGQ834,$A$879:$F$2566,6,FALSE)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VLOOKUP(AGZ834,$A$879:$F$2566,6,FALSE)</f>
        <v>48</v>
      </c>
      <c r="AHD834" s="179" t="s">
        <v>63</v>
      </c>
      <c r="AHE834" s="10">
        <f>AHC834*1.4</f>
        <v>67.199999999999989</v>
      </c>
      <c r="AHF834" s="10"/>
      <c r="AHG834" s="239"/>
      <c r="AHH834" s="179" t="s">
        <v>96</v>
      </c>
      <c r="AHI834" s="440" t="s">
        <v>2648</v>
      </c>
      <c r="AHK834" s="180"/>
      <c r="AHL834" s="180">
        <f>VLOOKUP(AHI834,$A$879:$F$2566,6,FALSE)</f>
        <v>133</v>
      </c>
      <c r="AHM834" s="179" t="s">
        <v>63</v>
      </c>
      <c r="AHN834" s="10">
        <f>AHL834*1.4</f>
        <v>186.2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VLOOKUP(AHR834,$A$879:$F$2566,6,FALSE)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3138</v>
      </c>
      <c r="AIC834" s="180"/>
      <c r="AID834" s="180">
        <f>VLOOKUP(AIA834,$A$879:$F$2566,6,FALSE)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VLOOKUP(AIJ834,$A$879:$F$2566,6,FALSE)</f>
        <v>31</v>
      </c>
      <c r="AIN834" s="179" t="s">
        <v>63</v>
      </c>
      <c r="AIO834" s="10">
        <f>AIM834*1.4</f>
        <v>43.4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VLOOKUP(AIS834,$A$879:$F$2566,6,FALSE)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VLOOKUP(AJB834,$A$879:$F$2566,6,FALSE)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VLOOKUP(AJK834,$A$879:$F$2566,6,FALSE)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VLOOKUP(AJT834,$A$879:$F$2566,6,FALSE)</f>
        <v>213</v>
      </c>
      <c r="AJX834" s="179" t="s">
        <v>63</v>
      </c>
      <c r="AJY834" s="10">
        <f>AJW834*1.4</f>
        <v>298.2</v>
      </c>
      <c r="AJZ834" s="10"/>
      <c r="AKA834" s="239"/>
      <c r="AKB834" s="179" t="s">
        <v>96</v>
      </c>
      <c r="AKC834" s="361" t="s">
        <v>3138</v>
      </c>
      <c r="AKE834" s="180"/>
      <c r="AKF834" s="180">
        <f>VLOOKUP(AKC834,$A$879:$F$2566,6,FALSE)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VLOOKUP(AKL834,$A$879:$F$2566,6,FALSE)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VLOOKUP(AKU834,$A$879:$F$2566,6,FALSE)</f>
        <v>164</v>
      </c>
      <c r="AKY834" s="179" t="s">
        <v>63</v>
      </c>
      <c r="AKZ834" s="10">
        <f>AKX834*1.4</f>
        <v>229.6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VLOOKUP(ALD834,$A$879:$F$2566,6,FALSE)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VLOOKUP(ALM834,$A$879:$F$2566,6,FALSE)</f>
        <v>133</v>
      </c>
      <c r="ALQ834" s="179" t="s">
        <v>63</v>
      </c>
      <c r="ALR834" s="10">
        <f>ALP834*1.4</f>
        <v>186.2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VLOOKUP(ALV834,$A$879:$F$2566,6,FALSE)</f>
        <v>133</v>
      </c>
      <c r="ALZ834" s="179" t="s">
        <v>63</v>
      </c>
      <c r="AMA834" s="10">
        <f>ALY834*1.4</f>
        <v>186.2</v>
      </c>
      <c r="AMB834" s="10"/>
      <c r="AMC834" s="239"/>
      <c r="AMD834" s="179" t="s">
        <v>96</v>
      </c>
      <c r="AME834" s="443" t="s">
        <v>1995</v>
      </c>
      <c r="AMG834" s="180"/>
      <c r="AMH834" s="180">
        <f>VLOOKUP(AME834,$A$879:$F$2566,6,FALSE)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VLOOKUP(AMN834,$A$879:$F$2566,6,FALSE)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VLOOKUP(AMW834,$A$879:$F$2566,6,FALSE)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VLOOKUP(ANF834,$A$879:$F$2566,6,FALSE)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VLOOKUP(ANO834,$A$879:$F$2566,6,FALSE)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VLOOKUP(ANX834,$A$879:$F$2566,6,FALSE)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VLOOKUP(AOG834,$A$879:$F$2566,6,FALSE)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VLOOKUP(AOP834,$A$879:$F$2566,6,FALSE)</f>
        <v>213</v>
      </c>
      <c r="AOT834" s="179" t="s">
        <v>63</v>
      </c>
      <c r="AOU834" s="10">
        <f>AOS834*1.4</f>
        <v>298.2</v>
      </c>
      <c r="AOV834" s="10"/>
      <c r="AOW834" s="239"/>
      <c r="AOX834" s="179" t="s">
        <v>96</v>
      </c>
      <c r="AOY834" s="446" t="s">
        <v>1803</v>
      </c>
      <c r="APA834" s="180"/>
      <c r="APB834" s="180">
        <f>VLOOKUP(AOY834,$A$879:$F$2566,6,FALSE)</f>
        <v>31</v>
      </c>
      <c r="APC834" s="179" t="s">
        <v>63</v>
      </c>
      <c r="APD834" s="10">
        <f>APB834*1.4</f>
        <v>43.4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VLOOKUP(APH834,$A$879:$F$2566,6,FALSE)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VLOOKUP(APQ834,$A$879:$F$2566,6,FALSE)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VLOOKUP(APZ834,$A$879:$F$2566,6,FALSE)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VLOOKUP(AQI834,$A$879:$F$2566,6,FALSE)</f>
        <v>48</v>
      </c>
      <c r="AQM834" s="179" t="s">
        <v>63</v>
      </c>
      <c r="AQN834" s="10">
        <f>AQL834*1.4</f>
        <v>67.199999999999989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VLOOKUP(AQR834,$A$879:$F$2566,6,FALSE)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VLOOKUP(ARA834,$A$879:$F$2566,6,FALSE)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VLOOKUP(ARJ834,$A$879:$F$2566,6,FALSE)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VLOOKUP(ARS834,$A$879:$F$2566,6,FALSE)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VLOOKUP(ASB834,$A$879:$F$2566,6,FALSE)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VLOOKUP(ASK834,$A$879:$F$2566,6,FALSE)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VLOOKUP(AST834,$A$879:$F$2566,6,FALSE)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VLOOKUP(ATC834,$A$879:$F$2566,6,FALSE)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VLOOKUP(ATL834,$A$879:$F$2566,6,FALSE)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VLOOKUP(ATU834,$A$879:$F$2566,6,FALSE)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VLOOKUP(AUD834,$A$879:$F$2566,6,FALSE)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VLOOKUP(AUM834,$A$879:$F$2566,6,FALSE)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VLOOKUP(AUV834,$A$879:$F$2566,6,FALSE)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VLOOKUP(AVE834,$A$879:$F$2566,6,FALSE)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VLOOKUP(AVN834,$A$879:$F$2566,6,FALSE)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VLOOKUP(AVW834,$A$879:$F$2566,6,FALSE)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VLOOKUP(AWF834,$A$879:$F$2566,6,FALSE)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VLOOKUP(AWO834,$A$879:$F$2566,6,FALSE)</f>
        <v>133</v>
      </c>
      <c r="AWS834" s="179" t="s">
        <v>63</v>
      </c>
      <c r="AWT834" s="10">
        <f>AWR834*1.4</f>
        <v>186.2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VLOOKUP(AWX834,$A$879:$F$2566,6,FALSE)</f>
        <v>133</v>
      </c>
      <c r="AXB834" s="179" t="s">
        <v>63</v>
      </c>
      <c r="AXC834" s="10">
        <f>AXA834*1.4</f>
        <v>186.2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VLOOKUP(AXG834,$A$879:$F$2566,6,FALSE)</f>
        <v>213</v>
      </c>
      <c r="AXK834" s="179" t="s">
        <v>63</v>
      </c>
      <c r="AXL834" s="10">
        <f>AXJ834*1.4</f>
        <v>298.2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VLOOKUP(AXP834,$A$879:$F$2566,6,FALSE)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VLOOKUP(AXY834,$A$879:$F$2566,6,FALSE)</f>
        <v>31</v>
      </c>
      <c r="AYC834" s="179" t="s">
        <v>63</v>
      </c>
      <c r="AYD834" s="10">
        <f>AYB834*1.4</f>
        <v>43.4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VLOOKUP(AYH834,$A$879:$F$2566,6,FALSE)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VLOOKUP(AYQ834,$A$879:$F$2566,6,FALSE)</f>
        <v>164</v>
      </c>
      <c r="AYU834" s="179" t="s">
        <v>63</v>
      </c>
      <c r="AYV834" s="10">
        <f>AYT834*1.4</f>
        <v>229.6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VLOOKUP(AYZ834,$A$879:$F$2566,6,FALSE)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VLOOKUP(AZI834,$A$879:$F$2566,6,FALSE)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VLOOKUP(AZR834,$A$879:$F$2566,6,FALSE)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VLOOKUP(BAA834,$A$879:$F$2566,6,FALSE)</f>
        <v>133</v>
      </c>
      <c r="BAE834" s="179" t="s">
        <v>63</v>
      </c>
      <c r="BAF834" s="10">
        <f>BAD834*1.4</f>
        <v>186.2</v>
      </c>
      <c r="BAG834" s="10"/>
      <c r="BAH834" s="239"/>
      <c r="BAI834" s="179" t="s">
        <v>96</v>
      </c>
      <c r="BAJ834" s="440" t="s">
        <v>1714</v>
      </c>
      <c r="BAL834" s="180"/>
      <c r="BAM834" s="180">
        <f>VLOOKUP(BAJ834,$A$879:$F$2566,6,FALSE)</f>
        <v>128</v>
      </c>
      <c r="BAN834" s="179" t="s">
        <v>63</v>
      </c>
      <c r="BAO834" s="10">
        <f>BAM834*1.4</f>
        <v>179.2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VLOOKUP(BAS834,$A$879:$F$2566,6,FALSE)</f>
        <v>113</v>
      </c>
      <c r="BAW834" s="179" t="s">
        <v>63</v>
      </c>
      <c r="BAX834" s="10">
        <f>BAV834*1.4</f>
        <v>158.19999999999999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VLOOKUP(BBB834,$A$879:$F$2566,6,FALSE)</f>
        <v>48</v>
      </c>
      <c r="BBF834" s="179" t="s">
        <v>63</v>
      </c>
      <c r="BBG834" s="10">
        <f>BBE834*1.4</f>
        <v>67.199999999999989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VLOOKUP(BBK834,$A$879:$F$2566,6,FALSE)</f>
        <v>31</v>
      </c>
      <c r="BBO834" s="179" t="s">
        <v>63</v>
      </c>
      <c r="BBP834" s="10">
        <f>BBN834*1.4</f>
        <v>43.4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VLOOKUP(BBT834,$A$879:$F$2566,6,FALSE)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VLOOKUP(BCC834,$A$879:$F$2566,6,FALSE)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VLOOKUP(BCL834,$A$879:$F$2566,6,FALSE)</f>
        <v>42</v>
      </c>
      <c r="BCP834" s="179" t="s">
        <v>63</v>
      </c>
      <c r="BCQ834" s="10">
        <f>BCO834*1.4</f>
        <v>58.8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VLOOKUP(BCU834,$A$879:$F$2566,6,FALSE)</f>
        <v>213</v>
      </c>
      <c r="BCY834" s="179" t="s">
        <v>63</v>
      </c>
      <c r="BCZ834" s="10">
        <f>BCX834*1.4</f>
        <v>298.2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VLOOKUP(BDD834,$A$879:$F$2566,6,FALSE)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VLOOKUP(BDM834,$A$879:$F$2566,6,FALSE)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VLOOKUP(BDV834,$A$879:$F$2566,6,FALSE)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VLOOKUP(BEE834,$A$879:$F$2566,6,FALSE)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VLOOKUP(BEN834,$A$879:$F$2566,6,FALSE)</f>
        <v>175</v>
      </c>
      <c r="BER834" s="179" t="s">
        <v>63</v>
      </c>
      <c r="BES834" s="10">
        <f>BEQ834*1.4</f>
        <v>244.99999999999997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VLOOKUP(BEW834,$A$879:$F$2566,6,FALSE)</f>
        <v>142</v>
      </c>
      <c r="BFA834" s="179" t="s">
        <v>63</v>
      </c>
      <c r="BFB834" s="10">
        <f>BEZ834*1.4</f>
        <v>198.79999999999998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VLOOKUP(BFF834,$A$879:$F$2566,6,FALSE)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VLOOKUP(BFO834,$A$879:$F$2566,6,FALSE)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VLOOKUP(BFX834,$A$879:$F$2566,6,FALSE)</f>
        <v>113</v>
      </c>
      <c r="BGB834" s="179" t="s">
        <v>63</v>
      </c>
      <c r="BGC834" s="10">
        <f>BGA834*1.4</f>
        <v>158.19999999999999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VLOOKUP(BGG834,$A$879:$F$2566,6,FALSE)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3138</v>
      </c>
      <c r="BGR834" s="180"/>
      <c r="BGS834" s="180">
        <f>VLOOKUP(BGP834,$A$879:$F$2566,6,FALSE)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VLOOKUP(BGY834,$A$879:$F$2566,6,FALSE)</f>
        <v>128</v>
      </c>
      <c r="BHC834" s="179" t="s">
        <v>63</v>
      </c>
      <c r="BHD834" s="10">
        <f>BHB834*1.4</f>
        <v>179.2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VLOOKUP(B835,$A$879:$F$2566,6,FALSE)</f>
        <v>128</v>
      </c>
      <c r="F835" s="179" t="s">
        <v>65</v>
      </c>
      <c r="G835" s="10">
        <f>E835*1.3</f>
        <v>166.4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VLOOKUP(K835,$A$879:$F$2566,6,FALSE)</f>
        <v>133</v>
      </c>
      <c r="O835" s="179" t="s">
        <v>65</v>
      </c>
      <c r="P835" s="10">
        <f>N835*1.3</f>
        <v>172.9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VLOOKUP(T835,$A$879:$F$2566,6,FALSE)</f>
        <v>213</v>
      </c>
      <c r="X835" s="179" t="s">
        <v>65</v>
      </c>
      <c r="Y835" s="10">
        <f>W835*1.3</f>
        <v>276.90000000000003</v>
      </c>
      <c r="Z835" s="10"/>
      <c r="AA835" s="233"/>
      <c r="AB835" s="179" t="s">
        <v>97</v>
      </c>
      <c r="AC835" s="361" t="s">
        <v>3138</v>
      </c>
      <c r="AE835" s="180"/>
      <c r="AF835" s="180">
        <f>VLOOKUP(AC835,$A$879:$F$2566,6,FALSE)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VLOOKUP(AL835,$A$879:$F$2566,6,FALSE)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3138</v>
      </c>
      <c r="AW835" s="180"/>
      <c r="AX835" s="180">
        <f>VLOOKUP(AU835,$A$879:$F$2566,6,FALSE)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VLOOKUP(BD835,$A$879:$F$2566,6,FALSE)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VLOOKUP(BM835,$A$879:$F$2566,6,FALSE)</f>
        <v>133</v>
      </c>
      <c r="BQ835" s="179" t="s">
        <v>65</v>
      </c>
      <c r="BR835" s="10">
        <f>BP835*1.3</f>
        <v>172.9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VLOOKUP(BV835,$A$879:$F$2566,6,FALSE)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VLOOKUP(CE835,$A$879:$F$2566,6,FALSE)</f>
        <v>72</v>
      </c>
      <c r="CI835" s="179" t="s">
        <v>65</v>
      </c>
      <c r="CJ835" s="10">
        <f>CH835*1.3</f>
        <v>93.600000000000009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VLOOKUP(CN835,$A$879:$F$2566,6,FALSE)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VLOOKUP(CW835,$A$879:$F$2566,6,FALSE)</f>
        <v>128</v>
      </c>
      <c r="DA835" s="179" t="s">
        <v>65</v>
      </c>
      <c r="DB835" s="10">
        <f>CZ835*1.3</f>
        <v>166.4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VLOOKUP(DF835,$A$879:$F$2566,6,FALSE)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VLOOKUP(DO835,$A$879:$F$2566,6,FALSE)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VLOOKUP(DX835,$A$879:$F$2566,6,FALSE)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VLOOKUP(EG835,$A$879:$F$2566,6,FALSE)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VLOOKUP(EP835,$A$879:$F$2566,6,FALSE)</f>
        <v>164</v>
      </c>
      <c r="ET835" s="179" t="s">
        <v>65</v>
      </c>
      <c r="EU835" s="10">
        <f>ES835*1.3</f>
        <v>213.20000000000002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VLOOKUP(EY835,$A$879:$F$2566,6,FALSE)</f>
        <v>31</v>
      </c>
      <c r="FC835" s="179" t="s">
        <v>65</v>
      </c>
      <c r="FD835" s="10">
        <f>FB835*1.3</f>
        <v>40.300000000000004</v>
      </c>
      <c r="FE835" s="10"/>
      <c r="FF835" s="233"/>
      <c r="FG835" s="179" t="s">
        <v>97</v>
      </c>
      <c r="FH835" s="361" t="s">
        <v>3138</v>
      </c>
      <c r="FJ835" s="180"/>
      <c r="FK835" s="180">
        <f>VLOOKUP(FH835,$A$879:$F$2566,6,FALSE)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VLOOKUP(FQ835,$A$879:$F$2566,6,FALSE)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VLOOKUP(FZ835,$A$879:$F$2566,6,FALSE)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VLOOKUP(GI835,$A$879:$F$2566,6,FALSE)</f>
        <v>113</v>
      </c>
      <c r="GM835" s="179" t="s">
        <v>65</v>
      </c>
      <c r="GN835" s="10">
        <f>GL835*1.3</f>
        <v>146.9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VLOOKUP(GR835,$A$879:$F$2566,6,FALSE)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VLOOKUP(HA835,$A$879:$F$2566,6,FALSE)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VLOOKUP(HJ835,$A$879:$F$2566,6,FALSE)</f>
        <v>213</v>
      </c>
      <c r="HN835" s="179" t="s">
        <v>65</v>
      </c>
      <c r="HO835" s="10">
        <f>HM835*1.3</f>
        <v>276.90000000000003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VLOOKUP(HS835,$A$879:$F$2566,6,FALSE)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VLOOKUP(IB835,$A$879:$F$2566,6,FALSE)</f>
        <v>113</v>
      </c>
      <c r="IF835" s="179" t="s">
        <v>65</v>
      </c>
      <c r="IG835" s="10">
        <f>IE835*1.3</f>
        <v>146.9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VLOOKUP(IK835,$A$879:$F$2566,6,FALSE)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VLOOKUP(IT835,$A$879:$F$2566,6,FALSE)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VLOOKUP(JC835,$A$879:$F$2566,6,FALSE)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VLOOKUP(JL835,$A$879:$F$2566,6,FALSE)</f>
        <v>133</v>
      </c>
      <c r="JP835" s="179" t="s">
        <v>65</v>
      </c>
      <c r="JQ835" s="10">
        <f>JO835*1.3</f>
        <v>172.9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VLOOKUP(JU835,$A$879:$F$2566,6,FALSE)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VLOOKUP(KD835,$A$879:$F$2566,6,FALSE)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VLOOKUP(KM835,$A$879:$F$2566,6,FALSE)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VLOOKUP(KV835,$A$879:$F$2566,6,FALSE)</f>
        <v>128</v>
      </c>
      <c r="KZ835" s="179" t="s">
        <v>65</v>
      </c>
      <c r="LA835" s="10">
        <f>KY835*1.3</f>
        <v>166.4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VLOOKUP(LE835,$A$879:$F$2566,6,FALSE)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VLOOKUP(LN835,$A$879:$F$2566,6,FALSE)</f>
        <v>127</v>
      </c>
      <c r="LR835" s="179" t="s">
        <v>65</v>
      </c>
      <c r="LS835" s="10">
        <f>LQ835*1.3</f>
        <v>165.1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VLOOKUP(LW835,$A$879:$F$2566,6,FALSE)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VLOOKUP(MF835,$A$879:$F$2566,6,FALSE)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VLOOKUP(MO835,$A$879:$F$2566,6,FALSE)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VLOOKUP(MX835,$A$879:$F$2566,6,FALSE)</f>
        <v>133</v>
      </c>
      <c r="NB835" s="179" t="s">
        <v>65</v>
      </c>
      <c r="NC835" s="10">
        <f>NA835*1.3</f>
        <v>172.9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VLOOKUP(NG835,$A$879:$F$2566,6,FALSE)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VLOOKUP(NP835,$A$879:$F$2566,6,FALSE)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VLOOKUP(NY835,$A$879:$F$2566,6,FALSE)</f>
        <v>164</v>
      </c>
      <c r="OC835" s="179" t="s">
        <v>65</v>
      </c>
      <c r="OD835" s="10">
        <f>OB835*1.3</f>
        <v>213.20000000000002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VLOOKUP(OH835,$A$879:$F$2566,6,FALSE)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VLOOKUP(OQ835,$A$879:$F$2566,6,FALSE)</f>
        <v>128</v>
      </c>
      <c r="OU835" s="179" t="s">
        <v>65</v>
      </c>
      <c r="OV835" s="10">
        <f>OT835*1.3</f>
        <v>166.4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VLOOKUP(OZ835,$A$879:$F$2566,6,FALSE)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3138</v>
      </c>
      <c r="PK835" s="180"/>
      <c r="PL835" s="180">
        <f>VLOOKUP(PI835,$A$879:$F$2566,6,FALSE)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VLOOKUP(PR835,$A$879:$F$2566,6,FALSE)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VLOOKUP(QA835,$A$879:$F$2566,6,FALSE)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VLOOKUP(QJ835,$A$879:$F$2566,6,FALSE)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VLOOKUP(QS835,$A$879:$F$2566,6,FALSE)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VLOOKUP(RB835,$A$879:$F$2566,6,FALSE)</f>
        <v>165</v>
      </c>
      <c r="RF835" s="179" t="s">
        <v>65</v>
      </c>
      <c r="RG835" s="10">
        <f>RE835*1.3</f>
        <v>214.5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VLOOKUP(RK835,$A$879:$F$2566,6,FALSE)</f>
        <v>128</v>
      </c>
      <c r="RO835" s="179" t="s">
        <v>65</v>
      </c>
      <c r="RP835" s="10">
        <f>RN835*1.3</f>
        <v>166.4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VLOOKUP(RT835,$A$879:$F$2566,6,FALSE)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VLOOKUP(SC835,$A$879:$F$2566,6,FALSE)</f>
        <v>42</v>
      </c>
      <c r="SG835" s="179" t="s">
        <v>65</v>
      </c>
      <c r="SH835" s="10">
        <f>SF835*1.3</f>
        <v>54.6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VLOOKUP(SL835,$A$879:$F$2566,6,FALSE)</f>
        <v>62</v>
      </c>
      <c r="SP835" s="179" t="s">
        <v>65</v>
      </c>
      <c r="SQ835" s="10">
        <f>SO835*1.3</f>
        <v>80.600000000000009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VLOOKUP(SU835,$A$879:$F$2566,6,FALSE)</f>
        <v>164</v>
      </c>
      <c r="SY835" s="179" t="s">
        <v>65</v>
      </c>
      <c r="SZ835" s="10">
        <f>SX835*1.3</f>
        <v>213.20000000000002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VLOOKUP(TD835,$A$879:$F$2566,6,FALSE)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VLOOKUP(TM835,$A$879:$F$2566,6,FALSE)</f>
        <v>42</v>
      </c>
      <c r="TQ835" s="179" t="s">
        <v>65</v>
      </c>
      <c r="TR835" s="10">
        <f>TP835*1.3</f>
        <v>54.6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VLOOKUP(TV835,$A$879:$F$2566,6,FALSE)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VLOOKUP(UE835,$A$879:$F$2566,6,FALSE)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VLOOKUP(UN835,$A$879:$F$2566,6,FALSE)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VLOOKUP(UW835,$A$879:$F$2566,6,FALSE)</f>
        <v>96</v>
      </c>
      <c r="VA835" s="179" t="s">
        <v>65</v>
      </c>
      <c r="VB835" s="10">
        <f>UZ835*1.3</f>
        <v>124.80000000000001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VLOOKUP(VF835,$A$879:$F$2566,6,FALSE)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VLOOKUP(VO835,$A$879:$F$2566,6,FALSE)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VLOOKUP(VX835,$A$879:$F$2566,6,FALSE)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VLOOKUP(WG835,$A$879:$F$2566,6,FALSE)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VLOOKUP(WP835,$A$879:$F$2566,6,FALSE)</f>
        <v>142</v>
      </c>
      <c r="WT835" s="179" t="s">
        <v>65</v>
      </c>
      <c r="WU835" s="10">
        <f>WS835*1.3</f>
        <v>184.6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VLOOKUP(WY835,$A$879:$F$2566,6,FALSE)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VLOOKUP(XH835,$A$879:$F$2566,6,FALSE)</f>
        <v>127</v>
      </c>
      <c r="XL835" s="179" t="s">
        <v>65</v>
      </c>
      <c r="XM835" s="10">
        <f>XK835*1.3</f>
        <v>165.1</v>
      </c>
      <c r="XO835" s="239"/>
      <c r="XP835" s="179" t="s">
        <v>97</v>
      </c>
      <c r="XQ835" s="361" t="s">
        <v>2353</v>
      </c>
      <c r="XS835" s="180"/>
      <c r="XT835" s="180">
        <f>VLOOKUP(XQ835,$A$879:$F$2566,6,FALSE)</f>
        <v>164</v>
      </c>
      <c r="XU835" s="179" t="s">
        <v>65</v>
      </c>
      <c r="XV835" s="10">
        <f>XT835*1.3</f>
        <v>213.20000000000002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VLOOKUP(XZ835,$A$879:$F$2566,6,FALSE)</f>
        <v>31</v>
      </c>
      <c r="YD835" s="179" t="s">
        <v>65</v>
      </c>
      <c r="YE835" s="10">
        <f>YC835*1.3</f>
        <v>40.300000000000004</v>
      </c>
      <c r="YG835" s="239"/>
      <c r="YH835" s="179" t="s">
        <v>97</v>
      </c>
      <c r="YI835" s="361" t="s">
        <v>2472</v>
      </c>
      <c r="YK835" s="180"/>
      <c r="YL835" s="180">
        <f>VLOOKUP(YI835,$A$879:$F$2566,6,FALSE)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VLOOKUP(YR835,$A$879:$F$2566,6,FALSE)</f>
        <v>139</v>
      </c>
      <c r="YV835" s="179" t="s">
        <v>65</v>
      </c>
      <c r="YW835" s="10">
        <f>YU835*1.3</f>
        <v>180.70000000000002</v>
      </c>
      <c r="YY835" s="239"/>
      <c r="YZ835" s="179" t="s">
        <v>97</v>
      </c>
      <c r="ZA835" s="361" t="s">
        <v>1995</v>
      </c>
      <c r="ZC835" s="180"/>
      <c r="ZD835" s="180">
        <f>VLOOKUP(ZA835,$A$879:$F$2566,6,FALSE)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3138</v>
      </c>
      <c r="ZL835" s="180"/>
      <c r="ZM835" s="180">
        <f>VLOOKUP(ZJ835,$A$879:$F$2566,6,FALSE)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1" t="s">
        <v>440</v>
      </c>
      <c r="ZU835" s="180"/>
      <c r="ZV835" s="180">
        <f>VLOOKUP(ZS835,$A$879:$F$2566,6,FALSE)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VLOOKUP(AAB835,$A$879:$F$2566,6,FALSE)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VLOOKUP(AAK835,$A$879:$F$2566,6,FALSE)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VLOOKUP(AAT835,$A$879:$F$2566,6,FALSE)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VLOOKUP(ABC835,$A$879:$F$2566,6,FALSE)</f>
        <v>133</v>
      </c>
      <c r="ABG835" s="179" t="s">
        <v>65</v>
      </c>
      <c r="ABH835" s="10">
        <f>ABF835*1.3</f>
        <v>172.9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VLOOKUP(ABL835,$A$879:$F$2566,6,FALSE)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VLOOKUP(ABU835,$A$879:$F$2566,6,FALSE)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VLOOKUP(ACD835,$A$879:$F$2566,6,FALSE)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VLOOKUP(ACM835,$A$879:$F$2566,6,FALSE)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VLOOKUP(ACV835,$A$879:$F$2566,6,FALSE)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VLOOKUP(ADE835,$A$879:$F$2566,6,FALSE)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VLOOKUP(ADN835,$A$879:$F$2566,6,FALSE)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VLOOKUP(ADW835,$A$879:$F$2566,6,FALSE)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VLOOKUP(AEF835,$A$879:$F$2566,6,FALSE)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VLOOKUP(AEO835,$A$879:$F$2566,6,FALSE)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VLOOKUP(AEX835,$A$879:$F$2566,6,FALSE)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VLOOKUP(AFG835,$A$879:$F$2566,6,FALSE)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VLOOKUP(AFP835,$A$879:$F$2566,6,FALSE)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VLOOKUP(AFY835,$A$879:$F$2566,6,FALSE)</f>
        <v>213</v>
      </c>
      <c r="AGC835" s="179" t="s">
        <v>65</v>
      </c>
      <c r="AGD835" s="10">
        <f>AGB835*1.3</f>
        <v>276.90000000000003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VLOOKUP(AGH835,$A$879:$F$2566,6,FALSE)</f>
        <v>133</v>
      </c>
      <c r="AGL835" s="179" t="s">
        <v>65</v>
      </c>
      <c r="AGM835" s="10">
        <f>AGK835*1.3</f>
        <v>172.9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VLOOKUP(AGQ835,$A$879:$F$2566,6,FALSE)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VLOOKUP(AGZ835,$A$879:$F$2566,6,FALSE)</f>
        <v>213</v>
      </c>
      <c r="AHD835" s="179" t="s">
        <v>65</v>
      </c>
      <c r="AHE835" s="10">
        <f>AHC835*1.3</f>
        <v>276.90000000000003</v>
      </c>
      <c r="AHF835" s="10"/>
      <c r="AHG835" s="239"/>
      <c r="AHH835" s="179" t="s">
        <v>97</v>
      </c>
      <c r="AHI835" s="440" t="s">
        <v>1995</v>
      </c>
      <c r="AHK835" s="180"/>
      <c r="AHL835" s="180">
        <f>VLOOKUP(AHI835,$A$879:$F$2566,6,FALSE)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VLOOKUP(AHR835,$A$879:$F$2566,6,FALSE)</f>
        <v>164</v>
      </c>
      <c r="AHV835" s="179" t="s">
        <v>65</v>
      </c>
      <c r="AHW835" s="10">
        <f>AHU835*1.3</f>
        <v>213.20000000000002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VLOOKUP(AIA835,$A$879:$F$2566,6,FALSE)</f>
        <v>133</v>
      </c>
      <c r="AIE835" s="179" t="s">
        <v>65</v>
      </c>
      <c r="AIF835" s="10">
        <f>AID835*1.3</f>
        <v>172.9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VLOOKUP(AIJ835,$A$879:$F$2566,6,FALSE)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VLOOKUP(AIS835,$A$879:$F$2566,6,FALSE)</f>
        <v>213</v>
      </c>
      <c r="AIW835" s="179" t="s">
        <v>65</v>
      </c>
      <c r="AIX835" s="10">
        <f>AIV835*1.3</f>
        <v>276.90000000000003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VLOOKUP(AJB835,$A$879:$F$2566,6,FALSE)</f>
        <v>133</v>
      </c>
      <c r="AJF835" s="179" t="s">
        <v>65</v>
      </c>
      <c r="AJG835" s="10">
        <f>AJE835*1.3</f>
        <v>172.9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VLOOKUP(AJK835,$A$879:$F$2566,6,FALSE)</f>
        <v>164</v>
      </c>
      <c r="AJO835" s="179" t="s">
        <v>65</v>
      </c>
      <c r="AJP835" s="10">
        <f>AJN835*1.3</f>
        <v>213.20000000000002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VLOOKUP(AJT835,$A$879:$F$2566,6,FALSE)</f>
        <v>113</v>
      </c>
      <c r="AJX835" s="179" t="s">
        <v>65</v>
      </c>
      <c r="AJY835" s="10">
        <f>AJW835*1.3</f>
        <v>146.9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VLOOKUP(AKC835,$A$879:$F$2566,6,FALSE)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VLOOKUP(AKL835,$A$879:$F$2566,6,FALSE)</f>
        <v>142</v>
      </c>
      <c r="AKP835" s="179" t="s">
        <v>65</v>
      </c>
      <c r="AKQ835" s="10">
        <f>AKO835*1.3</f>
        <v>184.6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VLOOKUP(AKU835,$A$879:$F$2566,6,FALSE)</f>
        <v>128</v>
      </c>
      <c r="AKY835" s="179" t="s">
        <v>65</v>
      </c>
      <c r="AKZ835" s="10">
        <f>AKX835*1.3</f>
        <v>166.4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VLOOKUP(ALD835,$A$879:$F$2566,6,FALSE)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VLOOKUP(ALM835,$A$879:$F$2566,6,FALSE)</f>
        <v>213</v>
      </c>
      <c r="ALQ835" s="179" t="s">
        <v>65</v>
      </c>
      <c r="ALR835" s="10">
        <f>ALP835*1.3</f>
        <v>276.90000000000003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VLOOKUP(ALV835,$A$879:$F$2566,6,FALSE)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3" t="s">
        <v>2353</v>
      </c>
      <c r="AMG835" s="180"/>
      <c r="AMH835" s="180">
        <f>VLOOKUP(AME835,$A$879:$F$2566,6,FALSE)</f>
        <v>164</v>
      </c>
      <c r="AMI835" s="179" t="s">
        <v>65</v>
      </c>
      <c r="AMJ835" s="10">
        <f>AMH835*1.3</f>
        <v>213.20000000000002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VLOOKUP(AMN835,$A$879:$F$2566,6,FALSE)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VLOOKUP(AMW835,$A$879:$F$2566,6,FALSE)</f>
        <v>128</v>
      </c>
      <c r="ANA835" s="179" t="s">
        <v>65</v>
      </c>
      <c r="ANB835" s="10">
        <f>AMZ835*1.3</f>
        <v>166.4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VLOOKUP(ANF835,$A$879:$F$2566,6,FALSE)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VLOOKUP(ANO835,$A$879:$F$2566,6,FALSE)</f>
        <v>133</v>
      </c>
      <c r="ANS835" s="179" t="s">
        <v>65</v>
      </c>
      <c r="ANT835" s="10">
        <f>ANR835*1.3</f>
        <v>172.9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VLOOKUP(ANX835,$A$879:$F$2566,6,FALSE)</f>
        <v>48</v>
      </c>
      <c r="AOB835" s="179" t="s">
        <v>65</v>
      </c>
      <c r="AOC835" s="10">
        <f>AOA835*1.3</f>
        <v>62.400000000000006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VLOOKUP(AOG835,$A$879:$F$2566,6,FALSE)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VLOOKUP(AOP835,$A$879:$F$2566,6,FALSE)</f>
        <v>133</v>
      </c>
      <c r="AOT835" s="179" t="s">
        <v>65</v>
      </c>
      <c r="AOU835" s="10">
        <f>AOS835*1.3</f>
        <v>172.9</v>
      </c>
      <c r="AOV835" s="10"/>
      <c r="AOW835" s="239"/>
      <c r="AOX835" s="179" t="s">
        <v>97</v>
      </c>
      <c r="AOY835" s="446" t="s">
        <v>1995</v>
      </c>
      <c r="APA835" s="180"/>
      <c r="APB835" s="180">
        <f>VLOOKUP(AOY835,$A$879:$F$2566,6,FALSE)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VLOOKUP(APH835,$A$879:$F$2566,6,FALSE)</f>
        <v>42</v>
      </c>
      <c r="APL835" s="179" t="s">
        <v>65</v>
      </c>
      <c r="APM835" s="10">
        <f>APK835*1.3</f>
        <v>54.6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VLOOKUP(APQ835,$A$879:$F$2566,6,FALSE)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VLOOKUP(APZ835,$A$879:$F$2566,6,FALSE)</f>
        <v>113</v>
      </c>
      <c r="AQD835" s="179" t="s">
        <v>65</v>
      </c>
      <c r="AQE835" s="10">
        <f>AQC835*1.3</f>
        <v>146.9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VLOOKUP(AQI835,$A$879:$F$2566,6,FALSE)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VLOOKUP(AQR835,$A$879:$F$2566,6,FALSE)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VLOOKUP(ARA835,$A$879:$F$2566,6,FALSE)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VLOOKUP(ARJ835,$A$879:$F$2566,6,FALSE)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VLOOKUP(ARS835,$A$879:$F$2566,6,FALSE)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VLOOKUP(ASB835,$A$879:$F$2566,6,FALSE)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VLOOKUP(ASK835,$A$879:$F$2566,6,FALSE)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VLOOKUP(AST835,$A$879:$F$2566,6,FALSE)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VLOOKUP(ATC835,$A$879:$F$2566,6,FALSE)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VLOOKUP(ATL835,$A$879:$F$2566,6,FALSE)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VLOOKUP(ATU835,$A$879:$F$2566,6,FALSE)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VLOOKUP(AUD835,$A$879:$F$2566,6,FALSE)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VLOOKUP(AUM835,$A$879:$F$2566,6,FALSE)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VLOOKUP(AUV835,$A$879:$F$2566,6,FALSE)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VLOOKUP(AVE835,$A$879:$F$2566,6,FALSE)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VLOOKUP(AVN835,$A$879:$F$2566,6,FALSE)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VLOOKUP(AVW835,$A$879:$F$2566,6,FALSE)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VLOOKUP(AWF835,$A$879:$F$2566,6,FALSE)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VLOOKUP(AWO835,$A$879:$F$2566,6,FALSE)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VLOOKUP(AWX835,$A$879:$F$2566,6,FALSE)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VLOOKUP(AXG835,$A$879:$F$2566,6,FALSE)</f>
        <v>113</v>
      </c>
      <c r="AXK835" s="179" t="s">
        <v>65</v>
      </c>
      <c r="AXL835" s="10">
        <f>AXJ835*1.3</f>
        <v>146.9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VLOOKUP(AXP835,$A$879:$F$2566,6,FALSE)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VLOOKUP(AXY835,$A$879:$F$2566,6,FALSE)</f>
        <v>113</v>
      </c>
      <c r="AYC835" s="179" t="s">
        <v>65</v>
      </c>
      <c r="AYD835" s="10">
        <f>AYB835*1.3</f>
        <v>146.9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VLOOKUP(AYH835,$A$879:$F$2566,6,FALSE)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VLOOKUP(AYQ835,$A$879:$F$2566,6,FALSE)</f>
        <v>142</v>
      </c>
      <c r="AYU835" s="179" t="s">
        <v>65</v>
      </c>
      <c r="AYV835" s="10">
        <f>AYT835*1.3</f>
        <v>184.6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VLOOKUP(AYZ835,$A$879:$F$2566,6,FALSE)</f>
        <v>213</v>
      </c>
      <c r="AZD835" s="179" t="s">
        <v>65</v>
      </c>
      <c r="AZE835" s="10">
        <f>AZC835*1.3</f>
        <v>276.90000000000003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VLOOKUP(AZI835,$A$879:$F$2566,6,FALSE)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VLOOKUP(AZR835,$A$879:$F$2566,6,FALSE)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VLOOKUP(BAA835,$A$879:$F$2566,6,FALSE)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0" t="s">
        <v>2050</v>
      </c>
      <c r="BAL835" s="180"/>
      <c r="BAM835" s="180">
        <f>VLOOKUP(BAJ835,$A$879:$F$2566,6,FALSE)</f>
        <v>127</v>
      </c>
      <c r="BAN835" s="179" t="s">
        <v>65</v>
      </c>
      <c r="BAO835" s="10">
        <f>BAM835*1.3</f>
        <v>165.1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VLOOKUP(BAS835,$A$879:$F$2566,6,FALSE)</f>
        <v>65</v>
      </c>
      <c r="BAW835" s="179" t="s">
        <v>65</v>
      </c>
      <c r="BAX835" s="10">
        <f>BAV835*1.3</f>
        <v>84.5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VLOOKUP(BBB835,$A$879:$F$2566,6,FALSE)</f>
        <v>113</v>
      </c>
      <c r="BBF835" s="179" t="s">
        <v>65</v>
      </c>
      <c r="BBG835" s="10">
        <f>BBE835*1.3</f>
        <v>146.9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VLOOKUP(BBK835,$A$879:$F$2566,6,FALSE)</f>
        <v>127</v>
      </c>
      <c r="BBO835" s="179" t="s">
        <v>65</v>
      </c>
      <c r="BBP835" s="10">
        <f>BBN835*1.3</f>
        <v>165.1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VLOOKUP(BBT835,$A$879:$F$2566,6,FALSE)</f>
        <v>133</v>
      </c>
      <c r="BBX835" s="179" t="s">
        <v>65</v>
      </c>
      <c r="BBY835" s="10">
        <f>BBW835*1.3</f>
        <v>172.9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VLOOKUP(BCC835,$A$879:$F$2566,6,FALSE)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VLOOKUP(BCL835,$A$879:$F$2566,6,FALSE)</f>
        <v>127</v>
      </c>
      <c r="BCP835" s="179" t="s">
        <v>65</v>
      </c>
      <c r="BCQ835" s="10">
        <f>BCO835*1.3</f>
        <v>165.1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VLOOKUP(BCU835,$A$879:$F$2566,6,FALSE)</f>
        <v>72</v>
      </c>
      <c r="BCY835" s="179" t="s">
        <v>65</v>
      </c>
      <c r="BCZ835" s="10">
        <f>BCX835*1.3</f>
        <v>93.600000000000009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VLOOKUP(BDD835,$A$879:$F$2566,6,FALSE)</f>
        <v>133</v>
      </c>
      <c r="BDH835" s="179" t="s">
        <v>65</v>
      </c>
      <c r="BDI835" s="10">
        <f>BDG835*1.3</f>
        <v>172.9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VLOOKUP(BDM835,$A$879:$F$2566,6,FALSE)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VLOOKUP(BDV835,$A$879:$F$2566,6,FALSE)</f>
        <v>139</v>
      </c>
      <c r="BDZ835" s="179" t="s">
        <v>65</v>
      </c>
      <c r="BEA835" s="10">
        <f>BDY835*1.3</f>
        <v>180.70000000000002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VLOOKUP(BEE835,$A$879:$F$2566,6,FALSE)</f>
        <v>133</v>
      </c>
      <c r="BEI835" s="179" t="s">
        <v>65</v>
      </c>
      <c r="BEJ835" s="10">
        <f>BEH835*1.3</f>
        <v>172.9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VLOOKUP(BEN835,$A$879:$F$2566,6,FALSE)</f>
        <v>139</v>
      </c>
      <c r="BER835" s="179" t="s">
        <v>65</v>
      </c>
      <c r="BES835" s="10">
        <f>BEQ835*1.3</f>
        <v>180.70000000000002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VLOOKUP(BEW835,$A$879:$F$2566,6,FALSE)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VLOOKUP(BFF835,$A$879:$F$2566,6,FALSE)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VLOOKUP(BFO835,$A$879:$F$2566,6,FALSE)</f>
        <v>113</v>
      </c>
      <c r="BFS835" s="179" t="s">
        <v>65</v>
      </c>
      <c r="BFT835" s="10">
        <f>BFR835*1.3</f>
        <v>146.9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VLOOKUP(BFX835,$A$879:$F$2566,6,FALSE)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VLOOKUP(BGG835,$A$879:$F$2566,6,FALSE)</f>
        <v>213</v>
      </c>
      <c r="BGK835" s="179" t="s">
        <v>65</v>
      </c>
      <c r="BGL835" s="10">
        <f>BGJ835*1.3</f>
        <v>276.90000000000003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VLOOKUP(BGP835,$A$879:$F$2566,6,FALSE)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VLOOKUP(BGY835,$A$879:$F$2566,6,FALSE)</f>
        <v>62</v>
      </c>
      <c r="BHC835" s="179" t="s">
        <v>65</v>
      </c>
      <c r="BHD835" s="10">
        <f>BHB835*1.3</f>
        <v>80.600000000000009</v>
      </c>
      <c r="BHE835" s="10"/>
    </row>
    <row r="836" spans="1:1565" s="14" customFormat="1" ht="15">
      <c r="A836" s="179" t="s">
        <v>98</v>
      </c>
      <c r="B836" s="363" t="s">
        <v>3138</v>
      </c>
      <c r="D836" s="180"/>
      <c r="E836" s="180">
        <f>VLOOKUP(B836,$A$879:$F$2566,6,FALSE)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VLOOKUP(K836,$A$879:$F$2566,6,FALSE)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VLOOKUP(T836,$A$879:$F$2566,6,FALSE)</f>
        <v>128</v>
      </c>
      <c r="X836" s="179" t="s">
        <v>67</v>
      </c>
      <c r="Y836" s="10">
        <f>W836*1.2</f>
        <v>153.6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VLOOKUP(AC836,$A$879:$F$2566,6,FALSE)</f>
        <v>127</v>
      </c>
      <c r="AG836" s="179" t="s">
        <v>67</v>
      </c>
      <c r="AH836" s="10">
        <f>AF836*1.2</f>
        <v>152.4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VLOOKUP(AL836,$A$879:$F$2566,6,FALSE)</f>
        <v>164</v>
      </c>
      <c r="AP836" s="179" t="s">
        <v>67</v>
      </c>
      <c r="AQ836" s="10">
        <f>AO836*1.2</f>
        <v>196.79999999999998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VLOOKUP(AU836,$A$879:$F$2566,6,FALSE)</f>
        <v>127</v>
      </c>
      <c r="AY836" s="179" t="s">
        <v>67</v>
      </c>
      <c r="AZ836" s="10">
        <f>AX836*1.2</f>
        <v>152.4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VLOOKUP(BD836,$A$879:$F$2566,6,FALSE)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VLOOKUP(BM836,$A$879:$F$2566,6,FALSE)</f>
        <v>72</v>
      </c>
      <c r="BQ836" s="179" t="s">
        <v>67</v>
      </c>
      <c r="BR836" s="10">
        <f>BP836*1.2</f>
        <v>86.399999999999991</v>
      </c>
      <c r="BS836" s="10"/>
      <c r="BT836" s="233"/>
      <c r="BU836" s="179" t="s">
        <v>98</v>
      </c>
      <c r="BV836" s="361" t="s">
        <v>3138</v>
      </c>
      <c r="BX836" s="180"/>
      <c r="BY836" s="180">
        <f>VLOOKUP(BV836,$A$879:$F$2566,6,FALSE)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VLOOKUP(CE836,$A$879:$F$2566,6,FALSE)</f>
        <v>59</v>
      </c>
      <c r="CI836" s="179" t="s">
        <v>67</v>
      </c>
      <c r="CJ836" s="10">
        <f>CH836*1.2</f>
        <v>70.8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VLOOKUP(CN836,$A$879:$F$2566,6,FALSE)</f>
        <v>133</v>
      </c>
      <c r="CR836" s="179" t="s">
        <v>67</v>
      </c>
      <c r="CS836" s="10">
        <f>CQ836*1.2</f>
        <v>159.6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VLOOKUP(CW836,$A$879:$F$2566,6,FALSE)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VLOOKUP(DF836,$A$879:$F$2566,6,FALSE)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VLOOKUP(DO836,$A$879:$F$2566,6,FALSE)</f>
        <v>164</v>
      </c>
      <c r="DS836" s="179" t="s">
        <v>67</v>
      </c>
      <c r="DT836" s="10">
        <f>DR836*1.2</f>
        <v>196.79999999999998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VLOOKUP(DX836,$A$879:$F$2566,6,FALSE)</f>
        <v>127</v>
      </c>
      <c r="EB836" s="179" t="s">
        <v>67</v>
      </c>
      <c r="EC836" s="10">
        <f>EA836*1.2</f>
        <v>152.4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VLOOKUP(EG836,$A$879:$F$2566,6,FALSE)</f>
        <v>164</v>
      </c>
      <c r="EK836" s="179" t="s">
        <v>67</v>
      </c>
      <c r="EL836" s="10">
        <f>EJ836*1.2</f>
        <v>196.79999999999998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VLOOKUP(EP836,$A$879:$F$2566,6,FALSE)</f>
        <v>127</v>
      </c>
      <c r="ET836" s="179" t="s">
        <v>67</v>
      </c>
      <c r="EU836" s="10">
        <f>ES836*1.2</f>
        <v>152.4</v>
      </c>
      <c r="EV836" s="10"/>
      <c r="EW836" s="233"/>
      <c r="EX836" s="179" t="s">
        <v>98</v>
      </c>
      <c r="EY836" s="361" t="s">
        <v>3138</v>
      </c>
      <c r="FA836" s="180"/>
      <c r="FB836" s="180">
        <f>VLOOKUP(EY836,$A$879:$F$2566,6,FALSE)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VLOOKUP(FH836,$A$879:$F$2566,6,FALSE)</f>
        <v>213</v>
      </c>
      <c r="FL836" s="179" t="s">
        <v>67</v>
      </c>
      <c r="FM836" s="10">
        <f>FK836*1.2</f>
        <v>255.6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VLOOKUP(FQ836,$A$879:$F$2566,6,FALSE)</f>
        <v>127</v>
      </c>
      <c r="FU836" s="179" t="s">
        <v>67</v>
      </c>
      <c r="FV836" s="10">
        <f>FT836*1.2</f>
        <v>152.4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VLOOKUP(FZ836,$A$879:$F$2566,6,FALSE)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VLOOKUP(GI836,$A$879:$F$2566,6,FALSE)</f>
        <v>213</v>
      </c>
      <c r="GM836" s="179" t="s">
        <v>67</v>
      </c>
      <c r="GN836" s="10">
        <f>GL836*1.2</f>
        <v>255.6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VLOOKUP(GR836,$A$879:$F$2566,6,FALSE)</f>
        <v>113</v>
      </c>
      <c r="GV836" s="179" t="s">
        <v>67</v>
      </c>
      <c r="GW836" s="10">
        <f>GU836*1.2</f>
        <v>135.6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VLOOKUP(HA836,$A$879:$F$2566,6,FALSE)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VLOOKUP(HJ836,$A$879:$F$2566,6,FALSE)</f>
        <v>127</v>
      </c>
      <c r="HN836" s="179" t="s">
        <v>67</v>
      </c>
      <c r="HO836" s="10">
        <f>HM836*1.2</f>
        <v>152.4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VLOOKUP(HS836,$A$879:$F$2566,6,FALSE)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VLOOKUP(IB836,$A$879:$F$2566,6,FALSE)</f>
        <v>133</v>
      </c>
      <c r="IF836" s="179" t="s">
        <v>67</v>
      </c>
      <c r="IG836" s="10">
        <f>IE836*1.2</f>
        <v>159.6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VLOOKUP(IK836,$A$879:$F$2566,6,FALSE)</f>
        <v>62</v>
      </c>
      <c r="IO836" s="179" t="s">
        <v>67</v>
      </c>
      <c r="IP836" s="10">
        <f>IN836*1.2</f>
        <v>74.399999999999991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VLOOKUP(IT836,$A$879:$F$2566,6,FALSE)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VLOOKUP(JC836,$A$879:$F$2566,6,FALSE)</f>
        <v>133</v>
      </c>
      <c r="JG836" s="179" t="s">
        <v>67</v>
      </c>
      <c r="JH836" s="10">
        <f>JF836*1.2</f>
        <v>159.6</v>
      </c>
      <c r="JI836" s="10"/>
      <c r="JJ836" s="233"/>
      <c r="JK836" s="179" t="s">
        <v>98</v>
      </c>
      <c r="JL836" s="361" t="s">
        <v>3138</v>
      </c>
      <c r="JN836" s="180"/>
      <c r="JO836" s="180">
        <f>VLOOKUP(JL836,$A$879:$F$2566,6,FALSE)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1" t="s">
        <v>3138</v>
      </c>
      <c r="JW836" s="180"/>
      <c r="JX836" s="180">
        <f>VLOOKUP(JU836,$A$879:$F$2566,6,FALSE)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VLOOKUP(KD836,$A$879:$F$2566,6,FALSE)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VLOOKUP(KM836,$A$879:$F$2566,6,FALSE)</f>
        <v>213</v>
      </c>
      <c r="KQ836" s="179" t="s">
        <v>67</v>
      </c>
      <c r="KR836" s="10">
        <f>KP836*1.2</f>
        <v>255.6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VLOOKUP(KV836,$A$879:$F$2566,6,FALSE)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VLOOKUP(LE836,$A$879:$F$2566,6,FALSE)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VLOOKUP(LN836,$A$879:$F$2566,6,FALSE)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VLOOKUP(LW836,$A$879:$F$2566,6,FALSE)</f>
        <v>113</v>
      </c>
      <c r="MA836" s="179" t="s">
        <v>67</v>
      </c>
      <c r="MB836" s="10">
        <f>LZ836*1.2</f>
        <v>135.6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VLOOKUP(MF836,$A$879:$F$2566,6,FALSE)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VLOOKUP(MO836,$A$879:$F$2566,6,FALSE)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VLOOKUP(MX836,$A$879:$F$2566,6,FALSE)</f>
        <v>164</v>
      </c>
      <c r="NB836" s="179" t="s">
        <v>67</v>
      </c>
      <c r="NC836" s="10">
        <f>NA836*1.2</f>
        <v>196.79999999999998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VLOOKUP(NG836,$A$879:$F$2566,6,FALSE)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VLOOKUP(NP836,$A$879:$F$2566,6,FALSE)</f>
        <v>113</v>
      </c>
      <c r="NT836" s="179" t="s">
        <v>67</v>
      </c>
      <c r="NU836" s="10">
        <f>NS836*1.2</f>
        <v>135.6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VLOOKUP(NY836,$A$879:$F$2566,6,FALSE)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VLOOKUP(OH836,$A$879:$F$2566,6,FALSE)</f>
        <v>139</v>
      </c>
      <c r="OL836" s="179" t="s">
        <v>67</v>
      </c>
      <c r="OM836" s="10">
        <f>OK836*1.2</f>
        <v>166.79999999999998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VLOOKUP(OQ836,$A$879:$F$2566,6,FALSE)</f>
        <v>113</v>
      </c>
      <c r="OU836" s="179" t="s">
        <v>67</v>
      </c>
      <c r="OV836" s="10">
        <f>OT836*1.2</f>
        <v>135.6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VLOOKUP(OZ836,$A$879:$F$2566,6,FALSE)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VLOOKUP(PI836,$A$879:$F$2566,6,FALSE)</f>
        <v>164</v>
      </c>
      <c r="PM836" s="179" t="s">
        <v>67</v>
      </c>
      <c r="PN836" s="10">
        <f>PL836*1.2</f>
        <v>196.79999999999998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VLOOKUP(PR836,$A$879:$F$2566,6,FALSE)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VLOOKUP(QA836,$A$879:$F$2566,6,FALSE)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VLOOKUP(QJ836,$A$879:$F$2566,6,FALSE)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VLOOKUP(QS836,$A$879:$F$2566,6,FALSE)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VLOOKUP(RB836,$A$879:$F$2566,6,FALSE)</f>
        <v>31</v>
      </c>
      <c r="RF836" s="179" t="s">
        <v>67</v>
      </c>
      <c r="RG836" s="10">
        <f>RE836*1.2</f>
        <v>37.199999999999996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VLOOKUP(RK836,$A$879:$F$2566,6,FALSE)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VLOOKUP(RT836,$A$879:$F$2566,6,FALSE)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VLOOKUP(SC836,$A$879:$F$2566,6,FALSE)</f>
        <v>31</v>
      </c>
      <c r="SG836" s="179" t="s">
        <v>67</v>
      </c>
      <c r="SH836" s="10">
        <f>SF836*1.2</f>
        <v>37.199999999999996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VLOOKUP(SL836,$A$879:$F$2566,6,FALSE)</f>
        <v>213</v>
      </c>
      <c r="SP836" s="179" t="s">
        <v>67</v>
      </c>
      <c r="SQ836" s="10">
        <f>SO836*1.2</f>
        <v>255.6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VLOOKUP(SU836,$A$879:$F$2566,6,FALSE)</f>
        <v>127</v>
      </c>
      <c r="SY836" s="179" t="s">
        <v>67</v>
      </c>
      <c r="SZ836" s="10">
        <f>SX836*1.2</f>
        <v>152.4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VLOOKUP(TD836,$A$879:$F$2566,6,FALSE)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VLOOKUP(TM836,$A$879:$F$2566,6,FALSE)</f>
        <v>127</v>
      </c>
      <c r="TQ836" s="179" t="s">
        <v>67</v>
      </c>
      <c r="TR836" s="10">
        <f>TP836*1.2</f>
        <v>152.4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VLOOKUP(TV836,$A$879:$F$2566,6,FALSE)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VLOOKUP(UE836,$A$879:$F$2566,6,FALSE)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VLOOKUP(UN836,$A$879:$F$2566,6,FALSE)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VLOOKUP(UW836,$A$879:$F$2566,6,FALSE)</f>
        <v>42</v>
      </c>
      <c r="VA836" s="179" t="s">
        <v>67</v>
      </c>
      <c r="VB836" s="10">
        <f>UZ836*1.2</f>
        <v>50.4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VLOOKUP(VF836,$A$879:$F$2566,6,FALSE)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VLOOKUP(VO836,$A$879:$F$2566,6,FALSE)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VLOOKUP(VX836,$A$879:$F$2566,6,FALSE)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VLOOKUP(WG836,$A$879:$F$2566,6,FALSE)</f>
        <v>164</v>
      </c>
      <c r="WK836" s="179" t="s">
        <v>67</v>
      </c>
      <c r="WL836" s="10">
        <f>WJ836*1.2</f>
        <v>196.79999999999998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VLOOKUP(WP836,$A$879:$F$2566,6,FALSE)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VLOOKUP(WY836,$A$879:$F$2566,6,FALSE)</f>
        <v>96</v>
      </c>
      <c r="XC836" s="179" t="s">
        <v>67</v>
      </c>
      <c r="XD836" s="10">
        <f>XB836*1.2</f>
        <v>115.19999999999999</v>
      </c>
      <c r="XF836" s="239"/>
      <c r="XG836" s="179" t="s">
        <v>98</v>
      </c>
      <c r="XH836" s="371" t="s">
        <v>1995</v>
      </c>
      <c r="XJ836" s="180"/>
      <c r="XK836" s="180">
        <f>VLOOKUP(XH836,$A$879:$F$2566,6,FALSE)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VLOOKUP(XQ836,$A$879:$F$2566,6,FALSE)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VLOOKUP(XZ836,$A$879:$F$2566,6,FALSE)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1" t="s">
        <v>1995</v>
      </c>
      <c r="YK836" s="180"/>
      <c r="YL836" s="180">
        <f>VLOOKUP(YI836,$A$879:$F$2566,6,FALSE)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VLOOKUP(YR836,$A$879:$F$2566,6,FALSE)</f>
        <v>165</v>
      </c>
      <c r="YV836" s="179" t="s">
        <v>67</v>
      </c>
      <c r="YW836" s="10">
        <f>YU836*1.2</f>
        <v>198</v>
      </c>
      <c r="YY836" s="239"/>
      <c r="YZ836" s="179" t="s">
        <v>98</v>
      </c>
      <c r="ZA836" s="361" t="s">
        <v>983</v>
      </c>
      <c r="ZC836" s="180"/>
      <c r="ZD836" s="180">
        <f>VLOOKUP(ZA836,$A$879:$F$2566,6,FALSE)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VLOOKUP(ZJ836,$A$879:$F$2566,6,FALSE)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1" t="s">
        <v>1392</v>
      </c>
      <c r="ZU836" s="180"/>
      <c r="ZV836" s="180">
        <f>VLOOKUP(ZS836,$A$879:$F$2566,6,FALSE)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VLOOKUP(AAB836,$A$879:$F$2566,6,FALSE)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VLOOKUP(AAK836,$A$879:$F$2566,6,FALSE)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VLOOKUP(AAT836,$A$879:$F$2566,6,FALSE)</f>
        <v>65</v>
      </c>
      <c r="AAX836" s="179" t="s">
        <v>67</v>
      </c>
      <c r="AAY836" s="10">
        <f>AAW836*1.2</f>
        <v>78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VLOOKUP(ABC836,$A$879:$F$2566,6,FALSE)</f>
        <v>48</v>
      </c>
      <c r="ABG836" s="179" t="s">
        <v>67</v>
      </c>
      <c r="ABH836" s="10">
        <f>ABF836*1.2</f>
        <v>57.599999999999994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VLOOKUP(ABL836,$A$879:$F$2566,6,FALSE)</f>
        <v>65</v>
      </c>
      <c r="ABP836" s="179" t="s">
        <v>67</v>
      </c>
      <c r="ABQ836" s="10">
        <f>ABO836*1.2</f>
        <v>78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VLOOKUP(ABU836,$A$879:$F$2566,6,FALSE)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VLOOKUP(ACD836,$A$879:$F$2566,6,FALSE)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VLOOKUP(ACM836,$A$879:$F$2566,6,FALSE)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VLOOKUP(ACV836,$A$879:$F$2566,6,FALSE)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VLOOKUP(ADE836,$A$879:$F$2566,6,FALSE)</f>
        <v>113</v>
      </c>
      <c r="ADI836" s="179" t="s">
        <v>67</v>
      </c>
      <c r="ADJ836" s="10">
        <f>ADH836*1.2</f>
        <v>135.6</v>
      </c>
      <c r="ADL836" s="239"/>
      <c r="ADM836" s="179" t="s">
        <v>98</v>
      </c>
      <c r="ADN836" s="75" t="s">
        <v>183</v>
      </c>
      <c r="ADP836" s="180"/>
      <c r="ADQ836" s="180" t="e">
        <f>VLOOKUP(ADN836,$A$879:$F$2566,6,FALSE)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VLOOKUP(ADW836,$A$879:$F$2566,6,FALSE)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VLOOKUP(AEF836,$A$879:$F$2566,6,FALSE)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VLOOKUP(AEO836,$A$879:$F$2566,6,FALSE)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VLOOKUP(AEX836,$A$879:$F$2566,6,FALSE)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VLOOKUP(AFG836,$A$879:$F$2566,6,FALSE)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VLOOKUP(AFP836,$A$879:$F$2566,6,FALSE)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VLOOKUP(AFY836,$A$879:$F$2566,6,FALSE)</f>
        <v>128</v>
      </c>
      <c r="AGC836" s="179" t="s">
        <v>67</v>
      </c>
      <c r="AGD836" s="10">
        <f>AGB836*1.2</f>
        <v>153.6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VLOOKUP(AGH836,$A$879:$F$2566,6,FALSE)</f>
        <v>31</v>
      </c>
      <c r="AGL836" s="179" t="s">
        <v>67</v>
      </c>
      <c r="AGM836" s="10">
        <f>AGK836*1.2</f>
        <v>37.199999999999996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VLOOKUP(AGQ836,$A$879:$F$2566,6,FALSE)</f>
        <v>113</v>
      </c>
      <c r="AGU836" s="179" t="s">
        <v>67</v>
      </c>
      <c r="AGV836" s="10">
        <f>AGT836*1.2</f>
        <v>135.6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VLOOKUP(AGZ836,$A$879:$F$2566,6,FALSE)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0" t="s">
        <v>3138</v>
      </c>
      <c r="AHK836" s="180"/>
      <c r="AHL836" s="180">
        <f>VLOOKUP(AHI836,$A$879:$F$2566,6,FALSE)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VLOOKUP(AHR836,$A$879:$F$2566,6,FALSE)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VLOOKUP(AIA836,$A$879:$F$2566,6,FALSE)</f>
        <v>31</v>
      </c>
      <c r="AIE836" s="179" t="s">
        <v>67</v>
      </c>
      <c r="AIF836" s="10">
        <f>AID836*1.2</f>
        <v>37.199999999999996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VLOOKUP(AIJ836,$A$879:$F$2566,6,FALSE)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VLOOKUP(AIS836,$A$879:$F$2566,6,FALSE)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VLOOKUP(AJB836,$A$879:$F$2566,6,FALSE)</f>
        <v>127</v>
      </c>
      <c r="AJF836" s="179" t="s">
        <v>67</v>
      </c>
      <c r="AJG836" s="10">
        <f>AJE836*1.2</f>
        <v>152.4</v>
      </c>
      <c r="AJH836" s="10"/>
      <c r="AJI836" s="239"/>
      <c r="AJJ836" s="179" t="s">
        <v>98</v>
      </c>
      <c r="AJK836" s="361" t="s">
        <v>3138</v>
      </c>
      <c r="AJM836" s="180"/>
      <c r="AJN836" s="180">
        <f>VLOOKUP(AJK836,$A$879:$F$2566,6,FALSE)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VLOOKUP(AJT836,$A$879:$F$2566,6,FALSE)</f>
        <v>164</v>
      </c>
      <c r="AJX836" s="179" t="s">
        <v>67</v>
      </c>
      <c r="AJY836" s="10">
        <f>AJW836*1.2</f>
        <v>196.79999999999998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VLOOKUP(AKC836,$A$879:$F$2566,6,FALSE)</f>
        <v>133</v>
      </c>
      <c r="AKG836" s="179" t="s">
        <v>67</v>
      </c>
      <c r="AKH836" s="10">
        <f>AKF836*1.2</f>
        <v>159.6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VLOOKUP(AKL836,$A$879:$F$2566,6,FALSE)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VLOOKUP(AKU836,$A$879:$F$2566,6,FALSE)</f>
        <v>31</v>
      </c>
      <c r="AKY836" s="179" t="s">
        <v>67</v>
      </c>
      <c r="AKZ836" s="10">
        <f>AKX836*1.2</f>
        <v>37.199999999999996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VLOOKUP(ALD836,$A$879:$F$2566,6,FALSE)</f>
        <v>127</v>
      </c>
      <c r="ALH836" s="179" t="s">
        <v>67</v>
      </c>
      <c r="ALI836" s="10">
        <f>ALG836*1.2</f>
        <v>152.4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VLOOKUP(ALM836,$A$879:$F$2566,6,FALSE)</f>
        <v>142</v>
      </c>
      <c r="ALQ836" s="179" t="s">
        <v>67</v>
      </c>
      <c r="ALR836" s="10">
        <f>ALP836*1.2</f>
        <v>170.4</v>
      </c>
      <c r="ALS836" s="10"/>
      <c r="ALT836" s="239"/>
      <c r="ALU836" s="179" t="s">
        <v>98</v>
      </c>
      <c r="ALV836" s="361" t="s">
        <v>3138</v>
      </c>
      <c r="ALX836" s="180"/>
      <c r="ALY836" s="180">
        <f>VLOOKUP(ALV836,$A$879:$F$2566,6,FALSE)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3" t="s">
        <v>2132</v>
      </c>
      <c r="AMG836" s="180"/>
      <c r="AMH836" s="180">
        <f>VLOOKUP(AME836,$A$879:$F$2566,6,FALSE)</f>
        <v>72</v>
      </c>
      <c r="AMI836" s="179" t="s">
        <v>67</v>
      </c>
      <c r="AMJ836" s="10">
        <f>AMH836*1.2</f>
        <v>86.399999999999991</v>
      </c>
      <c r="AMK836" s="10"/>
      <c r="AML836" s="239"/>
      <c r="AMM836" s="179" t="s">
        <v>98</v>
      </c>
      <c r="AMN836" s="363" t="s">
        <v>3138</v>
      </c>
      <c r="AMP836" s="180"/>
      <c r="AMQ836" s="180">
        <f>VLOOKUP(AMN836,$A$879:$F$2566,6,FALSE)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VLOOKUP(AMW836,$A$879:$F$2566,6,FALSE)</f>
        <v>62</v>
      </c>
      <c r="ANA836" s="179" t="s">
        <v>67</v>
      </c>
      <c r="ANB836" s="10">
        <f>AMZ836*1.2</f>
        <v>74.399999999999991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VLOOKUP(ANF836,$A$879:$F$2566,6,FALSE)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VLOOKUP(ANO836,$A$879:$F$2566,6,FALSE)</f>
        <v>31</v>
      </c>
      <c r="ANS836" s="179" t="s">
        <v>67</v>
      </c>
      <c r="ANT836" s="10">
        <f>ANR836*1.2</f>
        <v>37.199999999999996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VLOOKUP(ANX836,$A$879:$F$2566,6,FALSE)</f>
        <v>142</v>
      </c>
      <c r="AOB836" s="179" t="s">
        <v>67</v>
      </c>
      <c r="AOC836" s="10">
        <f>AOA836*1.2</f>
        <v>170.4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VLOOKUP(AOG836,$A$879:$F$2566,6,FALSE)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VLOOKUP(AOP836,$A$879:$F$2566,6,FALSE)</f>
        <v>128</v>
      </c>
      <c r="AOT836" s="179" t="s">
        <v>67</v>
      </c>
      <c r="AOU836" s="10">
        <f>AOS836*1.2</f>
        <v>153.6</v>
      </c>
      <c r="AOV836" s="10"/>
      <c r="AOW836" s="239"/>
      <c r="AOX836" s="179" t="s">
        <v>98</v>
      </c>
      <c r="AOY836" s="446" t="s">
        <v>2648</v>
      </c>
      <c r="APA836" s="180"/>
      <c r="APB836" s="180">
        <f>VLOOKUP(AOY836,$A$879:$F$2566,6,FALSE)</f>
        <v>133</v>
      </c>
      <c r="APC836" s="179" t="s">
        <v>67</v>
      </c>
      <c r="APD836" s="10">
        <f>APB836*1.2</f>
        <v>159.6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VLOOKUP(APH836,$A$879:$F$2566,6,FALSE)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VLOOKUP(APQ836,$A$879:$F$2566,6,FALSE)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VLOOKUP(APZ836,$A$879:$F$2566,6,FALSE)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VLOOKUP(AQI836,$A$879:$F$2566,6,FALSE)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VLOOKUP(AQR836,$A$879:$F$2566,6,FALSE)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VLOOKUP(ARA836,$A$879:$F$2566,6,FALSE)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VLOOKUP(ARJ836,$A$879:$F$2566,6,FALSE)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VLOOKUP(ARS836,$A$879:$F$2566,6,FALSE)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VLOOKUP(ASB836,$A$879:$F$2566,6,FALSE)</f>
        <v>62</v>
      </c>
      <c r="ASF836" s="179" t="s">
        <v>67</v>
      </c>
      <c r="ASG836" s="10">
        <f>ASE836*1.2</f>
        <v>74.399999999999991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VLOOKUP(ASK836,$A$879:$F$2566,6,FALSE)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VLOOKUP(AST836,$A$879:$F$2566,6,FALSE)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VLOOKUP(ATC836,$A$879:$F$2566,6,FALSE)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VLOOKUP(ATL836,$A$879:$F$2566,6,FALSE)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VLOOKUP(ATU836,$A$879:$F$2566,6,FALSE)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VLOOKUP(AUD836,$A$879:$F$2566,6,FALSE)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VLOOKUP(AUM836,$A$879:$F$2566,6,FALSE)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VLOOKUP(AUV836,$A$879:$F$2566,6,FALSE)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VLOOKUP(AVE836,$A$879:$F$2566,6,FALSE)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VLOOKUP(AVN836,$A$879:$F$2566,6,FALSE)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VLOOKUP(AVW836,$A$879:$F$2566,6,FALSE)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VLOOKUP(AWF836,$A$879:$F$2566,6,FALSE)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VLOOKUP(AWO836,$A$879:$F$2566,6,FALSE)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VLOOKUP(AWX836,$A$879:$F$2566,6,FALSE)</f>
        <v>213</v>
      </c>
      <c r="AXB836" s="179" t="s">
        <v>67</v>
      </c>
      <c r="AXC836" s="10">
        <f>AXA836*1.2</f>
        <v>255.6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VLOOKUP(AXG836,$A$879:$F$2566,6,FALSE)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VLOOKUP(AXP836,$A$879:$F$2566,6,FALSE)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VLOOKUP(AXY836,$A$879:$F$2566,6,FALSE)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VLOOKUP(AYH836,$A$879:$F$2566,6,FALSE)</f>
        <v>128</v>
      </c>
      <c r="AYL836" s="179" t="s">
        <v>67</v>
      </c>
      <c r="AYM836" s="10">
        <f>AYK836*1.2</f>
        <v>153.6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VLOOKUP(AYQ836,$A$879:$F$2566,6,FALSE)</f>
        <v>31</v>
      </c>
      <c r="AYU836" s="179" t="s">
        <v>67</v>
      </c>
      <c r="AYV836" s="10">
        <f>AYT836*1.2</f>
        <v>37.199999999999996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VLOOKUP(AYZ836,$A$879:$F$2566,6,FALSE)</f>
        <v>128</v>
      </c>
      <c r="AZD836" s="179" t="s">
        <v>67</v>
      </c>
      <c r="AZE836" s="10">
        <f>AZC836*1.2</f>
        <v>153.6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VLOOKUP(AZI836,$A$879:$F$2566,6,FALSE)</f>
        <v>164</v>
      </c>
      <c r="AZM836" s="179" t="s">
        <v>67</v>
      </c>
      <c r="AZN836" s="10">
        <f>AZL836*1.2</f>
        <v>196.79999999999998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VLOOKUP(AZR836,$A$879:$F$2566,6,FALSE)</f>
        <v>72</v>
      </c>
      <c r="AZV836" s="179" t="s">
        <v>67</v>
      </c>
      <c r="AZW836" s="10">
        <f>AZU836*1.2</f>
        <v>86.399999999999991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VLOOKUP(BAA836,$A$879:$F$2566,6,FALSE)</f>
        <v>128</v>
      </c>
      <c r="BAE836" s="179" t="s">
        <v>67</v>
      </c>
      <c r="BAF836" s="10">
        <f>BAD836*1.2</f>
        <v>153.6</v>
      </c>
      <c r="BAG836" s="10"/>
      <c r="BAH836" s="239"/>
      <c r="BAI836" s="179" t="s">
        <v>98</v>
      </c>
      <c r="BAJ836" s="440" t="s">
        <v>435</v>
      </c>
      <c r="BAL836" s="180"/>
      <c r="BAM836" s="180">
        <f>VLOOKUP(BAJ836,$A$879:$F$2566,6,FALSE)</f>
        <v>42</v>
      </c>
      <c r="BAN836" s="179" t="s">
        <v>67</v>
      </c>
      <c r="BAO836" s="10">
        <f>BAM836*1.2</f>
        <v>50.4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VLOOKUP(BAS836,$A$879:$F$2566,6,FALSE)</f>
        <v>128</v>
      </c>
      <c r="BAW836" s="179" t="s">
        <v>67</v>
      </c>
      <c r="BAX836" s="10">
        <f>BAV836*1.2</f>
        <v>153.6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VLOOKUP(BBB836,$A$879:$F$2566,6,FALSE)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VLOOKUP(BBK836,$A$879:$F$2566,6,FALSE)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VLOOKUP(BBT836,$A$879:$F$2566,6,FALSE)</f>
        <v>42</v>
      </c>
      <c r="BBX836" s="179" t="s">
        <v>67</v>
      </c>
      <c r="BBY836" s="10">
        <f>BBW836*1.2</f>
        <v>50.4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VLOOKUP(BCC836,$A$879:$F$2566,6,FALSE)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VLOOKUP(BCL836,$A$879:$F$2566,6,FALSE)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VLOOKUP(BCU836,$A$879:$F$2566,6,FALSE)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VLOOKUP(BDD836,$A$879:$F$2566,6,FALSE)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VLOOKUP(BDM836,$A$879:$F$2566,6,FALSE)</f>
        <v>213</v>
      </c>
      <c r="BDQ836" s="179" t="s">
        <v>67</v>
      </c>
      <c r="BDR836" s="10">
        <f>BDP836*1.2</f>
        <v>255.6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VLOOKUP(BDV836,$A$879:$F$2566,6,FALSE)</f>
        <v>128</v>
      </c>
      <c r="BDZ836" s="179" t="s">
        <v>67</v>
      </c>
      <c r="BEA836" s="10">
        <f>BDY836*1.2</f>
        <v>153.6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VLOOKUP(BEE836,$A$879:$F$2566,6,FALSE)</f>
        <v>213</v>
      </c>
      <c r="BEI836" s="179" t="s">
        <v>67</v>
      </c>
      <c r="BEJ836" s="10">
        <f>BEH836*1.2</f>
        <v>255.6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VLOOKUP(BEN836,$A$879:$F$2566,6,FALSE)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VLOOKUP(BEW836,$A$879:$F$2566,6,FALSE)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VLOOKUP(BFF836,$A$879:$F$2566,6,FALSE)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VLOOKUP(BFO836,$A$879:$F$2566,6,FALSE)</f>
        <v>213</v>
      </c>
      <c r="BFS836" s="179" t="s">
        <v>67</v>
      </c>
      <c r="BFT836" s="10">
        <f>BFR836*1.2</f>
        <v>255.6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VLOOKUP(BFX836,$A$879:$F$2566,6,FALSE)</f>
        <v>213</v>
      </c>
      <c r="BGB836" s="179" t="s">
        <v>67</v>
      </c>
      <c r="BGC836" s="10">
        <f>BGA836*1.2</f>
        <v>255.6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VLOOKUP(BGG836,$A$879:$F$2566,6,FALSE)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VLOOKUP(BGP836,$A$879:$F$2566,6,FALSE)</f>
        <v>133</v>
      </c>
      <c r="BGT836" s="179" t="s">
        <v>67</v>
      </c>
      <c r="BGU836" s="10">
        <f>BGS836*1.2</f>
        <v>159.6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VLOOKUP(BGY836,$A$879:$F$2566,6,FALSE)</f>
        <v>48</v>
      </c>
      <c r="BHC836" s="179" t="s">
        <v>67</v>
      </c>
      <c r="BHD836" s="10">
        <f>BHB836*1.2</f>
        <v>57.599999999999994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VLOOKUP(B837,$A$879:$F$2566,6,FALSE)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VLOOKUP(K837,$A$879:$F$2566,6,FALSE)</f>
        <v>164</v>
      </c>
      <c r="O837" s="179" t="s">
        <v>69</v>
      </c>
      <c r="P837" s="10">
        <f>N837*1.1</f>
        <v>180.4</v>
      </c>
      <c r="Q837" s="10"/>
      <c r="R837" s="233"/>
      <c r="S837" s="179" t="s">
        <v>99</v>
      </c>
      <c r="T837" s="361" t="s">
        <v>3138</v>
      </c>
      <c r="V837" s="180"/>
      <c r="W837" s="180">
        <f>VLOOKUP(T837,$A$879:$F$2566,6,FALSE)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VLOOKUP(AC837,$A$879:$F$2566,6,FALSE)</f>
        <v>164</v>
      </c>
      <c r="AG837" s="179" t="s">
        <v>69</v>
      </c>
      <c r="AH837" s="10">
        <f>AF837*1.1</f>
        <v>180.4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VLOOKUP(AL837,$A$879:$F$2566,6,FALSE)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VLOOKUP(AU837,$A$879:$F$2566,6,FALSE)</f>
        <v>133</v>
      </c>
      <c r="AY837" s="179" t="s">
        <v>69</v>
      </c>
      <c r="AZ837" s="10">
        <f>AX837*1.1</f>
        <v>146.30000000000001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VLOOKUP(BD837,$A$879:$F$2566,6,FALSE)</f>
        <v>164</v>
      </c>
      <c r="BH837" s="179" t="s">
        <v>69</v>
      </c>
      <c r="BI837" s="10">
        <f>BG837*1.1</f>
        <v>180.4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VLOOKUP(BM837,$A$879:$F$2566,6,FALSE)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VLOOKUP(BV837,$A$879:$F$2566,6,FALSE)</f>
        <v>213</v>
      </c>
      <c r="BZ837" s="179" t="s">
        <v>69</v>
      </c>
      <c r="CA837" s="10">
        <f>BY837*1.1</f>
        <v>234.3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VLOOKUP(CE837,$A$879:$F$2566,6,FALSE)</f>
        <v>133</v>
      </c>
      <c r="CI837" s="179" t="s">
        <v>69</v>
      </c>
      <c r="CJ837" s="10">
        <f>CH837*1.1</f>
        <v>146.30000000000001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VLOOKUP(CN837,$A$879:$F$2566,6,FALSE)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VLOOKUP(CW837,$A$879:$F$2566,6,FALSE)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3138</v>
      </c>
      <c r="DH837" s="180"/>
      <c r="DI837" s="180">
        <f>VLOOKUP(DF837,$A$879:$F$2566,6,FALSE)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VLOOKUP(DO837,$A$879:$F$2566,6,FALSE)</f>
        <v>213</v>
      </c>
      <c r="DS837" s="179" t="s">
        <v>69</v>
      </c>
      <c r="DT837" s="10">
        <f>DR837*1.1</f>
        <v>234.3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VLOOKUP(DX837,$A$879:$F$2566,6,FALSE)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VLOOKUP(EG837,$A$879:$F$2566,6,FALSE)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VLOOKUP(EP837,$A$879:$F$2566,6,FALSE)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VLOOKUP(EY837,$A$879:$F$2566,6,FALSE)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VLOOKUP(FH837,$A$879:$F$2566,6,FALSE)</f>
        <v>127</v>
      </c>
      <c r="FL837" s="179" t="s">
        <v>69</v>
      </c>
      <c r="FM837" s="10">
        <f>FK837*1.1</f>
        <v>139.70000000000002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VLOOKUP(FQ837,$A$879:$F$2566,6,FALSE)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VLOOKUP(FZ837,$A$879:$F$2566,6,FALSE)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VLOOKUP(GI837,$A$879:$F$2566,6,FALSE)</f>
        <v>42</v>
      </c>
      <c r="GM837" s="179" t="s">
        <v>69</v>
      </c>
      <c r="GN837" s="10">
        <f>GL837*1.1</f>
        <v>46.2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VLOOKUP(GR837,$A$879:$F$2566,6,FALSE)</f>
        <v>164</v>
      </c>
      <c r="GV837" s="179" t="s">
        <v>69</v>
      </c>
      <c r="GW837" s="10">
        <f>GU837*1.1</f>
        <v>180.4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VLOOKUP(HA837,$A$879:$F$2566,6,FALSE)</f>
        <v>42</v>
      </c>
      <c r="HE837" s="179" t="s">
        <v>69</v>
      </c>
      <c r="HF837" s="10">
        <f>HD837*1.1</f>
        <v>46.2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VLOOKUP(HJ837,$A$879:$F$2566,6,FALSE)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VLOOKUP(HS837,$A$879:$F$2566,6,FALSE)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VLOOKUP(IB837,$A$879:$F$2566,6,FALSE)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VLOOKUP(IK837,$A$879:$F$2566,6,FALSE)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VLOOKUP(IT837,$A$879:$F$2566,6,FALSE)</f>
        <v>133</v>
      </c>
      <c r="IX837" s="179" t="s">
        <v>69</v>
      </c>
      <c r="IY837" s="10">
        <f>IW837*1.1</f>
        <v>146.30000000000001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VLOOKUP(JC837,$A$879:$F$2566,6,FALSE)</f>
        <v>127</v>
      </c>
      <c r="JG837" s="179" t="s">
        <v>69</v>
      </c>
      <c r="JH837" s="10">
        <f>JF837*1.1</f>
        <v>139.70000000000002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VLOOKUP(JL837,$A$879:$F$2566,6,FALSE)</f>
        <v>213</v>
      </c>
      <c r="JP837" s="179" t="s">
        <v>69</v>
      </c>
      <c r="JQ837" s="10">
        <f>JO837*1.1</f>
        <v>234.3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VLOOKUP(JU837,$A$879:$F$2566,6,FALSE)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VLOOKUP(KD837,$A$879:$F$2566,6,FALSE)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VLOOKUP(KM837,$A$879:$F$2566,6,FALSE)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VLOOKUP(KV837,$A$879:$F$2566,6,FALSE)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VLOOKUP(LE837,$A$879:$F$2566,6,FALSE)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VLOOKUP(LN837,$A$879:$F$2566,6,FALSE)</f>
        <v>164</v>
      </c>
      <c r="LR837" s="179" t="s">
        <v>69</v>
      </c>
      <c r="LS837" s="10">
        <f>LQ837*1.1</f>
        <v>180.4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VLOOKUP(LW837,$A$879:$F$2566,6,FALSE)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VLOOKUP(MF837,$A$879:$F$2566,6,FALSE)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VLOOKUP(MO837,$A$879:$F$2566,6,FALSE)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VLOOKUP(MX837,$A$879:$F$2566,6,FALSE)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VLOOKUP(NG837,$A$879:$F$2566,6,FALSE)</f>
        <v>62</v>
      </c>
      <c r="NK837" s="179" t="s">
        <v>69</v>
      </c>
      <c r="NL837" s="10">
        <f>NJ837*1.1</f>
        <v>68.2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VLOOKUP(NP837,$A$879:$F$2566,6,FALSE)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VLOOKUP(NY837,$A$879:$F$2566,6,FALSE)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VLOOKUP(OH837,$A$879:$F$2566,6,FALSE)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VLOOKUP(OQ837,$A$879:$F$2566,6,FALSE)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VLOOKUP(OZ837,$A$879:$F$2566,6,FALSE)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VLOOKUP(PI837,$A$879:$F$2566,6,FALSE)</f>
        <v>128</v>
      </c>
      <c r="PM837" s="179" t="s">
        <v>69</v>
      </c>
      <c r="PN837" s="10">
        <f>PL837*1.1</f>
        <v>140.80000000000001</v>
      </c>
      <c r="PO837" s="10"/>
      <c r="PP837" s="233"/>
      <c r="PQ837" s="179" t="s">
        <v>99</v>
      </c>
      <c r="PR837" s="361" t="s">
        <v>3138</v>
      </c>
      <c r="PT837" s="180"/>
      <c r="PU837" s="180">
        <f>VLOOKUP(PR837,$A$879:$F$2566,6,FALSE)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VLOOKUP(QA837,$A$879:$F$2566,6,FALSE)</f>
        <v>164</v>
      </c>
      <c r="QE837" s="179" t="s">
        <v>69</v>
      </c>
      <c r="QF837" s="10">
        <f>QD837*1.1</f>
        <v>180.4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VLOOKUP(QJ837,$A$879:$F$2566,6,FALSE)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VLOOKUP(QS837,$A$879:$F$2566,6,FALSE)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VLOOKUP(RB837,$A$879:$F$2566,6,FALSE)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VLOOKUP(RK837,$A$879:$F$2566,6,FALSE)</f>
        <v>133</v>
      </c>
      <c r="RO837" s="179" t="s">
        <v>69</v>
      </c>
      <c r="RP837" s="10">
        <f>RN837*1.1</f>
        <v>146.30000000000001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VLOOKUP(RT837,$A$879:$F$2566,6,FALSE)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VLOOKUP(SC837,$A$879:$F$2566,6,FALSE)</f>
        <v>62</v>
      </c>
      <c r="SG837" s="179" t="s">
        <v>69</v>
      </c>
      <c r="SH837" s="10">
        <f>SF837*1.1</f>
        <v>68.2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VLOOKUP(SL837,$A$879:$F$2566,6,FALSE)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VLOOKUP(SU837,$A$879:$F$2566,6,FALSE)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VLOOKUP(TD837,$A$879:$F$2566,6,FALSE)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VLOOKUP(TM837,$A$879:$F$2566,6,FALSE)</f>
        <v>113</v>
      </c>
      <c r="TQ837" s="179" t="s">
        <v>69</v>
      </c>
      <c r="TR837" s="10">
        <f>TP837*1.1</f>
        <v>124.30000000000001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VLOOKUP(TV837,$A$879:$F$2566,6,FALSE)</f>
        <v>213</v>
      </c>
      <c r="TZ837" s="179" t="s">
        <v>69</v>
      </c>
      <c r="UA837" s="10">
        <f>TY837*1.1</f>
        <v>234.3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VLOOKUP(UE837,$A$879:$F$2566,6,FALSE)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VLOOKUP(UN837,$A$879:$F$2566,6,FALSE)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VLOOKUP(UW837,$A$879:$F$2566,6,FALSE)</f>
        <v>65</v>
      </c>
      <c r="VA837" s="179" t="s">
        <v>69</v>
      </c>
      <c r="VB837" s="10">
        <f>UZ837*1.1</f>
        <v>71.5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VLOOKUP(VF837,$A$879:$F$2566,6,FALSE)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VLOOKUP(VO837,$A$879:$F$2566,6,FALSE)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VLOOKUP(VX837,$A$879:$F$2566,6,FALSE)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VLOOKUP(WG837,$A$879:$F$2566,6,FALSE)</f>
        <v>213</v>
      </c>
      <c r="WK837" s="179" t="s">
        <v>69</v>
      </c>
      <c r="WL837" s="10">
        <f>WJ837*1.1</f>
        <v>234.3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VLOOKUP(WP837,$A$879:$F$2566,6,FALSE)</f>
        <v>62</v>
      </c>
      <c r="WT837" s="179" t="s">
        <v>69</v>
      </c>
      <c r="WU837" s="10">
        <f>WS837*1.1</f>
        <v>68.2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VLOOKUP(WY837,$A$879:$F$2566,6,FALSE)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1" t="s">
        <v>1714</v>
      </c>
      <c r="XJ837" s="180"/>
      <c r="XK837" s="180">
        <f>VLOOKUP(XH837,$A$879:$F$2566,6,FALSE)</f>
        <v>128</v>
      </c>
      <c r="XL837" s="179" t="s">
        <v>69</v>
      </c>
      <c r="XM837" s="10">
        <f>XK837*1.1</f>
        <v>140.80000000000001</v>
      </c>
      <c r="XO837" s="239"/>
      <c r="XP837" s="179" t="s">
        <v>99</v>
      </c>
      <c r="XQ837" s="361" t="s">
        <v>465</v>
      </c>
      <c r="XS837" s="180"/>
      <c r="XT837" s="180">
        <f>VLOOKUP(XQ837,$A$879:$F$2566,6,FALSE)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VLOOKUP(XZ837,$A$879:$F$2566,6,FALSE)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VLOOKUP(YI837,$A$879:$F$2566,6,FALSE)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VLOOKUP(YR837,$A$879:$F$2566,6,FALSE)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1" t="s">
        <v>1392</v>
      </c>
      <c r="ZC837" s="180"/>
      <c r="ZD837" s="180">
        <f>VLOOKUP(ZA837,$A$879:$F$2566,6,FALSE)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VLOOKUP(ZJ837,$A$879:$F$2566,6,FALSE)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VLOOKUP(ZS837,$A$879:$F$2566,6,FALSE)</f>
        <v>113</v>
      </c>
      <c r="ZW837" s="179" t="s">
        <v>69</v>
      </c>
      <c r="ZX837" s="10">
        <f>ZV837*1.1</f>
        <v>124.30000000000001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VLOOKUP(AAB837,$A$879:$F$2566,6,FALSE)</f>
        <v>65</v>
      </c>
      <c r="AAF837" s="179" t="s">
        <v>69</v>
      </c>
      <c r="AAG837" s="10">
        <f>AAE837*1.1</f>
        <v>71.5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VLOOKUP(AAK837,$A$879:$F$2566,6,FALSE)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VLOOKUP(AAT837,$A$879:$F$2566,6,FALSE)</f>
        <v>48</v>
      </c>
      <c r="AAX837" s="179" t="s">
        <v>69</v>
      </c>
      <c r="AAY837" s="10">
        <f>AAW837*1.1</f>
        <v>52.800000000000004</v>
      </c>
      <c r="AAZ837" s="10"/>
      <c r="ABA837" s="239"/>
      <c r="ABB837" s="179" t="s">
        <v>99</v>
      </c>
      <c r="ABC837" s="375" t="s">
        <v>3138</v>
      </c>
      <c r="ABE837" s="180"/>
      <c r="ABF837" s="180">
        <f>VLOOKUP(ABC837,$A$879:$F$2566,6,FALSE)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VLOOKUP(ABL837,$A$879:$F$2566,6,FALSE)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VLOOKUP(ABU837,$A$879:$F$2566,6,FALSE)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VLOOKUP(ACD837,$A$879:$F$2566,6,FALSE)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VLOOKUP(ACM837,$A$879:$F$2566,6,FALSE)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VLOOKUP(ACV837,$A$879:$F$2566,6,FALSE)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VLOOKUP(ADE837,$A$879:$F$2566,6,FALSE)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VLOOKUP(ADN837,$A$879:$F$2566,6,FALSE)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VLOOKUP(ADW837,$A$879:$F$2566,6,FALSE)</f>
        <v>139</v>
      </c>
      <c r="AEA837" s="179" t="s">
        <v>69</v>
      </c>
      <c r="AEB837" s="10">
        <f>ADZ837*1.1</f>
        <v>152.9</v>
      </c>
      <c r="AED837" s="239"/>
      <c r="AEE837" s="179" t="s">
        <v>99</v>
      </c>
      <c r="AEF837" s="75" t="s">
        <v>183</v>
      </c>
      <c r="AEH837" s="180"/>
      <c r="AEI837" s="180" t="e">
        <f>VLOOKUP(AEF837,$A$879:$F$2566,6,FALSE)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VLOOKUP(AEO837,$A$879:$F$2566,6,FALSE)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VLOOKUP(AEX837,$A$879:$F$2566,6,FALSE)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VLOOKUP(AFG837,$A$879:$F$2566,6,FALSE)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VLOOKUP(AFP837,$A$879:$F$2566,6,FALSE)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3138</v>
      </c>
      <c r="AGA837" s="180"/>
      <c r="AGB837" s="180">
        <f>VLOOKUP(AFY837,$A$879:$F$2566,6,FALSE)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VLOOKUP(AGH837,$A$879:$F$2566,6,FALSE)</f>
        <v>128</v>
      </c>
      <c r="AGL837" s="179" t="s">
        <v>69</v>
      </c>
      <c r="AGM837" s="10">
        <f>AGK837*1.1</f>
        <v>140.80000000000001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VLOOKUP(AGQ837,$A$879:$F$2566,6,FALSE)</f>
        <v>42</v>
      </c>
      <c r="AGU837" s="179" t="s">
        <v>69</v>
      </c>
      <c r="AGV837" s="10">
        <f>AGT837*1.1</f>
        <v>46.2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VLOOKUP(AGZ837,$A$879:$F$2566,6,FALSE)</f>
        <v>31</v>
      </c>
      <c r="AHD837" s="179" t="s">
        <v>69</v>
      </c>
      <c r="AHE837" s="10">
        <f>AHC837*1.1</f>
        <v>34.1</v>
      </c>
      <c r="AHF837" s="10"/>
      <c r="AHG837" s="239"/>
      <c r="AHH837" s="179" t="s">
        <v>99</v>
      </c>
      <c r="AHI837" s="440" t="s">
        <v>1717</v>
      </c>
      <c r="AHK837" s="180"/>
      <c r="AHL837" s="180">
        <f>VLOOKUP(AHI837,$A$879:$F$2566,6,FALSE)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VLOOKUP(AHR837,$A$879:$F$2566,6,FALSE)</f>
        <v>62</v>
      </c>
      <c r="AHV837" s="179" t="s">
        <v>69</v>
      </c>
      <c r="AHW837" s="10">
        <f>AHU837*1.1</f>
        <v>68.2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VLOOKUP(AIA837,$A$879:$F$2566,6,FALSE)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VLOOKUP(AIJ837,$A$879:$F$2566,6,FALSE)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VLOOKUP(AIS837,$A$879:$F$2566,6,FALSE)</f>
        <v>128</v>
      </c>
      <c r="AIW837" s="179" t="s">
        <v>69</v>
      </c>
      <c r="AIX837" s="10">
        <f>AIV837*1.1</f>
        <v>140.80000000000001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VLOOKUP(AJB837,$A$879:$F$2566,6,FALSE)</f>
        <v>128</v>
      </c>
      <c r="AJF837" s="179" t="s">
        <v>69</v>
      </c>
      <c r="AJG837" s="10">
        <f>AJE837*1.1</f>
        <v>140.80000000000001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VLOOKUP(AJK837,$A$879:$F$2566,6,FALSE)</f>
        <v>133</v>
      </c>
      <c r="AJO837" s="179" t="s">
        <v>69</v>
      </c>
      <c r="AJP837" s="10">
        <f>AJN837*1.1</f>
        <v>146.30000000000001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VLOOKUP(AJT837,$A$879:$F$2566,6,FALSE)</f>
        <v>133</v>
      </c>
      <c r="AJX837" s="179" t="s">
        <v>69</v>
      </c>
      <c r="AJY837" s="10">
        <f>AJW837*1.1</f>
        <v>146.30000000000001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VLOOKUP(AKC837,$A$879:$F$2566,6,FALSE)</f>
        <v>31</v>
      </c>
      <c r="AKG837" s="179" t="s">
        <v>69</v>
      </c>
      <c r="AKH837" s="10">
        <f>AKF837*1.1</f>
        <v>34.1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VLOOKUP(AKL837,$A$879:$F$2566,6,FALSE)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VLOOKUP(AKU837,$A$879:$F$2566,6,FALSE)</f>
        <v>133</v>
      </c>
      <c r="AKY837" s="179" t="s">
        <v>69</v>
      </c>
      <c r="AKZ837" s="10">
        <f>AKX837*1.1</f>
        <v>146.30000000000001</v>
      </c>
      <c r="ALA837" s="10"/>
      <c r="ALB837" s="239"/>
      <c r="ALC837" s="179" t="s">
        <v>99</v>
      </c>
      <c r="ALD837" s="361" t="s">
        <v>3138</v>
      </c>
      <c r="ALF837" s="180"/>
      <c r="ALG837" s="180">
        <f>VLOOKUP(ALD837,$A$879:$F$2566,6,FALSE)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VLOOKUP(ALM837,$A$879:$F$2566,6,FALSE)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VLOOKUP(ALV837,$A$879:$F$2566,6,FALSE)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3" t="s">
        <v>1708</v>
      </c>
      <c r="AMG837" s="180"/>
      <c r="AMH837" s="180">
        <f>VLOOKUP(AME837,$A$879:$F$2566,6,FALSE)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VLOOKUP(AMN837,$A$879:$F$2566,6,FALSE)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VLOOKUP(AMW837,$A$879:$F$2566,6,FALSE)</f>
        <v>142</v>
      </c>
      <c r="ANA837" s="179" t="s">
        <v>69</v>
      </c>
      <c r="ANB837" s="10">
        <f>AMZ837*1.1</f>
        <v>156.20000000000002</v>
      </c>
      <c r="ANC837" s="10"/>
      <c r="AND837" s="239"/>
      <c r="ANE837" s="179" t="s">
        <v>99</v>
      </c>
      <c r="ANF837" s="361" t="s">
        <v>3138</v>
      </c>
      <c r="ANH837" s="180"/>
      <c r="ANI837" s="180">
        <f>VLOOKUP(ANF837,$A$879:$F$2566,6,FALSE)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VLOOKUP(ANO837,$A$879:$F$2566,6,FALSE)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VLOOKUP(ANX837,$A$879:$F$2566,6,FALSE)</f>
        <v>128</v>
      </c>
      <c r="AOB837" s="179" t="s">
        <v>69</v>
      </c>
      <c r="AOC837" s="10">
        <f>AOA837*1.1</f>
        <v>140.80000000000001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VLOOKUP(AOG837,$A$879:$F$2566,6,FALSE)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VLOOKUP(AOP837,$A$879:$F$2566,6,FALSE)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6" t="s">
        <v>2050</v>
      </c>
      <c r="APA837" s="180"/>
      <c r="APB837" s="180">
        <f>VLOOKUP(AOY837,$A$879:$F$2566,6,FALSE)</f>
        <v>127</v>
      </c>
      <c r="APC837" s="179" t="s">
        <v>69</v>
      </c>
      <c r="APD837" s="10">
        <f>APB837*1.1</f>
        <v>139.70000000000002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VLOOKUP(APH837,$A$879:$F$2566,6,FALSE)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VLOOKUP(APQ837,$A$879:$F$2566,6,FALSE)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VLOOKUP(APZ837,$A$879:$F$2566,6,FALSE)</f>
        <v>42</v>
      </c>
      <c r="AQD837" s="179" t="s">
        <v>69</v>
      </c>
      <c r="AQE837" s="10">
        <f>AQC837*1.1</f>
        <v>46.2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VLOOKUP(AQI837,$A$879:$F$2566,6,FALSE)</f>
        <v>133</v>
      </c>
      <c r="AQM837" s="179" t="s">
        <v>69</v>
      </c>
      <c r="AQN837" s="10">
        <f>AQL837*1.1</f>
        <v>146.30000000000001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VLOOKUP(AQR837,$A$879:$F$2566,6,FALSE)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VLOOKUP(ARA837,$A$879:$F$2566,6,FALSE)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VLOOKUP(ARJ837,$A$879:$F$2566,6,FALSE)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VLOOKUP(ARS837,$A$879:$F$2566,6,FALSE)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VLOOKUP(ASB837,$A$879:$F$2566,6,FALSE)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VLOOKUP(ASK837,$A$879:$F$2566,6,FALSE)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VLOOKUP(AST837,$A$879:$F$2566,6,FALSE)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VLOOKUP(ATC837,$A$879:$F$2566,6,FALSE)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VLOOKUP(ATL837,$A$879:$F$2566,6,FALSE)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VLOOKUP(ATU837,$A$879:$F$2566,6,FALSE)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VLOOKUP(AUD837,$A$879:$F$2566,6,FALSE)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VLOOKUP(AUM837,$A$879:$F$2566,6,FALSE)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VLOOKUP(AUV837,$A$879:$F$2566,6,FALSE)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VLOOKUP(AVE837,$A$879:$F$2566,6,FALSE)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VLOOKUP(AVN837,$A$879:$F$2566,6,FALSE)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VLOOKUP(AVW837,$A$879:$F$2566,6,FALSE)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VLOOKUP(AWF837,$A$879:$F$2566,6,FALSE)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VLOOKUP(AWO837,$A$879:$F$2566,6,FALSE)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VLOOKUP(AWX837,$A$879:$F$2566,6,FALSE)</f>
        <v>128</v>
      </c>
      <c r="AXB837" s="179" t="s">
        <v>69</v>
      </c>
      <c r="AXC837" s="10">
        <f>AXA837*1.1</f>
        <v>140.80000000000001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VLOOKUP(AXG837,$A$879:$F$2566,6,FALSE)</f>
        <v>62</v>
      </c>
      <c r="AXK837" s="179" t="s">
        <v>69</v>
      </c>
      <c r="AXL837" s="10">
        <f>AXJ837*1.1</f>
        <v>68.2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VLOOKUP(AXP837,$A$879:$F$2566,6,FALSE)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3138</v>
      </c>
      <c r="AYA837" s="180"/>
      <c r="AYB837" s="180">
        <f>VLOOKUP(AXY837,$A$879:$F$2566,6,FALSE)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VLOOKUP(AYH837,$A$879:$F$2566,6,FALSE)</f>
        <v>42</v>
      </c>
      <c r="AYL837" s="179" t="s">
        <v>69</v>
      </c>
      <c r="AYM837" s="10">
        <f>AYK837*1.1</f>
        <v>46.2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VLOOKUP(AYQ837,$A$879:$F$2566,6,FALSE)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VLOOKUP(AYZ837,$A$879:$F$2566,6,FALSE)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VLOOKUP(AZI837,$A$879:$F$2566,6,FALSE)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VLOOKUP(AZR837,$A$879:$F$2566,6,FALSE)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3138</v>
      </c>
      <c r="BAC837" s="180"/>
      <c r="BAD837" s="180">
        <f>VLOOKUP(BAA837,$A$879:$F$2566,6,FALSE)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40" t="s">
        <v>444</v>
      </c>
      <c r="BAL837" s="180"/>
      <c r="BAM837" s="180">
        <f>VLOOKUP(BAJ837,$A$879:$F$2566,6,FALSE)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VLOOKUP(BAS837,$A$879:$F$2566,6,FALSE)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VLOOKUP(BBB837,$A$879:$F$2566,6,FALSE)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VLOOKUP(BBK837,$A$879:$F$2566,6,FALSE)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VLOOKUP(BBT837,$A$879:$F$2566,6,FALSE)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VLOOKUP(BCC837,$A$879:$F$2566,6,FALSE)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VLOOKUP(BCL837,$A$879:$F$2566,6,FALSE)</f>
        <v>133</v>
      </c>
      <c r="BCP837" s="179" t="s">
        <v>69</v>
      </c>
      <c r="BCQ837" s="10">
        <f>BCO837*1.1</f>
        <v>146.30000000000001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VLOOKUP(BCU837,$A$879:$F$2566,6,FALSE)</f>
        <v>128</v>
      </c>
      <c r="BCY837" s="179" t="s">
        <v>69</v>
      </c>
      <c r="BCZ837" s="10">
        <f>BCX837*1.1</f>
        <v>140.80000000000001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VLOOKUP(BDD837,$A$879:$F$2566,6,FALSE)</f>
        <v>213</v>
      </c>
      <c r="BDH837" s="179" t="s">
        <v>69</v>
      </c>
      <c r="BDI837" s="10">
        <f>BDG837*1.1</f>
        <v>234.3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VLOOKUP(BDM837,$A$879:$F$2566,6,FALSE)</f>
        <v>128</v>
      </c>
      <c r="BDQ837" s="179" t="s">
        <v>69</v>
      </c>
      <c r="BDR837" s="10">
        <f>BDP837*1.1</f>
        <v>140.80000000000001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VLOOKUP(BDV837,$A$879:$F$2566,6,FALSE)</f>
        <v>42</v>
      </c>
      <c r="BDZ837" s="179" t="s">
        <v>69</v>
      </c>
      <c r="BEA837" s="10">
        <f>BDY837*1.1</f>
        <v>46.2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VLOOKUP(BEE837,$A$879:$F$2566,6,FALSE)</f>
        <v>128</v>
      </c>
      <c r="BEI837" s="179" t="s">
        <v>69</v>
      </c>
      <c r="BEJ837" s="10">
        <f>BEH837*1.1</f>
        <v>140.80000000000001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VLOOKUP(BEN837,$A$879:$F$2566,6,FALSE)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VLOOKUP(BEW837,$A$879:$F$2566,6,FALSE)</f>
        <v>62</v>
      </c>
      <c r="BFA837" s="179" t="s">
        <v>69</v>
      </c>
      <c r="BFB837" s="10">
        <f>BEZ837*1.1</f>
        <v>68.2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VLOOKUP(BFF837,$A$879:$F$2566,6,FALSE)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VLOOKUP(BFO837,$A$879:$F$2566,6,FALSE)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VLOOKUP(BFX837,$A$879:$F$2566,6,FALSE)</f>
        <v>128</v>
      </c>
      <c r="BGB837" s="179" t="s">
        <v>69</v>
      </c>
      <c r="BGC837" s="10">
        <f>BGA837*1.1</f>
        <v>140.80000000000001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VLOOKUP(BGG837,$A$879:$F$2566,6,FALSE)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VLOOKUP(BGP837,$A$879:$F$2566,6,FALSE)</f>
        <v>128</v>
      </c>
      <c r="BGT837" s="179" t="s">
        <v>69</v>
      </c>
      <c r="BGU837" s="10">
        <f>BGS837*1.1</f>
        <v>140.80000000000001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VLOOKUP(BGY837,$A$879:$F$2566,6,FALSE)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588.30000000000007</v>
      </c>
      <c r="I838" s="233"/>
      <c r="J838" s="179"/>
      <c r="K838" s="437"/>
      <c r="M838" s="179"/>
      <c r="N838" s="179"/>
      <c r="O838" s="179"/>
      <c r="P838" s="10"/>
      <c r="Q838" s="10">
        <f>SUM(P833:P837)</f>
        <v>532.69999999999993</v>
      </c>
      <c r="R838" s="233"/>
      <c r="S838" s="179"/>
      <c r="T838" s="437"/>
      <c r="V838" s="179"/>
      <c r="W838" s="179"/>
      <c r="X838" s="179"/>
      <c r="Y838" s="10"/>
      <c r="Z838" s="10">
        <f>SUM(Y833:Y837)</f>
        <v>632.40000000000009</v>
      </c>
      <c r="AA838" s="233"/>
      <c r="AB838" s="179"/>
      <c r="AC838" s="437"/>
      <c r="AE838" s="179"/>
      <c r="AF838" s="179"/>
      <c r="AG838" s="179"/>
      <c r="AH838" s="10"/>
      <c r="AI838" s="10">
        <f>SUM(AH833:AH837)</f>
        <v>671.1</v>
      </c>
      <c r="AJ838" s="233"/>
      <c r="AK838" s="179"/>
      <c r="AL838" s="437"/>
      <c r="AN838" s="179"/>
      <c r="AO838" s="179"/>
      <c r="AP838" s="179"/>
      <c r="AQ838" s="10"/>
      <c r="AR838" s="10">
        <f>SUM(AQ833:AQ837)</f>
        <v>581.6</v>
      </c>
      <c r="AS838" s="233"/>
      <c r="AT838" s="179"/>
      <c r="AU838" s="437"/>
      <c r="AW838" s="179"/>
      <c r="AX838" s="179"/>
      <c r="AY838" s="179"/>
      <c r="AZ838" s="10"/>
      <c r="BA838" s="10">
        <f>SUM(AZ833:AZ837)</f>
        <v>602.70000000000005</v>
      </c>
      <c r="BB838" s="233"/>
      <c r="BC838" s="179"/>
      <c r="BD838" s="437"/>
      <c r="BF838" s="179"/>
      <c r="BG838" s="179"/>
      <c r="BH838" s="179"/>
      <c r="BI838" s="10"/>
      <c r="BJ838" s="10">
        <f>SUM(BI833:BI837)</f>
        <v>643.9</v>
      </c>
      <c r="BK838" s="233"/>
      <c r="BL838" s="179"/>
      <c r="BM838" s="437"/>
      <c r="BO838" s="179"/>
      <c r="BP838" s="179"/>
      <c r="BQ838" s="179"/>
      <c r="BR838" s="10"/>
      <c r="BS838" s="10">
        <f>SUM(BR833:BR837)</f>
        <v>585</v>
      </c>
      <c r="BT838" s="233"/>
      <c r="BU838" s="179"/>
      <c r="BV838" s="437"/>
      <c r="BX838" s="179"/>
      <c r="BY838" s="179"/>
      <c r="BZ838" s="179"/>
      <c r="CA838" s="10"/>
      <c r="CB838" s="10">
        <f>SUM(CA833:CA837)</f>
        <v>415</v>
      </c>
      <c r="CC838" s="233"/>
      <c r="CD838" s="179"/>
      <c r="CE838" s="437"/>
      <c r="CG838" s="179"/>
      <c r="CH838" s="179"/>
      <c r="CI838" s="179"/>
      <c r="CJ838" s="10"/>
      <c r="CK838" s="10">
        <f>SUM(CJ833:CJ837)</f>
        <v>370.70000000000005</v>
      </c>
      <c r="CL838" s="233"/>
      <c r="CM838" s="179"/>
      <c r="CN838" s="437"/>
      <c r="CP838" s="179"/>
      <c r="CQ838" s="179"/>
      <c r="CR838" s="179"/>
      <c r="CS838" s="10"/>
      <c r="CT838" s="10">
        <f>SUM(CS833:CS837)</f>
        <v>666.2</v>
      </c>
      <c r="CU838" s="233"/>
      <c r="CV838" s="179"/>
      <c r="CW838" s="437"/>
      <c r="CY838" s="179"/>
      <c r="CZ838" s="179"/>
      <c r="DA838" s="179"/>
      <c r="DB838" s="10"/>
      <c r="DC838" s="10">
        <f>SUM(DB833:DB837)</f>
        <v>465.3</v>
      </c>
      <c r="DD838" s="233"/>
      <c r="DE838" s="179"/>
      <c r="DF838" s="437"/>
      <c r="DH838" s="179"/>
      <c r="DI838" s="179"/>
      <c r="DJ838" s="179"/>
      <c r="DK838" s="10"/>
      <c r="DL838" s="10">
        <f>SUM(DK833:DK837)</f>
        <v>706.2</v>
      </c>
      <c r="DM838" s="233"/>
      <c r="DN838" s="179"/>
      <c r="DO838" s="437"/>
      <c r="DQ838" s="179"/>
      <c r="DR838" s="179"/>
      <c r="DS838" s="179"/>
      <c r="DT838" s="10"/>
      <c r="DU838" s="10">
        <f>SUM(DT833:DT837)</f>
        <v>573</v>
      </c>
      <c r="DV838" s="233"/>
      <c r="DW838" s="179"/>
      <c r="DX838" s="437"/>
      <c r="DZ838" s="179"/>
      <c r="EA838" s="179"/>
      <c r="EB838" s="179"/>
      <c r="EC838" s="10"/>
      <c r="ED838" s="10">
        <f>SUM(EC833:EC837)</f>
        <v>212.3</v>
      </c>
      <c r="EE838" s="233"/>
      <c r="EF838" s="179"/>
      <c r="EG838" s="437"/>
      <c r="EI838" s="179"/>
      <c r="EJ838" s="179"/>
      <c r="EK838" s="179"/>
      <c r="EL838" s="10"/>
      <c r="EM838" s="10">
        <f>SUM(EL833:EL837)</f>
        <v>641.1</v>
      </c>
      <c r="EN838" s="233"/>
      <c r="EO838" s="179"/>
      <c r="EP838" s="437"/>
      <c r="ER838" s="179"/>
      <c r="ES838" s="179"/>
      <c r="ET838" s="179"/>
      <c r="EU838" s="10"/>
      <c r="EV838" s="10">
        <f>SUM(EU833:EU837)</f>
        <v>534.94999999999993</v>
      </c>
      <c r="EW838" s="233"/>
      <c r="EX838" s="179"/>
      <c r="EY838" s="437"/>
      <c r="FA838" s="179"/>
      <c r="FB838" s="179"/>
      <c r="FC838" s="179"/>
      <c r="FD838" s="10"/>
      <c r="FE838" s="10">
        <f>SUM(FD833:FD837)</f>
        <v>298.40000000000003</v>
      </c>
      <c r="FF838" s="233"/>
      <c r="FG838" s="179"/>
      <c r="FH838" s="437"/>
      <c r="FJ838" s="179"/>
      <c r="FK838" s="179"/>
      <c r="FL838" s="179"/>
      <c r="FM838" s="10"/>
      <c r="FN838" s="10">
        <f>SUM(FM833:FM837)</f>
        <v>717</v>
      </c>
      <c r="FO838" s="233"/>
      <c r="FP838" s="179"/>
      <c r="FQ838" s="437"/>
      <c r="FS838" s="179"/>
      <c r="FT838" s="179"/>
      <c r="FU838" s="179"/>
      <c r="FV838" s="10"/>
      <c r="FW838" s="10">
        <f>SUM(FV833:FV837)</f>
        <v>212.3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7"/>
      <c r="GK838" s="179"/>
      <c r="GL838" s="179"/>
      <c r="GM838" s="179"/>
      <c r="GN838" s="10"/>
      <c r="GO838" s="10">
        <f>SUM(GN833:GN837)</f>
        <v>607.40000000000009</v>
      </c>
      <c r="GP838" s="233"/>
      <c r="GQ838" s="179"/>
      <c r="GR838" s="437"/>
      <c r="GT838" s="179"/>
      <c r="GU838" s="179"/>
      <c r="GV838" s="179"/>
      <c r="GW838" s="179"/>
      <c r="GX838" s="10">
        <f>SUM(GW833:GW837)</f>
        <v>641.69999999999993</v>
      </c>
      <c r="GY838" s="233"/>
      <c r="GZ838" s="179"/>
      <c r="HA838" s="437"/>
      <c r="HC838" s="179"/>
      <c r="HD838" s="179"/>
      <c r="HE838" s="179"/>
      <c r="HF838" s="10"/>
      <c r="HG838" s="10">
        <f>SUM(HF833:HF837)</f>
        <v>123.60000000000001</v>
      </c>
      <c r="HH838" s="233"/>
      <c r="HI838" s="179"/>
      <c r="HJ838" s="437"/>
      <c r="HL838" s="179"/>
      <c r="HM838" s="179"/>
      <c r="HN838" s="179"/>
      <c r="HO838" s="179"/>
      <c r="HP838" s="10">
        <f>SUM(HO833:HO837)</f>
        <v>811.5</v>
      </c>
      <c r="HQ838" s="233"/>
      <c r="HR838" s="179"/>
      <c r="HS838" s="437"/>
      <c r="HU838" s="179"/>
      <c r="HV838" s="179"/>
      <c r="HW838" s="179"/>
      <c r="HX838" s="179"/>
      <c r="HY838" s="10">
        <f>SUM(HX833:HX837)</f>
        <v>210.6</v>
      </c>
      <c r="HZ838" s="233"/>
      <c r="IA838" s="179"/>
      <c r="IB838" s="437"/>
      <c r="ID838" s="179"/>
      <c r="IE838" s="179"/>
      <c r="IF838" s="179"/>
      <c r="IG838" s="179"/>
      <c r="IH838" s="10">
        <f>SUM(IG833:IG837)</f>
        <v>399.4</v>
      </c>
      <c r="II838" s="233"/>
      <c r="IJ838" s="179"/>
      <c r="IK838" s="437"/>
      <c r="IM838" s="179"/>
      <c r="IN838" s="179"/>
      <c r="IO838" s="179"/>
      <c r="IP838" s="10"/>
      <c r="IQ838" s="10">
        <f>SUM(IP833:IP837)</f>
        <v>231</v>
      </c>
      <c r="IR838" s="233"/>
      <c r="IS838" s="179"/>
      <c r="IT838" s="437"/>
      <c r="IV838" s="179"/>
      <c r="IW838" s="179"/>
      <c r="IX838" s="179"/>
      <c r="IY838" s="10"/>
      <c r="IZ838" s="10">
        <f>SUM(IY833:IY837)</f>
        <v>779.90000000000009</v>
      </c>
      <c r="JA838" s="233"/>
      <c r="JB838" s="179"/>
      <c r="JC838" s="437"/>
      <c r="JE838" s="179"/>
      <c r="JF838" s="179"/>
      <c r="JG838" s="179"/>
      <c r="JH838" s="10"/>
      <c r="JI838" s="10">
        <f>SUM(JH833:JH837)</f>
        <v>665</v>
      </c>
      <c r="JJ838" s="233"/>
      <c r="JK838" s="179"/>
      <c r="JL838" s="437"/>
      <c r="JN838" s="179"/>
      <c r="JO838" s="179"/>
      <c r="JP838" s="179"/>
      <c r="JQ838" s="10"/>
      <c r="JR838" s="10">
        <f>SUM(JQ833:JQ837)</f>
        <v>546.79999999999995</v>
      </c>
      <c r="JS838" s="233"/>
      <c r="JT838" s="179"/>
      <c r="JU838" s="437"/>
      <c r="JW838" s="179"/>
      <c r="JX838" s="179"/>
      <c r="JY838" s="179"/>
      <c r="JZ838" s="10"/>
      <c r="KA838" s="10">
        <f>SUM(JZ833:JZ837)</f>
        <v>654.70000000000005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7"/>
      <c r="KO838" s="179"/>
      <c r="KP838" s="179"/>
      <c r="KQ838" s="179"/>
      <c r="KR838" s="179"/>
      <c r="KS838" s="10">
        <f>SUM(KR833:KR837)</f>
        <v>761.5</v>
      </c>
      <c r="KT838" s="233"/>
      <c r="KU838" s="179"/>
      <c r="KV838" s="437"/>
      <c r="KX838" s="179"/>
      <c r="KY838" s="179"/>
      <c r="KZ838" s="179"/>
      <c r="LA838" s="10"/>
      <c r="LB838" s="10">
        <f>SUM(LA833:LA837)</f>
        <v>506.7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7"/>
      <c r="LP838" s="179"/>
      <c r="LQ838" s="179"/>
      <c r="LR838" s="179"/>
      <c r="LS838" s="10"/>
      <c r="LT838" s="10">
        <f>SUM(LS833:LS837)</f>
        <v>593.5</v>
      </c>
      <c r="LU838" s="233"/>
      <c r="LV838" s="179"/>
      <c r="LW838" s="437"/>
      <c r="LY838" s="179"/>
      <c r="LZ838" s="179"/>
      <c r="MA838" s="179"/>
      <c r="MB838" s="10"/>
      <c r="MC838" s="10">
        <f>SUM(MB833:MB837)</f>
        <v>707.5</v>
      </c>
      <c r="MD838" s="233"/>
      <c r="ME838" s="179"/>
      <c r="MF838" s="437"/>
      <c r="MH838" s="179"/>
      <c r="MI838" s="179"/>
      <c r="MJ838" s="179"/>
      <c r="MK838" s="10"/>
      <c r="ML838" s="10">
        <f>SUM(MK833:MK837)</f>
        <v>379.6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7"/>
      <c r="MZ838" s="179"/>
      <c r="NA838" s="179"/>
      <c r="NB838" s="179"/>
      <c r="NC838" s="10"/>
      <c r="ND838" s="10">
        <f>SUM(NC833:NC837)</f>
        <v>648.1</v>
      </c>
      <c r="NE838" s="233"/>
      <c r="NF838" s="179"/>
      <c r="NG838" s="437"/>
      <c r="NI838" s="179"/>
      <c r="NJ838" s="179"/>
      <c r="NK838" s="179"/>
      <c r="NL838" s="10"/>
      <c r="NM838" s="10">
        <f>SUM(NL833:NL837)</f>
        <v>266.5</v>
      </c>
      <c r="NN838" s="233"/>
      <c r="NO838" s="179"/>
      <c r="NP838" s="437"/>
      <c r="NR838" s="179"/>
      <c r="NS838" s="179"/>
      <c r="NT838" s="179"/>
      <c r="NU838" s="10"/>
      <c r="NV838" s="10">
        <f>SUM(NU833:NU837)</f>
        <v>527.9</v>
      </c>
      <c r="NW838" s="233"/>
      <c r="NX838" s="179"/>
      <c r="NY838" s="437"/>
      <c r="OA838" s="179"/>
      <c r="OB838" s="179"/>
      <c r="OC838" s="179"/>
      <c r="OD838" s="179"/>
      <c r="OE838" s="10">
        <f>SUM(OD833:OD837)</f>
        <v>557</v>
      </c>
      <c r="OF838" s="233"/>
      <c r="OG838" s="179"/>
      <c r="OH838" s="437"/>
      <c r="OJ838" s="179"/>
      <c r="OK838" s="179"/>
      <c r="OL838" s="179"/>
      <c r="OM838" s="10"/>
      <c r="ON838" s="10">
        <f>SUM(OM833:OM837)</f>
        <v>398.09999999999997</v>
      </c>
      <c r="OO838" s="233"/>
      <c r="OP838" s="179"/>
      <c r="OQ838" s="437"/>
      <c r="OS838" s="179"/>
      <c r="OT838" s="179"/>
      <c r="OU838" s="179"/>
      <c r="OV838" s="10"/>
      <c r="OW838" s="10">
        <f>SUM(OV833:OV837)</f>
        <v>727.2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366.1</v>
      </c>
      <c r="PG838" s="233"/>
      <c r="PH838" s="179"/>
      <c r="PI838" s="437"/>
      <c r="PK838" s="179"/>
      <c r="PL838" s="179"/>
      <c r="PM838" s="179"/>
      <c r="PN838" s="10"/>
      <c r="PO838" s="10">
        <f>SUM(PN833:PN837)</f>
        <v>488.99999999999994</v>
      </c>
      <c r="PP838" s="233"/>
      <c r="PQ838" s="179"/>
      <c r="PR838" s="437"/>
      <c r="PT838" s="179"/>
      <c r="PU838" s="179"/>
      <c r="PV838" s="179"/>
      <c r="PW838" s="10"/>
      <c r="PX838" s="10">
        <f>SUM(PW833:PW837)</f>
        <v>679.1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331.1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8"/>
      <c r="QU838" s="179"/>
      <c r="QV838" s="179"/>
      <c r="QW838" s="179"/>
      <c r="QX838" s="10"/>
      <c r="QY838" s="10">
        <f>SUM(QX833:QX837)</f>
        <v>288.60000000000002</v>
      </c>
      <c r="QZ838" s="233"/>
      <c r="RA838" s="179"/>
      <c r="RB838" s="437"/>
      <c r="RD838" s="179"/>
      <c r="RE838" s="179"/>
      <c r="RF838" s="179"/>
      <c r="RG838" s="10"/>
      <c r="RH838" s="10">
        <f>SUM(RG833:RG837)</f>
        <v>591.70000000000005</v>
      </c>
      <c r="RI838" s="233"/>
      <c r="RJ838" s="179"/>
      <c r="RK838" s="437"/>
      <c r="RM838" s="179"/>
      <c r="RN838" s="179"/>
      <c r="RO838" s="179"/>
      <c r="RP838" s="179"/>
      <c r="RQ838" s="10">
        <f>SUM(RP833:RP837)</f>
        <v>463.29999999999995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7"/>
      <c r="SE838" s="179"/>
      <c r="SF838" s="179"/>
      <c r="SG838" s="179"/>
      <c r="SH838" s="10"/>
      <c r="SI838" s="10">
        <f>SUM(SH833:SH837)</f>
        <v>583.80000000000007</v>
      </c>
      <c r="SJ838" s="239"/>
      <c r="SK838" s="179"/>
      <c r="SL838" s="437"/>
      <c r="SN838" s="179"/>
      <c r="SO838" s="179"/>
      <c r="SP838" s="179"/>
      <c r="SQ838" s="10"/>
      <c r="SR838" s="10">
        <f>SUM(SQ833:SQ837)</f>
        <v>611.6</v>
      </c>
      <c r="SS838" s="239"/>
      <c r="ST838" s="179"/>
      <c r="SU838" s="437"/>
      <c r="SW838" s="179"/>
      <c r="SX838" s="179"/>
      <c r="SY838" s="179"/>
      <c r="SZ838" s="10"/>
      <c r="TA838" s="10">
        <f>SUM(SZ833:SZ837)</f>
        <v>558.6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8"/>
      <c r="TO838" s="179"/>
      <c r="TP838" s="179"/>
      <c r="TQ838" s="179"/>
      <c r="TR838" s="10"/>
      <c r="TS838" s="10">
        <f>SUM(TR833:TR837)</f>
        <v>549.70000000000005</v>
      </c>
      <c r="TT838" s="239"/>
      <c r="TU838" s="179"/>
      <c r="TV838" s="438"/>
      <c r="TX838" s="179"/>
      <c r="TY838" s="179"/>
      <c r="TZ838" s="179"/>
      <c r="UA838" s="10"/>
      <c r="UB838" s="10">
        <f>SUM(UA833:UA837)</f>
        <v>898</v>
      </c>
      <c r="UC838" s="239"/>
      <c r="UD838" s="179"/>
      <c r="UE838" s="438"/>
      <c r="UG838" s="179"/>
      <c r="UH838" s="179"/>
      <c r="UI838" s="179"/>
      <c r="UJ838" s="10"/>
      <c r="UK838" s="10">
        <f>SUM(UJ833:UJ837)</f>
        <v>537.79999999999995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8"/>
      <c r="UY838" s="179"/>
      <c r="UZ838" s="179"/>
      <c r="VA838" s="179"/>
      <c r="VB838" s="10"/>
      <c r="VC838" s="10">
        <f>SUM(VB833:VB837)</f>
        <v>348.9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8"/>
      <c r="VQ838" s="179"/>
      <c r="VR838" s="179"/>
      <c r="VS838" s="179"/>
      <c r="VT838" s="10"/>
      <c r="VU838" s="10">
        <f>SUM(VT833:VT837)</f>
        <v>499.2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8"/>
      <c r="WI838" s="179"/>
      <c r="WJ838" s="179"/>
      <c r="WK838" s="179"/>
      <c r="WL838" s="179"/>
      <c r="WM838" s="10">
        <f>SUM(WL833:WL837)</f>
        <v>1159.05</v>
      </c>
      <c r="WN838" s="239"/>
      <c r="WO838" s="179"/>
      <c r="WP838" s="438"/>
      <c r="WQ838" s="179"/>
      <c r="WR838" s="179"/>
      <c r="WS838" s="179"/>
      <c r="WT838" s="179"/>
      <c r="WU838" s="10"/>
      <c r="WV838" s="10">
        <f>SUM(WU833:WU837)</f>
        <v>409.59999999999997</v>
      </c>
      <c r="WW838" s="239"/>
      <c r="WX838" s="179"/>
      <c r="WY838" s="438"/>
      <c r="XA838" s="179"/>
      <c r="XB838" s="179"/>
      <c r="XC838" s="179"/>
      <c r="XD838" s="179"/>
      <c r="XE838" s="10">
        <f>SUM(XD833:XD837)</f>
        <v>583.84999999999991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593.4</v>
      </c>
      <c r="XO838" s="239"/>
      <c r="XP838" s="179"/>
      <c r="XQ838" s="438"/>
      <c r="XS838" s="179"/>
      <c r="XT838" s="179"/>
      <c r="XU838" s="179"/>
      <c r="XV838" s="10"/>
      <c r="XW838" s="10">
        <f>SUM(XV833:XV837)</f>
        <v>567.5</v>
      </c>
      <c r="XX838" s="239"/>
      <c r="XY838" s="179"/>
      <c r="XZ838" s="438"/>
      <c r="YB838" s="179"/>
      <c r="YC838" s="179"/>
      <c r="YD838" s="179"/>
      <c r="YE838" s="10"/>
      <c r="YF838" s="10">
        <f>SUM(YE833:YE837)</f>
        <v>222.89999999999998</v>
      </c>
      <c r="YG838" s="239"/>
      <c r="YH838" s="179"/>
      <c r="YI838" s="438"/>
      <c r="YK838" s="179"/>
      <c r="YL838" s="179"/>
      <c r="YM838" s="179"/>
      <c r="YN838" s="10"/>
      <c r="YO838" s="10">
        <f>SUM(YN833:YN837)</f>
        <v>733.05</v>
      </c>
      <c r="YP838" s="239"/>
      <c r="YQ838" s="179"/>
      <c r="YR838" s="438"/>
      <c r="YT838" s="179"/>
      <c r="YU838" s="179"/>
      <c r="YV838" s="179"/>
      <c r="YW838" s="10"/>
      <c r="YX838" s="10">
        <f>SUM(YW833:YW837)</f>
        <v>771.80000000000007</v>
      </c>
      <c r="YY838" s="239"/>
      <c r="YZ838" s="179"/>
      <c r="ZA838" s="438"/>
      <c r="ZC838" s="179"/>
      <c r="ZD838" s="179"/>
      <c r="ZE838" s="179"/>
      <c r="ZF838" s="10"/>
      <c r="ZG838" s="10">
        <f>SUM(ZF833:ZF837)</f>
        <v>143.19999999999999</v>
      </c>
      <c r="ZH838" s="239"/>
      <c r="ZI838" s="179"/>
      <c r="ZJ838" s="438"/>
      <c r="ZL838" s="179"/>
      <c r="ZM838" s="179"/>
      <c r="ZN838" s="179"/>
      <c r="ZO838" s="10"/>
      <c r="ZP838" s="10">
        <f>SUM(ZO833:ZO837)</f>
        <v>623.70000000000005</v>
      </c>
      <c r="ZQ838" s="239"/>
      <c r="ZR838" s="179"/>
      <c r="ZS838" s="438"/>
      <c r="ZU838" s="179"/>
      <c r="ZV838" s="179"/>
      <c r="ZW838" s="179"/>
      <c r="ZX838" s="10"/>
      <c r="ZY838" s="10">
        <f>SUM(ZX833:ZX837)</f>
        <v>401.2</v>
      </c>
      <c r="ZZ838" s="239"/>
      <c r="AAA838" s="179"/>
      <c r="AAB838" s="438"/>
      <c r="AAD838" s="179"/>
      <c r="AAE838" s="179"/>
      <c r="AAF838" s="179"/>
      <c r="AAG838" s="10"/>
      <c r="AAH838" s="10">
        <f>SUM(AAG833:AAG837)</f>
        <v>322.3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8"/>
      <c r="AAV838" s="179"/>
      <c r="AAW838" s="179"/>
      <c r="AAX838" s="179"/>
      <c r="AAY838" s="10"/>
      <c r="AAZ838" s="10">
        <f>SUM(AAY833:AAY837)</f>
        <v>328.6</v>
      </c>
      <c r="ABA838" s="239"/>
      <c r="ABB838" s="179"/>
      <c r="ABC838" s="439"/>
      <c r="ABE838" s="179"/>
      <c r="ABF838" s="179"/>
      <c r="ABG838" s="179"/>
      <c r="ABH838" s="10"/>
      <c r="ABI838" s="10">
        <f>SUM(ABH833:ABH837)</f>
        <v>685.30000000000007</v>
      </c>
      <c r="ABJ838" s="239"/>
      <c r="ABK838" s="179"/>
      <c r="ABL838" s="438"/>
      <c r="ABN838" s="179"/>
      <c r="ABO838" s="179"/>
      <c r="ABP838" s="179"/>
      <c r="ABQ838" s="10"/>
      <c r="ABR838" s="10">
        <f>SUM(ABQ833:ABQ837)</f>
        <v>257.2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8"/>
      <c r="ADG838" s="179"/>
      <c r="ADH838" s="179"/>
      <c r="ADI838" s="179"/>
      <c r="ADJ838" s="10"/>
      <c r="ADK838" s="10">
        <f>SUM(ADJ833:ADJ837)</f>
        <v>355.29999999999995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8"/>
      <c r="ADY838" s="179"/>
      <c r="ADZ838" s="179"/>
      <c r="AEA838" s="179"/>
      <c r="AEB838" s="10"/>
      <c r="AEC838" s="10">
        <f>SUM(AEB833:AEB837)</f>
        <v>647.54999999999995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8"/>
      <c r="AGA838" s="179"/>
      <c r="AGB838" s="179"/>
      <c r="AGC838" s="179"/>
      <c r="AGD838" s="10"/>
      <c r="AGE838" s="10">
        <f>SUM(AGD833:AGD837)</f>
        <v>542.1</v>
      </c>
      <c r="AGF838" s="239"/>
      <c r="AGG838" s="179"/>
      <c r="AGH838" s="438"/>
      <c r="AGJ838" s="179"/>
      <c r="AGK838" s="179"/>
      <c r="AGL838" s="179"/>
      <c r="AGM838" s="10"/>
      <c r="AGN838" s="10">
        <f>SUM(AGM833:AGM837)</f>
        <v>480.2</v>
      </c>
      <c r="AGO838" s="239"/>
      <c r="AGP838" s="179"/>
      <c r="AGQ838" s="438"/>
      <c r="AGS838" s="179"/>
      <c r="AGT838" s="179"/>
      <c r="AGU838" s="179"/>
      <c r="AGV838" s="10"/>
      <c r="AGW838" s="10">
        <f>SUM(AGV833:AGV837)</f>
        <v>259.09999999999997</v>
      </c>
      <c r="AGX838" s="239"/>
      <c r="AGY838" s="179"/>
      <c r="AGZ838" s="438"/>
      <c r="AHB838" s="179"/>
      <c r="AHC838" s="179"/>
      <c r="AHD838" s="179"/>
      <c r="AHE838" s="10"/>
      <c r="AHF838" s="10">
        <f>SUM(AHE833:AHE837)</f>
        <v>471.20000000000005</v>
      </c>
      <c r="AHG838" s="239"/>
      <c r="AHH838" s="179"/>
      <c r="AHI838" s="441"/>
      <c r="AHK838" s="179"/>
      <c r="AHL838" s="179"/>
      <c r="AHM838" s="179"/>
      <c r="AHN838" s="10"/>
      <c r="AHO838" s="10">
        <f>SUM(AHN833:AHN837)</f>
        <v>420.6</v>
      </c>
      <c r="AHP838" s="239"/>
      <c r="AHQ838" s="179"/>
      <c r="AHR838" s="438"/>
      <c r="AHT838" s="179"/>
      <c r="AHU838" s="179"/>
      <c r="AHV838" s="179"/>
      <c r="AHW838" s="10"/>
      <c r="AHX838" s="10">
        <f>SUM(AHW833:AHW837)</f>
        <v>639.6</v>
      </c>
      <c r="AHY838" s="239"/>
      <c r="AHZ838" s="179"/>
      <c r="AIA838" s="438"/>
      <c r="AIC838" s="179"/>
      <c r="AID838" s="179"/>
      <c r="AIE838" s="179"/>
      <c r="AIF838" s="10"/>
      <c r="AIG838" s="10">
        <f>SUM(AIF833:AIF837)</f>
        <v>372.29999999999995</v>
      </c>
      <c r="AIH838" s="239"/>
      <c r="AII838" s="179"/>
      <c r="AIJ838" s="438"/>
      <c r="AIL838" s="179"/>
      <c r="AIM838" s="179"/>
      <c r="AIN838" s="179"/>
      <c r="AIO838" s="10"/>
      <c r="AIP838" s="10">
        <f>SUM(AIO833:AIO837)</f>
        <v>385.9</v>
      </c>
      <c r="AIQ838" s="239"/>
      <c r="AIR838" s="179"/>
      <c r="AIS838" s="438"/>
      <c r="AIU838" s="179"/>
      <c r="AIV838" s="179"/>
      <c r="AIW838" s="179"/>
      <c r="AIX838" s="10"/>
      <c r="AIY838" s="10">
        <f>SUM(AIX833:AIX837)</f>
        <v>730.3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532.1</v>
      </c>
      <c r="AJI838" s="239"/>
      <c r="AJJ838" s="179"/>
      <c r="AJK838" s="438"/>
      <c r="AJM838" s="179"/>
      <c r="AJN838" s="179"/>
      <c r="AJO838" s="179"/>
      <c r="AJP838" s="10"/>
      <c r="AJQ838" s="10">
        <f>SUM(AJP833:AJP837)</f>
        <v>540.70000000000005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855.7</v>
      </c>
      <c r="AKA838" s="239"/>
      <c r="AKB838" s="179"/>
      <c r="AKC838" s="438"/>
      <c r="AKE838" s="179"/>
      <c r="AKF838" s="179"/>
      <c r="AKG838" s="179"/>
      <c r="AKH838" s="10"/>
      <c r="AKI838" s="10">
        <f>SUM(AKH833:AKH837)</f>
        <v>678.4</v>
      </c>
      <c r="AKJ838" s="239"/>
      <c r="AKK838" s="179"/>
      <c r="AKL838" s="438"/>
      <c r="AKN838" s="179"/>
      <c r="AKO838" s="179"/>
      <c r="AKP838" s="179"/>
      <c r="AKQ838" s="10"/>
      <c r="AKR838" s="10">
        <f>SUM(AKQ833:AKQ837)</f>
        <v>649.09999999999991</v>
      </c>
      <c r="AKS838" s="239"/>
      <c r="AKT838" s="179"/>
      <c r="AKU838" s="438"/>
      <c r="AKW838" s="179"/>
      <c r="AKX838" s="179"/>
      <c r="AKY838" s="179"/>
      <c r="AKZ838" s="10"/>
      <c r="ALA838" s="10">
        <f>SUM(AKZ833:AKZ837)</f>
        <v>618.5</v>
      </c>
      <c r="ALB838" s="239"/>
      <c r="ALC838" s="179"/>
      <c r="ALD838" s="438"/>
      <c r="ALF838" s="179"/>
      <c r="ALG838" s="179"/>
      <c r="ALH838" s="179"/>
      <c r="ALI838" s="10"/>
      <c r="ALJ838" s="10">
        <f>SUM(ALI833:ALI837)</f>
        <v>747.5</v>
      </c>
      <c r="ALK838" s="239"/>
      <c r="ALL838" s="179"/>
      <c r="ALM838" s="438"/>
      <c r="ALO838" s="179"/>
      <c r="ALP838" s="179"/>
      <c r="ALQ838" s="179"/>
      <c r="ALR838" s="10"/>
      <c r="ALS838" s="10">
        <f>SUM(ALR833:ALR837)</f>
        <v>908.1</v>
      </c>
      <c r="ALT838" s="239"/>
      <c r="ALU838" s="179"/>
      <c r="ALV838" s="438"/>
      <c r="ALX838" s="179"/>
      <c r="ALY838" s="179"/>
      <c r="ALZ838" s="179"/>
      <c r="AMA838" s="10"/>
      <c r="AMB838" s="10">
        <f>SUM(AMA833:AMA837)</f>
        <v>663.40000000000009</v>
      </c>
      <c r="AMC838" s="239"/>
      <c r="AMD838" s="179"/>
      <c r="AME838" s="444"/>
      <c r="AMG838" s="179"/>
      <c r="AMH838" s="179"/>
      <c r="AMI838" s="179"/>
      <c r="AMJ838" s="10"/>
      <c r="AMK838" s="10">
        <f>SUM(AMJ833:AMJ837)</f>
        <v>633.29999999999995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433.6</v>
      </c>
      <c r="AMU838" s="239"/>
      <c r="AMV838" s="179"/>
      <c r="AMW838" s="438"/>
      <c r="AMY838" s="179"/>
      <c r="AMZ838" s="179"/>
      <c r="ANA838" s="179"/>
      <c r="ANB838" s="10"/>
      <c r="ANC838" s="10">
        <f>SUM(ANB833:ANB837)</f>
        <v>538.4</v>
      </c>
      <c r="AND838" s="239"/>
      <c r="ANE838" s="179"/>
      <c r="ANF838" s="438"/>
      <c r="ANH838" s="179"/>
      <c r="ANI838" s="179"/>
      <c r="ANJ838" s="179"/>
      <c r="ANK838" s="10"/>
      <c r="ANL838" s="10">
        <f>SUM(ANK833:ANK837)</f>
        <v>193.5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727.40000000000009</v>
      </c>
      <c r="ANV838" s="239"/>
      <c r="ANW838" s="179"/>
      <c r="ANX838" s="438"/>
      <c r="ANZ838" s="179"/>
      <c r="AOA838" s="179"/>
      <c r="AOB838" s="179"/>
      <c r="AOC838" s="10"/>
      <c r="AOD838" s="10">
        <f>SUM(AOC833:AOC837)</f>
        <v>515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8"/>
      <c r="AOR838" s="179"/>
      <c r="AOS838" s="179"/>
      <c r="AOT838" s="179"/>
      <c r="AOU838" s="10"/>
      <c r="AOV838" s="10">
        <f>SUM(AOU833:AOU837)</f>
        <v>711.9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444</v>
      </c>
      <c r="APF838" s="239"/>
      <c r="APG838" s="179"/>
      <c r="APH838" s="438"/>
      <c r="APJ838" s="179"/>
      <c r="APK838" s="179"/>
      <c r="APL838" s="179"/>
      <c r="APM838" s="10"/>
      <c r="APN838" s="10">
        <f>SUM(APM833:APM837)</f>
        <v>403.2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8"/>
      <c r="AQB838" s="179"/>
      <c r="AQC838" s="179"/>
      <c r="AQD838" s="179"/>
      <c r="AQE838" s="10"/>
      <c r="AQF838" s="10">
        <f>SUM(AQE833:AQE837)</f>
        <v>345.9</v>
      </c>
      <c r="AQG838" s="239"/>
      <c r="AQH838" s="179"/>
      <c r="AQI838" s="438"/>
      <c r="AQK838" s="179"/>
      <c r="AQL838" s="179"/>
      <c r="AQM838" s="179"/>
      <c r="AQN838" s="10"/>
      <c r="AQO838" s="10">
        <f>SUM(AQN833:AQN837)</f>
        <v>854.60000000000014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8"/>
      <c r="ASD838" s="179"/>
      <c r="ASE838" s="179"/>
      <c r="ASF838" s="179"/>
      <c r="ASG838" s="10"/>
      <c r="ASH838" s="10">
        <f>SUM(ASG833:ASG837)</f>
        <v>433.5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8"/>
      <c r="ASV838" s="179"/>
      <c r="ASW838" s="179"/>
      <c r="ASX838" s="179"/>
      <c r="ASY838" s="10"/>
      <c r="ASZ838" s="10">
        <f>SUM(ASY833:ASY837)</f>
        <v>400.59999999999997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8"/>
      <c r="AWQ838" s="179"/>
      <c r="AWR838" s="179"/>
      <c r="AWS838" s="179"/>
      <c r="AWT838" s="10"/>
      <c r="AWU838" s="10">
        <f>SUM(AWT833:AWT837)</f>
        <v>332.9</v>
      </c>
      <c r="AWV838" s="239"/>
      <c r="AWW838" s="179"/>
      <c r="AWX838" s="438"/>
      <c r="AWZ838" s="179"/>
      <c r="AXA838" s="179"/>
      <c r="AXB838" s="179"/>
      <c r="AXC838" s="10"/>
      <c r="AXD838" s="10">
        <f>SUM(AXC833:AXC837)</f>
        <v>644.90000000000009</v>
      </c>
      <c r="AXE838" s="239"/>
      <c r="AXF838" s="179"/>
      <c r="AXG838" s="438"/>
      <c r="AXI838" s="179"/>
      <c r="AXJ838" s="179"/>
      <c r="AXK838" s="179"/>
      <c r="AXL838" s="10"/>
      <c r="AXM838" s="10">
        <f>SUM(AXL833:AXL837)</f>
        <v>575.1</v>
      </c>
      <c r="AXN838" s="239"/>
      <c r="AXO838" s="179"/>
      <c r="AXP838" s="438"/>
      <c r="AXR838" s="179"/>
      <c r="AXS838" s="179"/>
      <c r="AXT838" s="179"/>
      <c r="AXU838" s="10"/>
      <c r="AXV838" s="10">
        <f>SUM(AXU833:AXU837)</f>
        <v>224.8</v>
      </c>
      <c r="AXW838" s="239"/>
      <c r="AXX838" s="179"/>
      <c r="AXY838" s="438"/>
      <c r="AYA838" s="179"/>
      <c r="AYB838" s="179"/>
      <c r="AYC838" s="179"/>
      <c r="AYD838" s="10"/>
      <c r="AYE838" s="10">
        <f>SUM(AYD833:AYD837)</f>
        <v>343.90000000000003</v>
      </c>
      <c r="AYF838" s="239"/>
      <c r="AYG838" s="179"/>
      <c r="AYH838" s="438"/>
      <c r="AYJ838" s="179"/>
      <c r="AYK838" s="179"/>
      <c r="AYL838" s="179"/>
      <c r="AYM838" s="10"/>
      <c r="AYN838" s="10">
        <f>SUM(AYM833:AYM837)</f>
        <v>260.2</v>
      </c>
      <c r="AYO838" s="239"/>
      <c r="AYP838" s="179"/>
      <c r="AYQ838" s="438"/>
      <c r="AYS838" s="179"/>
      <c r="AYT838" s="179"/>
      <c r="AYU838" s="179"/>
      <c r="AYV838" s="10"/>
      <c r="AYW838" s="10">
        <f>SUM(AYV833:AYV837)</f>
        <v>548.5</v>
      </c>
      <c r="AYX838" s="239"/>
      <c r="AYY838" s="179"/>
      <c r="AYZ838" s="438"/>
      <c r="AZB838" s="179"/>
      <c r="AZC838" s="179"/>
      <c r="AZD838" s="179"/>
      <c r="AZE838" s="10"/>
      <c r="AZF838" s="10">
        <f>SUM(AZE833:AZE837)</f>
        <v>762.4</v>
      </c>
      <c r="AZG838" s="239"/>
      <c r="AZH838" s="179"/>
      <c r="AZI838" s="438"/>
      <c r="AZK838" s="179"/>
      <c r="AZL838" s="179"/>
      <c r="AZM838" s="179"/>
      <c r="AZN838" s="10"/>
      <c r="AZO838" s="10">
        <f>SUM(AZN833:AZN837)</f>
        <v>335.9</v>
      </c>
      <c r="AZP838" s="239"/>
      <c r="AZQ838" s="179"/>
      <c r="AZR838" s="438"/>
      <c r="AZT838" s="179"/>
      <c r="AZU838" s="179"/>
      <c r="AZV838" s="179"/>
      <c r="AZW838" s="10"/>
      <c r="AZX838" s="10">
        <f>SUM(AZW833:AZW837)</f>
        <v>638.20000000000005</v>
      </c>
      <c r="AZY838" s="239"/>
      <c r="AZZ838" s="179"/>
      <c r="BAA838" s="438"/>
      <c r="BAC838" s="179"/>
      <c r="BAD838" s="179"/>
      <c r="BAE838" s="179"/>
      <c r="BAF838" s="10"/>
      <c r="BAG838" s="10">
        <f>SUM(BAF833:BAF837)</f>
        <v>954.80000000000007</v>
      </c>
      <c r="BAH838" s="239"/>
      <c r="BAI838" s="179"/>
      <c r="BAJ838" s="441"/>
      <c r="BAL838" s="179"/>
      <c r="BAM838" s="179"/>
      <c r="BAN838" s="179"/>
      <c r="BAO838" s="10"/>
      <c r="BAP838" s="10">
        <f>SUM(BAO833:BAO837)</f>
        <v>523.79999999999995</v>
      </c>
      <c r="BAQ838" s="239"/>
      <c r="BAR838" s="179"/>
      <c r="BAS838" s="438"/>
      <c r="BAU838" s="179"/>
      <c r="BAV838" s="179"/>
      <c r="BAW838" s="179"/>
      <c r="BAX838" s="10"/>
      <c r="BAY838" s="10">
        <f>SUM(BAX833:BAX837)</f>
        <v>496.9</v>
      </c>
      <c r="BAZ838" s="239"/>
      <c r="BBA838" s="179"/>
      <c r="BBB838" s="438"/>
      <c r="BBD838" s="179"/>
      <c r="BBE838" s="179"/>
      <c r="BBF838" s="179"/>
      <c r="BBG838" s="10"/>
      <c r="BBH838" s="10">
        <f>SUM(BBG833:BBG837)</f>
        <v>369.90000000000003</v>
      </c>
      <c r="BBI838" s="239"/>
      <c r="BBJ838" s="179"/>
      <c r="BBK838" s="438"/>
      <c r="BBM838" s="179"/>
      <c r="BBN838" s="179"/>
      <c r="BBO838" s="179"/>
      <c r="BBP838" s="10"/>
      <c r="BBQ838" s="10">
        <f>SUM(BBP833:BBP837)</f>
        <v>310.39999999999998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311.8</v>
      </c>
      <c r="BCA838" s="239"/>
      <c r="BCB838" s="179"/>
      <c r="BCC838" s="438"/>
      <c r="BCE838" s="179"/>
      <c r="BCF838" s="179"/>
      <c r="BCG838" s="179"/>
      <c r="BCH838" s="10"/>
      <c r="BCI838" s="10">
        <f>SUM(BCH833:BCH837)</f>
        <v>164.60000000000002</v>
      </c>
      <c r="BCJ838" s="239"/>
      <c r="BCK838" s="179"/>
      <c r="BCL838" s="438"/>
      <c r="BCN838" s="179"/>
      <c r="BCO838" s="179"/>
      <c r="BCP838" s="179"/>
      <c r="BCQ838" s="10"/>
      <c r="BCR838" s="10">
        <f>SUM(BCQ833:BCQ837)</f>
        <v>617.70000000000005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610.29999999999995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557.5</v>
      </c>
      <c r="BDK838" s="239"/>
      <c r="BDL838" s="179"/>
      <c r="BDM838" s="438"/>
      <c r="BDO838" s="179"/>
      <c r="BDP838" s="179"/>
      <c r="BDQ838" s="179"/>
      <c r="BDR838" s="10"/>
      <c r="BDS838" s="10">
        <f>SUM(BDR833:BDR837)</f>
        <v>802.3</v>
      </c>
      <c r="BDT838" s="239"/>
      <c r="BDU838" s="179"/>
      <c r="BDV838" s="438"/>
      <c r="BDX838" s="179"/>
      <c r="BDY838" s="179"/>
      <c r="BDZ838" s="179"/>
      <c r="BEA838" s="10"/>
      <c r="BEB838" s="10">
        <f>SUM(BEA833:BEA837)</f>
        <v>426.7</v>
      </c>
      <c r="BEC838" s="239"/>
      <c r="BED838" s="179"/>
      <c r="BEE838" s="438"/>
      <c r="BEG838" s="179"/>
      <c r="BEH838" s="179"/>
      <c r="BEI838" s="179"/>
      <c r="BEJ838" s="10"/>
      <c r="BEK838" s="10">
        <f>SUM(BEJ833:BEJ837)</f>
        <v>956</v>
      </c>
      <c r="BEL838" s="239"/>
      <c r="BEM838" s="179"/>
      <c r="BEN838" s="438"/>
      <c r="BEP838" s="179"/>
      <c r="BEQ838" s="179"/>
      <c r="BER838" s="179"/>
      <c r="BES838" s="10"/>
      <c r="BET838" s="10">
        <f>SUM(BES833:BES837)</f>
        <v>634.90000000000009</v>
      </c>
      <c r="BEU838" s="239"/>
      <c r="BEV838" s="179"/>
      <c r="BEW838" s="438"/>
      <c r="BEY838" s="179"/>
      <c r="BEZ838" s="179"/>
      <c r="BFA838" s="179"/>
      <c r="BFB838" s="10"/>
      <c r="BFC838" s="10">
        <f>SUM(BFB833:BFB837)</f>
        <v>353.3</v>
      </c>
      <c r="BFD838" s="239"/>
      <c r="BFE838" s="179"/>
      <c r="BFF838" s="438"/>
      <c r="BFH838" s="179"/>
      <c r="BFI838" s="179"/>
      <c r="BFJ838" s="179"/>
      <c r="BFK838" s="10"/>
      <c r="BFL838" s="10">
        <f>SUM(BFK833:BFK837)</f>
        <v>347.40000000000003</v>
      </c>
      <c r="BFM838" s="239"/>
      <c r="BFN838" s="179"/>
      <c r="BFO838" s="438"/>
      <c r="BFQ838" s="179"/>
      <c r="BFR838" s="179"/>
      <c r="BFS838" s="179"/>
      <c r="BFT838" s="10"/>
      <c r="BFU838" s="10">
        <f>SUM(BFT833:BFT837)</f>
        <v>743.4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693.7</v>
      </c>
      <c r="BGE838" s="239"/>
      <c r="BGF838" s="179"/>
      <c r="BGG838" s="438"/>
      <c r="BGI838" s="179"/>
      <c r="BGJ838" s="179"/>
      <c r="BGK838" s="179"/>
      <c r="BGL838" s="10"/>
      <c r="BGM838" s="10">
        <f>SUM(BGL833:BGL837)</f>
        <v>765.1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489.59999999999997</v>
      </c>
      <c r="BGW838" s="239"/>
      <c r="BGX838" s="179"/>
      <c r="BGY838" s="438"/>
      <c r="BHA838" s="179"/>
      <c r="BHB838" s="179"/>
      <c r="BHC838" s="179"/>
      <c r="BHD838" s="10"/>
      <c r="BHE838" s="10">
        <f>SUM(BHD833:BHD837)</f>
        <v>413.4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VLOOKUP(B839,$A$879:$F$2566,6,FALSE)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VLOOKUP(K839,$A$879:$F$2566,6,FALSE)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VLOOKUP(T839,$A$879:$F$2566,6,FALSE)</f>
        <v>27</v>
      </c>
      <c r="X839" s="179" t="s">
        <v>61</v>
      </c>
      <c r="Y839" s="10">
        <f>W839*1.5*V839</f>
        <v>40.5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VLOOKUP(AC839,$A$879:$F$2566,6,FALSE)</f>
        <v>85</v>
      </c>
      <c r="AG839" s="179" t="s">
        <v>61</v>
      </c>
      <c r="AH839" s="10">
        <f>AF839*1.5*AE839</f>
        <v>127.5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VLOOKUP(AL839,$A$879:$F$2566,6,FALSE)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VLOOKUP(AU839,$A$879:$F$2566,6,FALSE)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VLOOKUP(BD839,$A$879:$F$2566,6,FALSE)</f>
        <v>27</v>
      </c>
      <c r="BH839" s="179" t="s">
        <v>61</v>
      </c>
      <c r="BI839" s="10">
        <f>BG839*1.5*BF839</f>
        <v>40.5</v>
      </c>
      <c r="BJ839" s="10"/>
      <c r="BK839" s="233"/>
      <c r="BL839" s="179" t="s">
        <v>100</v>
      </c>
      <c r="BM839" s="361" t="s">
        <v>3104</v>
      </c>
      <c r="BO839" s="248">
        <f>IF(BN839="Kopman",1.8,1)</f>
        <v>1</v>
      </c>
      <c r="BP839" s="180">
        <f>VLOOKUP(BM839,$A$879:$F$2566,6,FALSE)</f>
        <v>97</v>
      </c>
      <c r="BQ839" s="179" t="s">
        <v>61</v>
      </c>
      <c r="BR839" s="10">
        <f>BP839*1.5*BO839</f>
        <v>145.5</v>
      </c>
      <c r="BS839" s="10"/>
      <c r="BT839" s="233"/>
      <c r="BU839" s="179" t="s">
        <v>100</v>
      </c>
      <c r="BV839" s="361" t="s">
        <v>3102</v>
      </c>
      <c r="BX839" s="248">
        <f>IF(BW839="Kopman",1.8,1)</f>
        <v>1</v>
      </c>
      <c r="BY839" s="180">
        <f>VLOOKUP(BV839,$A$879:$F$2566,6,FALSE)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VLOOKUP(CE839,$A$879:$F$2566,6,FALSE)</f>
        <v>23</v>
      </c>
      <c r="CI839" s="179" t="s">
        <v>61</v>
      </c>
      <c r="CJ839" s="10">
        <f>CH839*1.5*CG839</f>
        <v>34.5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VLOOKUP(CN839,$A$879:$F$2566,6,FALSE)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VLOOKUP(CW839,$A$879:$F$2566,6,FALSE)</f>
        <v>23</v>
      </c>
      <c r="DA839" s="179" t="s">
        <v>61</v>
      </c>
      <c r="DB839" s="10">
        <f>CZ839*1.5*CY839</f>
        <v>34.5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VLOOKUP(DF839,$A$879:$F$2566,6,FALSE)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VLOOKUP(DO839,$A$879:$F$2566,6,FALSE)</f>
        <v>27</v>
      </c>
      <c r="DS839" s="179" t="s">
        <v>61</v>
      </c>
      <c r="DT839" s="10">
        <f>DR839*1.5*DQ839</f>
        <v>40.5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VLOOKUP(DX839,$A$879:$F$2566,6,FALSE)</f>
        <v>23</v>
      </c>
      <c r="EB839" s="179" t="s">
        <v>61</v>
      </c>
      <c r="EC839" s="10">
        <f>EA839*1.5*DZ839</f>
        <v>34.5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VLOOKUP(EG839,$A$879:$F$2566,6,FALSE)</f>
        <v>85</v>
      </c>
      <c r="EK839" s="179" t="s">
        <v>61</v>
      </c>
      <c r="EL839" s="10">
        <f>EJ839*1.5*EI839</f>
        <v>229.5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VLOOKUP(EP839,$A$879:$F$2566,6,FALSE)</f>
        <v>85</v>
      </c>
      <c r="ET839" s="179" t="s">
        <v>61</v>
      </c>
      <c r="EU839" s="10">
        <f>ES839*1.5*ER839</f>
        <v>127.5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VLOOKUP(EY839,$A$879:$F$2566,6,FALSE)</f>
        <v>27</v>
      </c>
      <c r="FC839" s="179" t="s">
        <v>61</v>
      </c>
      <c r="FD839" s="10">
        <f>FB839*1.5*FA839</f>
        <v>40.5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VLOOKUP(FH839,$A$879:$F$2566,6,FALSE)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VLOOKUP(FQ839,$A$879:$F$2566,6,FALSE)</f>
        <v>27</v>
      </c>
      <c r="FU839" s="179" t="s">
        <v>61</v>
      </c>
      <c r="FV839" s="10">
        <f>FT839*1.5*FS839</f>
        <v>40.5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VLOOKUP(FZ839,$A$879:$F$2566,6,FALSE)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VLOOKUP(GI839,$A$879:$F$2566,6,FALSE)</f>
        <v>103</v>
      </c>
      <c r="GM839" s="179" t="s">
        <v>61</v>
      </c>
      <c r="GN839" s="10">
        <f>GL839*1.5*GK839</f>
        <v>154.5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VLOOKUP(GR839,$A$879:$F$2566,6,FALSE)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VLOOKUP(HA839,$A$879:$F$2566,6,FALSE)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VLOOKUP(HJ839,$A$879:$F$2566,6,FALSE)</f>
        <v>27</v>
      </c>
      <c r="HN839" s="179" t="s">
        <v>61</v>
      </c>
      <c r="HO839" s="10">
        <f>HM839*1.5*HL839</f>
        <v>40.5</v>
      </c>
      <c r="HP839" s="10"/>
      <c r="HQ839" s="233"/>
      <c r="HR839" s="179" t="s">
        <v>100</v>
      </c>
      <c r="HS839" s="361" t="s">
        <v>3104</v>
      </c>
      <c r="HU839" s="248">
        <f>IF(HT839="Kopman",1.8,1)</f>
        <v>1</v>
      </c>
      <c r="HV839" s="180">
        <f>VLOOKUP(HS839,$A$879:$F$2566,6,FALSE)</f>
        <v>97</v>
      </c>
      <c r="HW839" s="179" t="s">
        <v>61</v>
      </c>
      <c r="HX839" s="10">
        <f>HV839*1.5*HU839</f>
        <v>145.5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VLOOKUP(IB839,$A$879:$F$2566,6,FALSE)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VLOOKUP(IK839,$A$879:$F$2566,6,FALSE)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VLOOKUP(IT839,$A$879:$F$2566,6,FALSE)</f>
        <v>44</v>
      </c>
      <c r="IX839" s="179" t="s">
        <v>61</v>
      </c>
      <c r="IY839" s="10">
        <f>IW839*1.5*IV839</f>
        <v>66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VLOOKUP(JC839,$A$879:$F$2566,6,FALSE)</f>
        <v>85</v>
      </c>
      <c r="JG839" s="179" t="s">
        <v>61</v>
      </c>
      <c r="JH839" s="10">
        <f>JF839*1.5*JE839</f>
        <v>229.5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VLOOKUP(JL839,$A$879:$F$2566,6,FALSE)</f>
        <v>80</v>
      </c>
      <c r="JP839" s="179" t="s">
        <v>61</v>
      </c>
      <c r="JQ839" s="10">
        <f>JO839*1.5*JN839</f>
        <v>120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VLOOKUP(JU839,$A$879:$F$2566,6,FALSE)</f>
        <v>20</v>
      </c>
      <c r="JY839" s="179" t="s">
        <v>61</v>
      </c>
      <c r="JZ839" s="10">
        <f>JX839*1.5*JW839</f>
        <v>30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VLOOKUP(KD839,$A$879:$F$2566,6,FALSE)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VLOOKUP(KM839,$A$879:$F$2566,6,FALSE)</f>
        <v>27</v>
      </c>
      <c r="KQ839" s="179" t="s">
        <v>61</v>
      </c>
      <c r="KR839" s="10">
        <f>KP839*1.5*KO839</f>
        <v>40.5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VLOOKUP(KV839,$A$879:$F$2566,6,FALSE)</f>
        <v>27</v>
      </c>
      <c r="KZ839" s="179" t="s">
        <v>61</v>
      </c>
      <c r="LA839" s="10">
        <f>KY839*1.5*KX839</f>
        <v>72.900000000000006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VLOOKUP(LE839,$A$879:$F$2566,6,FALSE)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VLOOKUP(LN839,$A$879:$F$2566,6,FALSE)</f>
        <v>27</v>
      </c>
      <c r="LR839" s="179" t="s">
        <v>61</v>
      </c>
      <c r="LS839" s="10">
        <f>LQ839*1.5*LP839</f>
        <v>40.5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VLOOKUP(LW839,$A$879:$F$2566,6,FALSE)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VLOOKUP(MF839,$A$879:$F$2566,6,FALSE)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VLOOKUP(MO839,$A$879:$F$2566,6,FALSE)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VLOOKUP(MX839,$A$879:$F$2566,6,FALSE)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VLOOKUP(NG839,$A$879:$F$2566,6,FALSE)</f>
        <v>27</v>
      </c>
      <c r="NK839" s="179" t="s">
        <v>61</v>
      </c>
      <c r="NL839" s="10">
        <f>NJ839*1.5*NI839</f>
        <v>40.5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VLOOKUP(NP839,$A$879:$F$2566,6,FALSE)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VLOOKUP(NY839,$A$879:$F$2566,6,FALSE)</f>
        <v>85</v>
      </c>
      <c r="OC839" s="179" t="s">
        <v>61</v>
      </c>
      <c r="OD839" s="10">
        <f>OB839*1.5*OA839</f>
        <v>127.5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VLOOKUP(OH839,$A$879:$F$2566,6,FALSE)</f>
        <v>64</v>
      </c>
      <c r="OL839" s="179" t="s">
        <v>61</v>
      </c>
      <c r="OM839" s="10">
        <f>OK839*1.5*OJ839</f>
        <v>96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VLOOKUP(OQ839,$A$879:$F$2566,6,FALSE)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VLOOKUP(OZ839,$A$879:$F$2566,6,FALSE)</f>
        <v>27</v>
      </c>
      <c r="PD839" s="179" t="s">
        <v>61</v>
      </c>
      <c r="PE839" s="10">
        <f>PC839*1.5*PB839</f>
        <v>40.5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VLOOKUP(PI839,$A$879:$F$2566,6,FALSE)</f>
        <v>27</v>
      </c>
      <c r="PM839" s="179" t="s">
        <v>61</v>
      </c>
      <c r="PN839" s="10">
        <f>PL839*1.5*PK839</f>
        <v>40.5</v>
      </c>
      <c r="PO839" s="10"/>
      <c r="PP839" s="233"/>
      <c r="PQ839" s="179" t="s">
        <v>100</v>
      </c>
      <c r="PR839" s="361" t="s">
        <v>2852</v>
      </c>
      <c r="PT839" s="248">
        <f>IF(PS839="Kopman",1.8,1)</f>
        <v>1</v>
      </c>
      <c r="PU839" s="180">
        <f>VLOOKUP(PR839,$A$879:$F$2566,6,FALSE)</f>
        <v>13</v>
      </c>
      <c r="PV839" s="179" t="s">
        <v>61</v>
      </c>
      <c r="PW839" s="10">
        <f>PU839*1.5*PT839</f>
        <v>19.5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VLOOKUP(QA839,$A$879:$F$2566,6,FALSE)</f>
        <v>4</v>
      </c>
      <c r="QE839" s="179" t="s">
        <v>61</v>
      </c>
      <c r="QF839" s="10">
        <f>QD839*1.5*QC839</f>
        <v>6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VLOOKUP(QJ839,$A$879:$F$2566,6,FALSE)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VLOOKUP(QS839,$A$879:$F$2566,6,FALSE)</f>
        <v>38</v>
      </c>
      <c r="QW839" s="179" t="s">
        <v>61</v>
      </c>
      <c r="QX839" s="10">
        <f>QV839*1.5*QU839</f>
        <v>57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VLOOKUP(RB839,$A$879:$F$2566,6,FALSE)</f>
        <v>64</v>
      </c>
      <c r="RF839" s="179" t="s">
        <v>61</v>
      </c>
      <c r="RG839" s="10">
        <f>RE839*1.5*RD839</f>
        <v>96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VLOOKUP(RK839,$A$879:$F$2566,6,FALSE)</f>
        <v>120</v>
      </c>
      <c r="RO839" s="179" t="s">
        <v>61</v>
      </c>
      <c r="RP839" s="10">
        <f>RN839*1.5*RM839</f>
        <v>180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VLOOKUP(RT839,$A$879:$F$2566,6,FALSE)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VLOOKUP(SC839,$A$879:$F$2566,6,FALSE)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VLOOKUP(SL839,$A$879:$F$2566,6,FALSE)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VLOOKUP(SU839,$A$879:$F$2566,6,FALSE)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VLOOKUP(TD839,$A$879:$F$2566,6,FALSE)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VLOOKUP(TM839,$A$879:$F$2566,6,FALSE)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VLOOKUP(TV839,$A$879:$F$2566,6,FALSE)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VLOOKUP(UE839,$A$879:$F$2566,6,FALSE)</f>
        <v>103</v>
      </c>
      <c r="UI839" s="179" t="s">
        <v>61</v>
      </c>
      <c r="UJ839" s="10">
        <f>UH839*1.5*UG839</f>
        <v>154.5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VLOOKUP(UN839,$A$879:$F$2566,6,FALSE)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VLOOKUP(UW839,$A$879:$F$2566,6,FALSE)</f>
        <v>31</v>
      </c>
      <c r="VA839" s="179" t="s">
        <v>61</v>
      </c>
      <c r="VB839" s="10">
        <f>UZ839*1.5*UY839</f>
        <v>46.5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VLOOKUP(VF839,$A$879:$F$2566,6,FALSE)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VLOOKUP(VO839,$A$879:$F$2566,6,FALSE)</f>
        <v>103</v>
      </c>
      <c r="VS839" s="179" t="s">
        <v>61</v>
      </c>
      <c r="VT839" s="10">
        <f>VR839*1.5*VQ839</f>
        <v>278.10000000000002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VLOOKUP(VX839,$A$879:$F$2566,6,FALSE)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VLOOKUP(WG839,$A$879:$F$2566,6,FALSE)</f>
        <v>85</v>
      </c>
      <c r="WK839" s="179" t="s">
        <v>61</v>
      </c>
      <c r="WL839" s="10">
        <f>WJ839*1.5*WI839</f>
        <v>127.5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VLOOKUP(WP839,$A$879:$F$2566,6,FALSE)</f>
        <v>27</v>
      </c>
      <c r="WT839" s="179" t="s">
        <v>61</v>
      </c>
      <c r="WU839" s="10">
        <f>WS839*1.5*WR839</f>
        <v>40.5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VLOOKUP(WY839,$A$879:$F$2566,6,FALSE)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VLOOKUP(XH839,$A$879:$F$2566,6,FALSE)</f>
        <v>31</v>
      </c>
      <c r="XL839" s="179" t="s">
        <v>61</v>
      </c>
      <c r="XM839" s="10">
        <f>XK839*1.5*XJ839</f>
        <v>46.5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VLOOKUP(XQ839,$A$879:$F$2566,6,FALSE)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VLOOKUP(XZ839,$A$879:$F$2566,6,FALSE)</f>
        <v>64</v>
      </c>
      <c r="YD839" s="179" t="s">
        <v>61</v>
      </c>
      <c r="YE839" s="10">
        <f>YC839*1.5*YB839</f>
        <v>96</v>
      </c>
      <c r="YG839" s="239"/>
      <c r="YH839" s="179" t="s">
        <v>100</v>
      </c>
      <c r="YI839" s="361" t="s">
        <v>3102</v>
      </c>
      <c r="YK839" s="248">
        <f>IF(YJ839="Kopman",1.8,1)</f>
        <v>1</v>
      </c>
      <c r="YL839" s="180">
        <f>VLOOKUP(YI839,$A$879:$F$2566,6,FALSE)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VLOOKUP(YR839,$A$879:$F$2566,6,FALSE)</f>
        <v>118</v>
      </c>
      <c r="YV839" s="179" t="s">
        <v>61</v>
      </c>
      <c r="YW839" s="10">
        <f>YU839*1.5*YT839</f>
        <v>177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VLOOKUP(ZA839,$A$879:$F$2566,6,FALSE)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VLOOKUP(ZJ839,$A$879:$F$2566,6,FALSE)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VLOOKUP(ZS839,$A$879:$F$2566,6,FALSE)</f>
        <v>46</v>
      </c>
      <c r="ZW839" s="179" t="s">
        <v>61</v>
      </c>
      <c r="ZX839" s="10">
        <f>ZV839*1.5*ZU839</f>
        <v>69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VLOOKUP(AAB839,$A$879:$F$2566,6,FALSE)</f>
        <v>8</v>
      </c>
      <c r="AAF839" s="179" t="s">
        <v>61</v>
      </c>
      <c r="AAG839" s="10">
        <f>AAE839*1.5*AAD839</f>
        <v>12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VLOOKUP(AAK839,$A$879:$F$2566,6,FALSE)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VLOOKUP(AAT839,$A$879:$F$2566,6,FALSE)</f>
        <v>37</v>
      </c>
      <c r="AAX839" s="179" t="s">
        <v>61</v>
      </c>
      <c r="AAY839" s="10">
        <f>AAW839*1.5*AAV839</f>
        <v>55.5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VLOOKUP(ABC839,$A$879:$F$2566,6,FALSE)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VLOOKUP(ABL839,$A$879:$F$2566,6,FALSE)</f>
        <v>64</v>
      </c>
      <c r="ABP839" s="179" t="s">
        <v>61</v>
      </c>
      <c r="ABQ839" s="10">
        <f>ABO839*1.5*ABN839</f>
        <v>96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VLOOKUP(ABU839,$A$879:$F$2566,6,FALSE)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VLOOKUP(ACD839,$A$879:$F$2566,6,FALSE)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VLOOKUP(ACM839,$A$879:$F$2566,6,FALSE)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VLOOKUP(ACV839,$A$879:$F$2566,6,FALSE)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VLOOKUP(ADE839,$A$879:$F$2566,6,FALSE)</f>
        <v>64</v>
      </c>
      <c r="ADI839" s="179" t="s">
        <v>61</v>
      </c>
      <c r="ADJ839" s="10">
        <f>ADH839*1.5*ADG839</f>
        <v>96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VLOOKUP(ADN839,$A$879:$F$2566,6,FALSE)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VLOOKUP(ADW839,$A$879:$F$2566,6,FALSE)</f>
        <v>38</v>
      </c>
      <c r="AEA839" s="179" t="s">
        <v>61</v>
      </c>
      <c r="AEB839" s="10">
        <f>ADZ839*1.5*ADY839</f>
        <v>57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VLOOKUP(AEF839,$A$879:$F$2566,6,FALSE)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VLOOKUP(AEO839,$A$879:$F$2566,6,FALSE)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VLOOKUP(AEX839,$A$879:$F$2566,6,FALSE)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VLOOKUP(AFG839,$A$879:$F$2566,6,FALSE)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VLOOKUP(AFP839,$A$879:$F$2566,6,FALSE)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VLOOKUP(AFY839,$A$879:$F$2566,6,FALSE)</f>
        <v>27</v>
      </c>
      <c r="AGC839" s="179" t="s">
        <v>61</v>
      </c>
      <c r="AGD839" s="10">
        <f>AGB839*1.5*AGA839</f>
        <v>40.5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VLOOKUP(AGH839,$A$879:$F$2566,6,FALSE)</f>
        <v>85</v>
      </c>
      <c r="AGL839" s="179" t="s">
        <v>61</v>
      </c>
      <c r="AGM839" s="10">
        <f>AGK839*1.5*AGJ839</f>
        <v>127.5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VLOOKUP(AGQ839,$A$879:$F$2566,6,FALSE)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VLOOKUP(AGZ839,$A$879:$F$2566,6,FALSE)</f>
        <v>185</v>
      </c>
      <c r="AHD839" s="179" t="s">
        <v>61</v>
      </c>
      <c r="AHE839" s="10">
        <f>AHC839*1.5*AHB839</f>
        <v>277.5</v>
      </c>
      <c r="AHF839" s="10"/>
      <c r="AHG839" s="239"/>
      <c r="AHH839" s="179" t="s">
        <v>100</v>
      </c>
      <c r="AHI839" s="442" t="s">
        <v>1965</v>
      </c>
      <c r="AHJ839" s="14" t="s">
        <v>1662</v>
      </c>
      <c r="AHK839" s="248">
        <f>IF(AHJ839="Kopman",1.8,1)</f>
        <v>1.8</v>
      </c>
      <c r="AHL839" s="180">
        <f>VLOOKUP(AHI839,$A$879:$F$2566,6,FALSE)</f>
        <v>85</v>
      </c>
      <c r="AHM839" s="179" t="s">
        <v>61</v>
      </c>
      <c r="AHN839" s="10">
        <f>AHL839*1.5*AHK839</f>
        <v>229.5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VLOOKUP(AHR839,$A$879:$F$2566,6,FALSE)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VLOOKUP(AIA839,$A$879:$F$2566,6,FALSE)</f>
        <v>27</v>
      </c>
      <c r="AIE839" s="179" t="s">
        <v>61</v>
      </c>
      <c r="AIF839" s="10">
        <f>AID839*1.5*AIC839</f>
        <v>40.5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VLOOKUP(AIJ839,$A$879:$F$2566,6,FALSE)</f>
        <v>85</v>
      </c>
      <c r="AIN839" s="179" t="s">
        <v>61</v>
      </c>
      <c r="AIO839" s="10">
        <f>AIM839*1.5*AIL839</f>
        <v>127.5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VLOOKUP(AIS839,$A$879:$F$2566,6,FALSE)</f>
        <v>27</v>
      </c>
      <c r="AIW839" s="179" t="s">
        <v>61</v>
      </c>
      <c r="AIX839" s="10">
        <f>AIV839*1.5*AIU839</f>
        <v>40.5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VLOOKUP(AJB839,$A$879:$F$2566,6,FALSE)</f>
        <v>85</v>
      </c>
      <c r="AJF839" s="179" t="s">
        <v>61</v>
      </c>
      <c r="AJG839" s="10">
        <f>AJE839*1.5*AJD839</f>
        <v>127.5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VLOOKUP(AJK839,$A$879:$F$2566,6,FALSE)</f>
        <v>85</v>
      </c>
      <c r="AJO839" s="179" t="s">
        <v>61</v>
      </c>
      <c r="AJP839" s="10">
        <f>AJN839*1.5*AJM839</f>
        <v>127.5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VLOOKUP(AJT839,$A$879:$F$2566,6,FALSE)</f>
        <v>37</v>
      </c>
      <c r="AJX839" s="179" t="s">
        <v>61</v>
      </c>
      <c r="AJY839" s="10">
        <f>AJW839*1.5*AJV839</f>
        <v>55.5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VLOOKUP(AKC839,$A$879:$F$2566,6,FALSE)</f>
        <v>27</v>
      </c>
      <c r="AKG839" s="179" t="s">
        <v>61</v>
      </c>
      <c r="AKH839" s="10">
        <f>AKF839*1.5*AKE839</f>
        <v>40.5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VLOOKUP(AKL839,$A$879:$F$2566,6,FALSE)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VLOOKUP(AKU839,$A$879:$F$2566,6,FALSE)</f>
        <v>27</v>
      </c>
      <c r="AKY839" s="179" t="s">
        <v>61</v>
      </c>
      <c r="AKZ839" s="10">
        <f>AKX839*1.5*AKW839</f>
        <v>40.5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VLOOKUP(ALD839,$A$879:$F$2566,6,FALSE)</f>
        <v>27</v>
      </c>
      <c r="ALH839" s="179" t="s">
        <v>61</v>
      </c>
      <c r="ALI839" s="10">
        <f>ALG839*1.5*ALF839</f>
        <v>40.5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VLOOKUP(ALM839,$A$879:$F$2566,6,FALSE)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VLOOKUP(ALV839,$A$879:$F$2566,6,FALSE)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3" t="s">
        <v>1965</v>
      </c>
      <c r="AMG839" s="248">
        <f>IF(AMF839="Kopman",1.8,1)</f>
        <v>1</v>
      </c>
      <c r="AMH839" s="180">
        <f>VLOOKUP(AME839,$A$879:$F$2566,6,FALSE)</f>
        <v>85</v>
      </c>
      <c r="AMI839" s="179" t="s">
        <v>61</v>
      </c>
      <c r="AMJ839" s="10">
        <f>AMH839*1.5*AMG839</f>
        <v>127.5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VLOOKUP(AMN839,$A$879:$F$2566,6,FALSE)</f>
        <v>27</v>
      </c>
      <c r="AMR839" s="179" t="s">
        <v>61</v>
      </c>
      <c r="AMS839" s="10">
        <f>AMQ839*1.5*AMP839</f>
        <v>40.5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VLOOKUP(AMW839,$A$879:$F$2566,6,FALSE)</f>
        <v>27</v>
      </c>
      <c r="ANA839" s="179" t="s">
        <v>61</v>
      </c>
      <c r="ANB839" s="10">
        <f>AMZ839*1.5*AMY839</f>
        <v>40.5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VLOOKUP(ANF839,$A$879:$F$2566,6,FALSE)</f>
        <v>27</v>
      </c>
      <c r="ANJ839" s="179" t="s">
        <v>61</v>
      </c>
      <c r="ANK839" s="10">
        <f>ANI839*1.5*ANH839</f>
        <v>40.5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VLOOKUP(ANO839,$A$879:$F$2566,6,FALSE)</f>
        <v>27</v>
      </c>
      <c r="ANS839" s="179" t="s">
        <v>61</v>
      </c>
      <c r="ANT839" s="10">
        <f>ANR839*1.5*ANQ839</f>
        <v>40.5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VLOOKUP(ANX839,$A$879:$F$2566,6,FALSE)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VLOOKUP(AOG839,$A$879:$F$2566,6,FALSE)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VLOOKUP(AOP839,$A$879:$F$2566,6,FALSE)</f>
        <v>38</v>
      </c>
      <c r="AOT839" s="179" t="s">
        <v>61</v>
      </c>
      <c r="AOU839" s="10">
        <f>AOS839*1.5*AOR839</f>
        <v>57</v>
      </c>
      <c r="AOV839" s="10"/>
      <c r="AOW839" s="239"/>
      <c r="AOX839" s="179" t="s">
        <v>100</v>
      </c>
      <c r="AOY839" s="446" t="s">
        <v>993</v>
      </c>
      <c r="APA839" s="248">
        <f>IF(AOZ839="Kopman",1.8,1)</f>
        <v>1</v>
      </c>
      <c r="APB839" s="180">
        <f>VLOOKUP(AOY839,$A$879:$F$2566,6,FALSE)</f>
        <v>27</v>
      </c>
      <c r="APC839" s="179" t="s">
        <v>61</v>
      </c>
      <c r="APD839" s="10">
        <f>APB839*1.5*APA839</f>
        <v>40.5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VLOOKUP(APH839,$A$879:$F$2566,6,FALSE)</f>
        <v>120</v>
      </c>
      <c r="APL839" s="179" t="s">
        <v>61</v>
      </c>
      <c r="APM839" s="10">
        <f>APK839*1.5*APJ839</f>
        <v>180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VLOOKUP(APQ839,$A$879:$F$2566,6,FALSE)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VLOOKUP(APZ839,$A$879:$F$2566,6,FALSE)</f>
        <v>64</v>
      </c>
      <c r="AQD839" s="179" t="s">
        <v>61</v>
      </c>
      <c r="AQE839" s="10">
        <f>AQC839*1.5*AQB839</f>
        <v>96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VLOOKUP(AQI839,$A$879:$F$2566,6,FALSE)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VLOOKUP(AQR839,$A$879:$F$2566,6,FALSE)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VLOOKUP(ARA839,$A$879:$F$2566,6,FALSE)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VLOOKUP(ARJ839,$A$879:$F$2566,6,FALSE)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VLOOKUP(ARS839,$A$879:$F$2566,6,FALSE)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VLOOKUP(ASB839,$A$879:$F$2566,6,FALSE)</f>
        <v>38</v>
      </c>
      <c r="ASF839" s="179" t="s">
        <v>61</v>
      </c>
      <c r="ASG839" s="10">
        <f>ASE839*1.5*ASD839</f>
        <v>57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VLOOKUP(ASK839,$A$879:$F$2566,6,FALSE)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VLOOKUP(AST839,$A$879:$F$2566,6,FALSE)</f>
        <v>47</v>
      </c>
      <c r="ASX839" s="179" t="s">
        <v>61</v>
      </c>
      <c r="ASY839" s="10">
        <f>ASW839*1.5*ASV839</f>
        <v>70.5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VLOOKUP(ATC839,$A$879:$F$2566,6,FALSE)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VLOOKUP(ATL839,$A$879:$F$2566,6,FALSE)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VLOOKUP(ATU839,$A$879:$F$2566,6,FALSE)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VLOOKUP(AUD839,$A$879:$F$2566,6,FALSE)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VLOOKUP(AUM839,$A$879:$F$2566,6,FALSE)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VLOOKUP(AUV839,$A$879:$F$2566,6,FALSE)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VLOOKUP(AVE839,$A$879:$F$2566,6,FALSE)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VLOOKUP(AVN839,$A$879:$F$2566,6,FALSE)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VLOOKUP(AVW839,$A$879:$F$2566,6,FALSE)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VLOOKUP(AWF839,$A$879:$F$2566,6,FALSE)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VLOOKUP(AWO839,$A$879:$F$2566,6,FALSE)</f>
        <v>70</v>
      </c>
      <c r="AWS839" s="179" t="s">
        <v>61</v>
      </c>
      <c r="AWT839" s="10">
        <f>AWR839*1.5*AWQ839</f>
        <v>105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VLOOKUP(AWX839,$A$879:$F$2566,6,FALSE)</f>
        <v>71</v>
      </c>
      <c r="AXB839" s="179" t="s">
        <v>61</v>
      </c>
      <c r="AXC839" s="10">
        <f>AXA839*1.5*AWZ839</f>
        <v>106.5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VLOOKUP(AXG839,$A$879:$F$2566,6,FALSE)</f>
        <v>27</v>
      </c>
      <c r="AXK839" s="179" t="s">
        <v>61</v>
      </c>
      <c r="AXL839" s="10">
        <f>AXJ839*1.5*AXI839</f>
        <v>40.5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VLOOKUP(AXP839,$A$879:$F$2566,6,FALSE)</f>
        <v>70</v>
      </c>
      <c r="AXT839" s="179" t="s">
        <v>61</v>
      </c>
      <c r="AXU839" s="10">
        <f>AXS839*1.5*AXR839</f>
        <v>105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VLOOKUP(AXY839,$A$879:$F$2566,6,FALSE)</f>
        <v>46</v>
      </c>
      <c r="AYC839" s="179" t="s">
        <v>61</v>
      </c>
      <c r="AYD839" s="10">
        <f>AYB839*1.5*AYA839</f>
        <v>69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VLOOKUP(AYH839,$A$879:$F$2566,6,FALSE)</f>
        <v>23</v>
      </c>
      <c r="AYL839" s="179" t="s">
        <v>61</v>
      </c>
      <c r="AYM839" s="10">
        <f>AYK839*1.5*AYJ839</f>
        <v>34.5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VLOOKUP(AYQ839,$A$879:$F$2566,6,FALSE)</f>
        <v>27</v>
      </c>
      <c r="AYU839" s="179" t="s">
        <v>61</v>
      </c>
      <c r="AYV839" s="10">
        <f>AYT839*1.5*AYS839</f>
        <v>40.5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VLOOKUP(AYZ839,$A$879:$F$2566,6,FALSE)</f>
        <v>27</v>
      </c>
      <c r="AZD839" s="179" t="s">
        <v>61</v>
      </c>
      <c r="AZE839" s="10">
        <f>AZC839*1.5*AZB839</f>
        <v>40.5</v>
      </c>
      <c r="AZF839" s="10"/>
      <c r="AZG839" s="239"/>
      <c r="AZH839" s="179" t="s">
        <v>100</v>
      </c>
      <c r="AZI839" s="361" t="s">
        <v>3104</v>
      </c>
      <c r="AZK839" s="248">
        <f>IF(AZJ839="Kopman",1.8,1)</f>
        <v>1</v>
      </c>
      <c r="AZL839" s="180">
        <f>VLOOKUP(AZI839,$A$879:$F$2566,6,FALSE)</f>
        <v>97</v>
      </c>
      <c r="AZM839" s="179" t="s">
        <v>61</v>
      </c>
      <c r="AZN839" s="10">
        <f>AZL839*1.5*AZK839</f>
        <v>145.5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VLOOKUP(AZR839,$A$879:$F$2566,6,FALSE)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VLOOKUP(BAA839,$A$879:$F$2566,6,FALSE)</f>
        <v>85</v>
      </c>
      <c r="BAE839" s="179" t="s">
        <v>61</v>
      </c>
      <c r="BAF839" s="10">
        <f>BAD839*1.5*BAC839</f>
        <v>127.5</v>
      </c>
      <c r="BAG839" s="10"/>
      <c r="BAH839" s="239"/>
      <c r="BAI839" s="179" t="s">
        <v>100</v>
      </c>
      <c r="BAJ839" s="440" t="s">
        <v>1965</v>
      </c>
      <c r="BAL839" s="248">
        <f>IF(BAK839="Kopman",1.8,1)</f>
        <v>1</v>
      </c>
      <c r="BAM839" s="180">
        <f>VLOOKUP(BAJ839,$A$879:$F$2566,6,FALSE)</f>
        <v>85</v>
      </c>
      <c r="BAN839" s="179" t="s">
        <v>61</v>
      </c>
      <c r="BAO839" s="10">
        <f>BAM839*1.5*BAL839</f>
        <v>127.5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VLOOKUP(BAS839,$A$879:$F$2566,6,FALSE)</f>
        <v>70</v>
      </c>
      <c r="BAW839" s="179" t="s">
        <v>61</v>
      </c>
      <c r="BAX839" s="10">
        <f>BAV839*1.5*BAU839</f>
        <v>105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VLOOKUP(BBB839,$A$879:$F$2566,6,FALSE)</f>
        <v>103</v>
      </c>
      <c r="BBF839" s="179" t="s">
        <v>61</v>
      </c>
      <c r="BBG839" s="10">
        <f>BBE839*1.5*BBD839</f>
        <v>154.5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VLOOKUP(BBK839,$A$879:$F$2566,6,FALSE)</f>
        <v>27</v>
      </c>
      <c r="BBO839" s="179" t="s">
        <v>61</v>
      </c>
      <c r="BBP839" s="10">
        <f>BBN839*1.5*BBM839</f>
        <v>72.900000000000006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VLOOKUP(BBT839,$A$879:$F$2566,6,FALSE)</f>
        <v>27</v>
      </c>
      <c r="BBX839" s="179" t="s">
        <v>61</v>
      </c>
      <c r="BBY839" s="10">
        <f>BBW839*1.5*BBV839</f>
        <v>40.5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VLOOKUP(BCC839,$A$879:$F$2566,6,FALSE)</f>
        <v>46</v>
      </c>
      <c r="BCG839" s="179" t="s">
        <v>61</v>
      </c>
      <c r="BCH839" s="10">
        <f>BCF839*1.5*BCE839</f>
        <v>69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VLOOKUP(BCL839,$A$879:$F$2566,6,FALSE)</f>
        <v>64</v>
      </c>
      <c r="BCP839" s="179" t="s">
        <v>61</v>
      </c>
      <c r="BCQ839" s="10">
        <f>BCO839*1.5*BCN839</f>
        <v>96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VLOOKUP(BCU839,$A$879:$F$2566,6,FALSE)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VLOOKUP(BDD839,$A$879:$F$2566,6,FALSE)</f>
        <v>85</v>
      </c>
      <c r="BDH839" s="179" t="s">
        <v>61</v>
      </c>
      <c r="BDI839" s="10">
        <f>BDG839*1.5*BDF839</f>
        <v>127.5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VLOOKUP(BDM839,$A$879:$F$2566,6,FALSE)</f>
        <v>85</v>
      </c>
      <c r="BDQ839" s="179" t="s">
        <v>61</v>
      </c>
      <c r="BDR839" s="10">
        <f>BDP839*1.5*BDO839</f>
        <v>127.5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VLOOKUP(BDV839,$A$879:$F$2566,6,FALSE)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VLOOKUP(BEE839,$A$879:$F$2566,6,FALSE)</f>
        <v>185</v>
      </c>
      <c r="BEI839" s="179" t="s">
        <v>61</v>
      </c>
      <c r="BEJ839" s="10">
        <f>BEH839*1.5*BEG839</f>
        <v>277.5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VLOOKUP(BEN839,$A$879:$F$2566,6,FALSE)</f>
        <v>64</v>
      </c>
      <c r="BER839" s="179" t="s">
        <v>61</v>
      </c>
      <c r="BES839" s="10">
        <f>BEQ839*1.5*BEP839</f>
        <v>96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VLOOKUP(BEW839,$A$879:$F$2566,6,FALSE)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VLOOKUP(BFF839,$A$879:$F$2566,6,FALSE)</f>
        <v>23</v>
      </c>
      <c r="BFJ839" s="179" t="s">
        <v>61</v>
      </c>
      <c r="BFK839" s="10">
        <f>BFI839*1.5*BFH839</f>
        <v>34.5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VLOOKUP(BFO839,$A$879:$F$2566,6,FALSE)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VLOOKUP(BFX839,$A$879:$F$2566,6,FALSE)</f>
        <v>27</v>
      </c>
      <c r="BGB839" s="179" t="s">
        <v>61</v>
      </c>
      <c r="BGC839" s="10">
        <f>BGA839*1.5*BFZ839</f>
        <v>40.5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VLOOKUP(BGG839,$A$879:$F$2566,6,FALSE)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VLOOKUP(BGP839,$A$879:$F$2566,6,FALSE)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VLOOKUP(BGY839,$A$879:$F$2566,6,FALSE)</f>
        <v>44</v>
      </c>
      <c r="BHC839" s="179" t="s">
        <v>61</v>
      </c>
      <c r="BHD839" s="10">
        <f>BHB839*1.5*BHA839</f>
        <v>66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VLOOKUP(B840,$A$879:$F$2566,6,FALSE)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VLOOKUP(K840,$A$879:$F$2566,6,FALSE)</f>
        <v>85</v>
      </c>
      <c r="O840" s="179" t="s">
        <v>63</v>
      </c>
      <c r="P840" s="10">
        <f>N840*1.4</f>
        <v>118.99999999999999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VLOOKUP(T840,$A$879:$F$2566,6,FALSE)</f>
        <v>64</v>
      </c>
      <c r="X840" s="179" t="s">
        <v>63</v>
      </c>
      <c r="Y840" s="10">
        <f>W840*1.4</f>
        <v>89.6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VLOOKUP(AC840,$A$879:$F$2566,6,FALSE)</f>
        <v>27</v>
      </c>
      <c r="AG840" s="179" t="s">
        <v>63</v>
      </c>
      <c r="AH840" s="10">
        <f>AF840*1.4</f>
        <v>37.799999999999997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VLOOKUP(AL840,$A$879:$F$2566,6,FALSE)</f>
        <v>85</v>
      </c>
      <c r="AP840" s="179" t="s">
        <v>63</v>
      </c>
      <c r="AQ840" s="10">
        <f>AO840*1.4</f>
        <v>118.99999999999999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VLOOKUP(AU840,$A$879:$F$2566,6,FALSE)</f>
        <v>85</v>
      </c>
      <c r="AY840" s="179" t="s">
        <v>63</v>
      </c>
      <c r="AZ840" s="10">
        <f>AX840*1.4</f>
        <v>118.99999999999999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VLOOKUP(BD840,$A$879:$F$2566,6,FALSE)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1" t="s">
        <v>3447</v>
      </c>
      <c r="BO840" s="180"/>
      <c r="BP840" s="180">
        <f>VLOOKUP(BM840,$A$879:$F$2566,6,FALSE)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VLOOKUP(BV840,$A$879:$F$2566,6,FALSE)</f>
        <v>27</v>
      </c>
      <c r="BZ840" s="179" t="s">
        <v>63</v>
      </c>
      <c r="CA840" s="10">
        <f>BY840*1.4</f>
        <v>37.799999999999997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VLOOKUP(CE840,$A$879:$F$2566,6,FALSE)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VLOOKUP(CN840,$A$879:$F$2566,6,FALSE)</f>
        <v>27</v>
      </c>
      <c r="CR840" s="179" t="s">
        <v>63</v>
      </c>
      <c r="CS840" s="10">
        <f>CQ840*1.4</f>
        <v>37.799999999999997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VLOOKUP(CW840,$A$879:$F$2566,6,FALSE)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VLOOKUP(DF840,$A$879:$F$2566,6,FALSE)</f>
        <v>27</v>
      </c>
      <c r="DJ840" s="179" t="s">
        <v>63</v>
      </c>
      <c r="DK840" s="10">
        <f>DI840*1.4</f>
        <v>37.799999999999997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VLOOKUP(DO840,$A$879:$F$2566,6,FALSE)</f>
        <v>64</v>
      </c>
      <c r="DS840" s="179" t="s">
        <v>63</v>
      </c>
      <c r="DT840" s="10">
        <f>DR840*1.4</f>
        <v>89.6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VLOOKUP(DX840,$A$879:$F$2566,6,FALSE)</f>
        <v>27</v>
      </c>
      <c r="EB840" s="179" t="s">
        <v>63</v>
      </c>
      <c r="EC840" s="10">
        <f>EA840*1.4</f>
        <v>37.799999999999997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VLOOKUP(EG840,$A$879:$F$2566,6,FALSE)</f>
        <v>27</v>
      </c>
      <c r="EK840" s="179" t="s">
        <v>63</v>
      </c>
      <c r="EL840" s="10">
        <f>EJ840*1.4</f>
        <v>37.799999999999997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VLOOKUP(EP840,$A$879:$F$2566,6,FALSE)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VLOOKUP(EY840,$A$879:$F$2566,6,FALSE)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VLOOKUP(FH840,$A$879:$F$2566,6,FALSE)</f>
        <v>46</v>
      </c>
      <c r="FL840" s="179" t="s">
        <v>63</v>
      </c>
      <c r="FM840" s="10">
        <f>FK840*1.4</f>
        <v>64.399999999999991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VLOOKUP(FQ840,$A$879:$F$2566,6,FALSE)</f>
        <v>23</v>
      </c>
      <c r="FU840" s="179" t="s">
        <v>63</v>
      </c>
      <c r="FV840" s="10">
        <f>FT840*1.4</f>
        <v>32.199999999999996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VLOOKUP(FZ840,$A$879:$F$2566,6,FALSE)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VLOOKUP(GI840,$A$879:$F$2566,6,FALSE)</f>
        <v>27</v>
      </c>
      <c r="GM840" s="179" t="s">
        <v>63</v>
      </c>
      <c r="GN840" s="10">
        <f>GL840*1.4</f>
        <v>37.799999999999997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VLOOKUP(GR840,$A$879:$F$2566,6,FALSE)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VLOOKUP(HA840,$A$879:$F$2566,6,FALSE)</f>
        <v>64</v>
      </c>
      <c r="HE840" s="179" t="s">
        <v>63</v>
      </c>
      <c r="HF840" s="10">
        <f>HD840*1.4</f>
        <v>89.6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VLOOKUP(HJ840,$A$879:$F$2566,6,FALSE)</f>
        <v>85</v>
      </c>
      <c r="HN840" s="179" t="s">
        <v>63</v>
      </c>
      <c r="HO840" s="10">
        <f>HM840*1.4</f>
        <v>118.99999999999999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VLOOKUP(HS840,$A$879:$F$2566,6,FALSE)</f>
        <v>118</v>
      </c>
      <c r="HW840" s="179" t="s">
        <v>63</v>
      </c>
      <c r="HX840" s="10">
        <f>HV840*1.4</f>
        <v>165.2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VLOOKUP(IB840,$A$879:$F$2566,6,FALSE)</f>
        <v>64</v>
      </c>
      <c r="IF840" s="179" t="s">
        <v>63</v>
      </c>
      <c r="IG840" s="10">
        <f>IE840*1.4</f>
        <v>89.6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VLOOKUP(IK840,$A$879:$F$2566,6,FALSE)</f>
        <v>27</v>
      </c>
      <c r="IO840" s="179" t="s">
        <v>63</v>
      </c>
      <c r="IP840" s="10">
        <f>IN840*1.4</f>
        <v>37.799999999999997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VLOOKUP(IT840,$A$879:$F$2566,6,FALSE)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VLOOKUP(JC840,$A$879:$F$2566,6,FALSE)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VLOOKUP(JL840,$A$879:$F$2566,6,FALSE)</f>
        <v>20</v>
      </c>
      <c r="JP840" s="179" t="s">
        <v>63</v>
      </c>
      <c r="JQ840" s="10">
        <f>JO840*1.4</f>
        <v>28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VLOOKUP(JU840,$A$879:$F$2566,6,FALSE)</f>
        <v>46</v>
      </c>
      <c r="JY840" s="179" t="s">
        <v>63</v>
      </c>
      <c r="JZ840" s="10">
        <f>JX840*1.4</f>
        <v>64.399999999999991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VLOOKUP(KD840,$A$879:$F$2566,6,FALSE)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VLOOKUP(KM840,$A$879:$F$2566,6,FALSE)</f>
        <v>85</v>
      </c>
      <c r="KQ840" s="179" t="s">
        <v>63</v>
      </c>
      <c r="KR840" s="10">
        <f>KP840*1.4</f>
        <v>118.99999999999999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VLOOKUP(KV840,$A$879:$F$2566,6,FALSE)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VLOOKUP(LE840,$A$879:$F$2566,6,FALSE)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VLOOKUP(LN840,$A$879:$F$2566,6,FALSE)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VLOOKUP(LW840,$A$879:$F$2566,6,FALSE)</f>
        <v>64</v>
      </c>
      <c r="MA840" s="179" t="s">
        <v>63</v>
      </c>
      <c r="MB840" s="10">
        <f>LZ840*1.4</f>
        <v>89.6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VLOOKUP(MF840,$A$879:$F$2566,6,FALSE)</f>
        <v>20</v>
      </c>
      <c r="MJ840" s="179" t="s">
        <v>63</v>
      </c>
      <c r="MK840" s="10">
        <f>MI840*1.4</f>
        <v>28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VLOOKUP(MO840,$A$879:$F$2566,6,FALSE)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VLOOKUP(MX840,$A$879:$F$2566,6,FALSE)</f>
        <v>27</v>
      </c>
      <c r="NB840" s="179" t="s">
        <v>63</v>
      </c>
      <c r="NC840" s="10">
        <f>NA840*1.4</f>
        <v>37.799999999999997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VLOOKUP(NG840,$A$879:$F$2566,6,FALSE)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VLOOKUP(NP840,$A$879:$F$2566,6,FALSE)</f>
        <v>27</v>
      </c>
      <c r="NT840" s="179" t="s">
        <v>63</v>
      </c>
      <c r="NU840" s="10">
        <f>NS840*1.4</f>
        <v>37.799999999999997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VLOOKUP(NY840,$A$879:$F$2566,6,FALSE)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VLOOKUP(OH840,$A$879:$F$2566,6,FALSE)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VLOOKUP(OQ840,$A$879:$F$2566,6,FALSE)</f>
        <v>56</v>
      </c>
      <c r="OU840" s="179" t="s">
        <v>63</v>
      </c>
      <c r="OV840" s="10">
        <f>OT840*1.4</f>
        <v>78.399999999999991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VLOOKUP(OZ840,$A$879:$F$2566,6,FALSE)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VLOOKUP(PI840,$A$879:$F$2566,6,FALSE)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VLOOKUP(PR840,$A$879:$F$2566,6,FALSE)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3" t="s">
        <v>2852</v>
      </c>
      <c r="QC840" s="180"/>
      <c r="QD840" s="180">
        <f>VLOOKUP(QA840,$A$879:$F$2566,6,FALSE)</f>
        <v>13</v>
      </c>
      <c r="QE840" s="179" t="s">
        <v>63</v>
      </c>
      <c r="QF840" s="10">
        <f>QD840*1.4</f>
        <v>18.2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VLOOKUP(QJ840,$A$879:$F$2566,6,FALSE)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VLOOKUP(QS840,$A$879:$F$2566,6,FALSE)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VLOOKUP(RB840,$A$879:$F$2566,6,FALSE)</f>
        <v>120</v>
      </c>
      <c r="RF840" s="179" t="s">
        <v>63</v>
      </c>
      <c r="RG840" s="10">
        <f>RE840*1.4</f>
        <v>168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VLOOKUP(RK840,$A$879:$F$2566,6,FALSE)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VLOOKUP(RT840,$A$879:$F$2566,6,FALSE)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VLOOKUP(SC840,$A$879:$F$2566,6,FALSE)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VLOOKUP(SL840,$A$879:$F$2566,6,FALSE)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VLOOKUP(SU840,$A$879:$F$2566,6,FALSE)</f>
        <v>27</v>
      </c>
      <c r="SY840" s="179" t="s">
        <v>63</v>
      </c>
      <c r="SZ840" s="10">
        <f>SX840*1.4</f>
        <v>37.799999999999997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VLOOKUP(TD840,$A$879:$F$2566,6,FALSE)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VLOOKUP(TM840,$A$879:$F$2566,6,FALSE)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2852</v>
      </c>
      <c r="TX840" s="180"/>
      <c r="TY840" s="180">
        <f>VLOOKUP(TV840,$A$879:$F$2566,6,FALSE)</f>
        <v>13</v>
      </c>
      <c r="TZ840" s="179" t="s">
        <v>63</v>
      </c>
      <c r="UA840" s="10">
        <f>TY840*1.4</f>
        <v>18.2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VLOOKUP(UE840,$A$879:$F$2566,6,FALSE)</f>
        <v>20</v>
      </c>
      <c r="UI840" s="179" t="s">
        <v>63</v>
      </c>
      <c r="UJ840" s="10">
        <f>UH840*1.4</f>
        <v>28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VLOOKUP(UN840,$A$879:$F$2566,6,FALSE)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VLOOKUP(UW840,$A$879:$F$2566,6,FALSE)</f>
        <v>185</v>
      </c>
      <c r="VA840" s="179" t="s">
        <v>63</v>
      </c>
      <c r="VB840" s="10">
        <f>UZ840*1.4</f>
        <v>259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VLOOKUP(VF840,$A$879:$F$2566,6,FALSE)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VLOOKUP(VO840,$A$879:$F$2566,6,FALSE)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VLOOKUP(VX840,$A$879:$F$2566,6,FALSE)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3102</v>
      </c>
      <c r="WI840" s="180"/>
      <c r="WJ840" s="180">
        <f>VLOOKUP(WG840,$A$879:$F$2566,6,FALSE)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VLOOKUP(WP840,$A$879:$F$2566,6,FALSE)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VLOOKUP(WY840,$A$879:$F$2566,6,FALSE)</f>
        <v>64</v>
      </c>
      <c r="XC840" s="179" t="s">
        <v>63</v>
      </c>
      <c r="XD840" s="10">
        <f>XB840*1.4</f>
        <v>89.6</v>
      </c>
      <c r="XF840" s="239"/>
      <c r="XG840" s="179" t="s">
        <v>101</v>
      </c>
      <c r="XH840" s="371" t="s">
        <v>852</v>
      </c>
      <c r="XJ840" s="180"/>
      <c r="XK840" s="180">
        <f>VLOOKUP(XH840,$A$879:$F$2566,6,FALSE)</f>
        <v>103</v>
      </c>
      <c r="XL840" s="179" t="s">
        <v>63</v>
      </c>
      <c r="XM840" s="10">
        <f>XK840*1.4</f>
        <v>144.19999999999999</v>
      </c>
      <c r="XO840" s="239"/>
      <c r="XP840" s="179" t="s">
        <v>101</v>
      </c>
      <c r="XQ840" s="361" t="s">
        <v>536</v>
      </c>
      <c r="XS840" s="180"/>
      <c r="XT840" s="180">
        <f>VLOOKUP(XQ840,$A$879:$F$2566,6,FALSE)</f>
        <v>46</v>
      </c>
      <c r="XU840" s="179" t="s">
        <v>63</v>
      </c>
      <c r="XV840" s="10">
        <f>XT840*1.4</f>
        <v>64.399999999999991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VLOOKUP(XZ840,$A$879:$F$2566,6,FALSE)</f>
        <v>136</v>
      </c>
      <c r="YD840" s="179" t="s">
        <v>63</v>
      </c>
      <c r="YE840" s="10">
        <f>YC840*1.4</f>
        <v>190.39999999999998</v>
      </c>
      <c r="YG840" s="239"/>
      <c r="YH840" s="179" t="s">
        <v>101</v>
      </c>
      <c r="YI840" s="361" t="s">
        <v>2340</v>
      </c>
      <c r="YK840" s="180"/>
      <c r="YL840" s="180">
        <f>VLOOKUP(YI840,$A$879:$F$2566,6,FALSE)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VLOOKUP(YR840,$A$879:$F$2566,6,FALSE)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1" t="s">
        <v>2121</v>
      </c>
      <c r="ZC840" s="180"/>
      <c r="ZD840" s="180">
        <f>VLOOKUP(ZA840,$A$879:$F$2566,6,FALSE)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VLOOKUP(ZJ840,$A$879:$F$2566,6,FALSE)</f>
        <v>85</v>
      </c>
      <c r="ZN840" s="179" t="s">
        <v>63</v>
      </c>
      <c r="ZO840" s="10">
        <f>ZM840*1.4</f>
        <v>118.99999999999999</v>
      </c>
      <c r="ZQ840" s="239"/>
      <c r="ZR840" s="179" t="s">
        <v>101</v>
      </c>
      <c r="ZS840" s="361" t="s">
        <v>542</v>
      </c>
      <c r="ZU840" s="180"/>
      <c r="ZV840" s="180">
        <f>VLOOKUP(ZS840,$A$879:$F$2566,6,FALSE)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VLOOKUP(AAB840,$A$879:$F$2566,6,FALSE)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VLOOKUP(AAK840,$A$879:$F$2566,6,FALSE)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VLOOKUP(AAT840,$A$879:$F$2566,6,FALSE)</f>
        <v>47</v>
      </c>
      <c r="AAX840" s="179" t="s">
        <v>63</v>
      </c>
      <c r="AAY840" s="10">
        <f>AAW840*1.4</f>
        <v>65.8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VLOOKUP(ABC840,$A$879:$F$2566,6,FALSE)</f>
        <v>23</v>
      </c>
      <c r="ABG840" s="179" t="s">
        <v>63</v>
      </c>
      <c r="ABH840" s="10">
        <f>ABF840*1.4</f>
        <v>32.199999999999996</v>
      </c>
      <c r="ABI840" s="10"/>
      <c r="ABJ840" s="239"/>
      <c r="ABK840" s="179" t="s">
        <v>101</v>
      </c>
      <c r="ABL840" s="361" t="s">
        <v>485</v>
      </c>
      <c r="ABN840" s="180"/>
      <c r="ABO840" s="180">
        <f>VLOOKUP(ABL840,$A$879:$F$2566,6,FALSE)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VLOOKUP(ABU840,$A$879:$F$2566,6,FALSE)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VLOOKUP(ACD840,$A$879:$F$2566,6,FALSE)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VLOOKUP(ACM840,$A$879:$F$2566,6,FALSE)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VLOOKUP(ACV840,$A$879:$F$2566,6,FALSE)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VLOOKUP(ADE840,$A$879:$F$2566,6,FALSE)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VLOOKUP(ADN840,$A$879:$F$2566,6,FALSE)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VLOOKUP(ADW840,$A$879:$F$2566,6,FALSE)</f>
        <v>46</v>
      </c>
      <c r="AEA840" s="179" t="s">
        <v>63</v>
      </c>
      <c r="AEB840" s="10">
        <f>ADZ840*1.4</f>
        <v>64.399999999999991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VLOOKUP(AEF840,$A$879:$F$2566,6,FALSE)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VLOOKUP(AEO840,$A$879:$F$2566,6,FALSE)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VLOOKUP(AEX840,$A$879:$F$2566,6,FALSE)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VLOOKUP(AFG840,$A$879:$F$2566,6,FALSE)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VLOOKUP(AFP840,$A$879:$F$2566,6,FALSE)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VLOOKUP(AFY840,$A$879:$F$2566,6,FALSE)</f>
        <v>64</v>
      </c>
      <c r="AGC840" s="179" t="s">
        <v>63</v>
      </c>
      <c r="AGD840" s="10">
        <f>AGB840*1.4</f>
        <v>89.6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VLOOKUP(AGH840,$A$879:$F$2566,6,FALSE)</f>
        <v>27</v>
      </c>
      <c r="AGL840" s="179" t="s">
        <v>63</v>
      </c>
      <c r="AGM840" s="10">
        <f>AGK840*1.4</f>
        <v>37.799999999999997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VLOOKUP(AGQ840,$A$879:$F$2566,6,FALSE)</f>
        <v>70</v>
      </c>
      <c r="AGU840" s="179" t="s">
        <v>63</v>
      </c>
      <c r="AGV840" s="10">
        <f>AGT840*1.4</f>
        <v>98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VLOOKUP(AGZ840,$A$879:$F$2566,6,FALSE)</f>
        <v>85</v>
      </c>
      <c r="AHD840" s="179" t="s">
        <v>63</v>
      </c>
      <c r="AHE840" s="10">
        <f>AHC840*1.4</f>
        <v>118.99999999999999</v>
      </c>
      <c r="AHF840" s="10"/>
      <c r="AHG840" s="239"/>
      <c r="AHH840" s="179" t="s">
        <v>101</v>
      </c>
      <c r="AHI840" s="440" t="s">
        <v>3447</v>
      </c>
      <c r="AHK840" s="180"/>
      <c r="AHL840" s="180">
        <f>VLOOKUP(AHI840,$A$879:$F$2566,6,FALSE)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VLOOKUP(AHR840,$A$879:$F$2566,6,FALSE)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VLOOKUP(AIA840,$A$879:$F$2566,6,FALSE)</f>
        <v>185</v>
      </c>
      <c r="AIE840" s="179" t="s">
        <v>63</v>
      </c>
      <c r="AIF840" s="10">
        <f>AID840*1.4</f>
        <v>259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VLOOKUP(AIJ840,$A$879:$F$2566,6,FALSE)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VLOOKUP(AIS840,$A$879:$F$2566,6,FALSE)</f>
        <v>64</v>
      </c>
      <c r="AIW840" s="179" t="s">
        <v>63</v>
      </c>
      <c r="AIX840" s="10">
        <f>AIV840*1.4</f>
        <v>89.6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VLOOKUP(AJB840,$A$879:$F$2566,6,FALSE)</f>
        <v>120</v>
      </c>
      <c r="AJF840" s="179" t="s">
        <v>63</v>
      </c>
      <c r="AJG840" s="10">
        <f>AJE840*1.4</f>
        <v>168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VLOOKUP(AJK840,$A$879:$F$2566,6,FALSE)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VLOOKUP(AJT840,$A$879:$F$2566,6,FALSE)</f>
        <v>85</v>
      </c>
      <c r="AJX840" s="179" t="s">
        <v>63</v>
      </c>
      <c r="AJY840" s="10">
        <f>AJW840*1.4</f>
        <v>118.99999999999999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VLOOKUP(AKC840,$A$879:$F$2566,6,FALSE)</f>
        <v>85</v>
      </c>
      <c r="AKG840" s="179" t="s">
        <v>63</v>
      </c>
      <c r="AKH840" s="10">
        <f>AKF840*1.4</f>
        <v>118.99999999999999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VLOOKUP(AKL840,$A$879:$F$2566,6,FALSE)</f>
        <v>64</v>
      </c>
      <c r="AKP840" s="179" t="s">
        <v>63</v>
      </c>
      <c r="AKQ840" s="10">
        <f>AKO840*1.4</f>
        <v>89.6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VLOOKUP(AKU840,$A$879:$F$2566,6,FALSE)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VLOOKUP(ALD840,$A$879:$F$2566,6,FALSE)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VLOOKUP(ALM840,$A$879:$F$2566,6,FALSE)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VLOOKUP(ALV840,$A$879:$F$2566,6,FALSE)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3" t="s">
        <v>852</v>
      </c>
      <c r="AMG840" s="180"/>
      <c r="AMH840" s="180">
        <f>VLOOKUP(AME840,$A$879:$F$2566,6,FALSE)</f>
        <v>103</v>
      </c>
      <c r="AMI840" s="179" t="s">
        <v>63</v>
      </c>
      <c r="AMJ840" s="10">
        <f>AMH840*1.4</f>
        <v>144.19999999999999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VLOOKUP(AMN840,$A$879:$F$2566,6,FALSE)</f>
        <v>23</v>
      </c>
      <c r="AMR840" s="179" t="s">
        <v>63</v>
      </c>
      <c r="AMS840" s="10">
        <f>AMQ840*1.4</f>
        <v>32.199999999999996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VLOOKUP(AMW840,$A$879:$F$2566,6,FALSE)</f>
        <v>64</v>
      </c>
      <c r="ANA840" s="179" t="s">
        <v>63</v>
      </c>
      <c r="ANB840" s="10">
        <f>AMZ840*1.4</f>
        <v>89.6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VLOOKUP(ANF840,$A$879:$F$2566,6,FALSE)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VLOOKUP(ANO840,$A$879:$F$2566,6,FALSE)</f>
        <v>85</v>
      </c>
      <c r="ANS840" s="179" t="s">
        <v>63</v>
      </c>
      <c r="ANT840" s="10">
        <f>ANR840*1.4</f>
        <v>118.99999999999999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VLOOKUP(ANX840,$A$879:$F$2566,6,FALSE)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VLOOKUP(AOG840,$A$879:$F$2566,6,FALSE)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VLOOKUP(AOP840,$A$879:$F$2566,6,FALSE)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6" t="s">
        <v>1380</v>
      </c>
      <c r="APA840" s="180"/>
      <c r="APB840" s="180">
        <f>VLOOKUP(AOY840,$A$879:$F$2566,6,FALSE)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VLOOKUP(APH840,$A$879:$F$2566,6,FALSE)</f>
        <v>37</v>
      </c>
      <c r="APL840" s="179" t="s">
        <v>63</v>
      </c>
      <c r="APM840" s="10">
        <f>APK840*1.4</f>
        <v>51.8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VLOOKUP(APQ840,$A$879:$F$2566,6,FALSE)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VLOOKUP(APZ840,$A$879:$F$2566,6,FALSE)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VLOOKUP(AQI840,$A$879:$F$2566,6,FALSE)</f>
        <v>27</v>
      </c>
      <c r="AQM840" s="179" t="s">
        <v>63</v>
      </c>
      <c r="AQN840" s="10">
        <f>AQL840*1.4</f>
        <v>37.799999999999997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VLOOKUP(AQR840,$A$879:$F$2566,6,FALSE)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VLOOKUP(ARA840,$A$879:$F$2566,6,FALSE)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VLOOKUP(ARJ840,$A$879:$F$2566,6,FALSE)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VLOOKUP(ARS840,$A$879:$F$2566,6,FALSE)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VLOOKUP(ASB840,$A$879:$F$2566,6,FALSE)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VLOOKUP(ASK840,$A$879:$F$2566,6,FALSE)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VLOOKUP(AST840,$A$879:$F$2566,6,FALSE)</f>
        <v>185</v>
      </c>
      <c r="ASX840" s="179" t="s">
        <v>63</v>
      </c>
      <c r="ASY840" s="10">
        <f>ASW840*1.4</f>
        <v>259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VLOOKUP(ATC840,$A$879:$F$2566,6,FALSE)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VLOOKUP(ATL840,$A$879:$F$2566,6,FALSE)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VLOOKUP(ATU840,$A$879:$F$2566,6,FALSE)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VLOOKUP(AUD840,$A$879:$F$2566,6,FALSE)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VLOOKUP(AUM840,$A$879:$F$2566,6,FALSE)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VLOOKUP(AUV840,$A$879:$F$2566,6,FALSE)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VLOOKUP(AVE840,$A$879:$F$2566,6,FALSE)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VLOOKUP(AVN840,$A$879:$F$2566,6,FALSE)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VLOOKUP(AVW840,$A$879:$F$2566,6,FALSE)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VLOOKUP(AWF840,$A$879:$F$2566,6,FALSE)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VLOOKUP(AWO840,$A$879:$F$2566,6,FALSE)</f>
        <v>27</v>
      </c>
      <c r="AWS840" s="179" t="s">
        <v>63</v>
      </c>
      <c r="AWT840" s="10">
        <f>AWR840*1.4</f>
        <v>37.799999999999997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VLOOKUP(AWX840,$A$879:$F$2566,6,FALSE)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VLOOKUP(AXG840,$A$879:$F$2566,6,FALSE)</f>
        <v>85</v>
      </c>
      <c r="AXK840" s="179" t="s">
        <v>63</v>
      </c>
      <c r="AXL840" s="10">
        <f>AXJ840*1.4</f>
        <v>118.99999999999999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VLOOKUP(AXP840,$A$879:$F$2566,6,FALSE)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VLOOKUP(AXY840,$A$879:$F$2566,6,FALSE)</f>
        <v>70</v>
      </c>
      <c r="AYC840" s="179" t="s">
        <v>63</v>
      </c>
      <c r="AYD840" s="10">
        <f>AYB840*1.4</f>
        <v>98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VLOOKUP(AYH840,$A$879:$F$2566,6,FALSE)</f>
        <v>27</v>
      </c>
      <c r="AYL840" s="179" t="s">
        <v>63</v>
      </c>
      <c r="AYM840" s="10">
        <f>AYK840*1.4</f>
        <v>37.799999999999997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VLOOKUP(AYQ840,$A$879:$F$2566,6,FALSE)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VLOOKUP(AYZ840,$A$879:$F$2566,6,FALSE)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VLOOKUP(AZI840,$A$879:$F$2566,6,FALSE)</f>
        <v>37</v>
      </c>
      <c r="AZM840" s="179" t="s">
        <v>63</v>
      </c>
      <c r="AZN840" s="10">
        <f>AZL840*1.4</f>
        <v>51.8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VLOOKUP(AZR840,$A$879:$F$2566,6,FALSE)</f>
        <v>80</v>
      </c>
      <c r="AZV840" s="179" t="s">
        <v>63</v>
      </c>
      <c r="AZW840" s="10">
        <f>AZU840*1.4</f>
        <v>112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VLOOKUP(BAA840,$A$879:$F$2566,6,FALSE)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0" t="s">
        <v>2019</v>
      </c>
      <c r="BAL840" s="180"/>
      <c r="BAM840" s="180">
        <f>VLOOKUP(BAJ840,$A$879:$F$2566,6,FALSE)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VLOOKUP(BAS840,$A$879:$F$2566,6,FALSE)</f>
        <v>103</v>
      </c>
      <c r="BAW840" s="179" t="s">
        <v>63</v>
      </c>
      <c r="BAX840" s="10">
        <f>BAV840*1.4</f>
        <v>144.19999999999999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VLOOKUP(BBB840,$A$879:$F$2566,6,FALSE)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VLOOKUP(BBK840,$A$879:$F$2566,6,FALSE)</f>
        <v>120</v>
      </c>
      <c r="BBO840" s="179" t="s">
        <v>63</v>
      </c>
      <c r="BBP840" s="10">
        <f>BBN840*1.4</f>
        <v>168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VLOOKUP(BBT840,$A$879:$F$2566,6,FALSE)</f>
        <v>120</v>
      </c>
      <c r="BBX840" s="179" t="s">
        <v>63</v>
      </c>
      <c r="BBY840" s="10">
        <f>BBW840*1.4</f>
        <v>168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VLOOKUP(BCC840,$A$879:$F$2566,6,FALSE)</f>
        <v>85</v>
      </c>
      <c r="BCG840" s="179" t="s">
        <v>63</v>
      </c>
      <c r="BCH840" s="10">
        <f>BCF840*1.4</f>
        <v>118.99999999999999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VLOOKUP(BCL840,$A$879:$F$2566,6,FALSE)</f>
        <v>85</v>
      </c>
      <c r="BCP840" s="179" t="s">
        <v>63</v>
      </c>
      <c r="BCQ840" s="10">
        <f>BCO840*1.4</f>
        <v>118.99999999999999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VLOOKUP(BCU840,$A$879:$F$2566,6,FALSE)</f>
        <v>46</v>
      </c>
      <c r="BCY840" s="179" t="s">
        <v>63</v>
      </c>
      <c r="BCZ840" s="10">
        <f>BCX840*1.4</f>
        <v>64.399999999999991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VLOOKUP(BDD840,$A$879:$F$2566,6,FALSE)</f>
        <v>37</v>
      </c>
      <c r="BDH840" s="179" t="s">
        <v>63</v>
      </c>
      <c r="BDI840" s="10">
        <f>BDG840*1.4</f>
        <v>51.8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VLOOKUP(BDM840,$A$879:$F$2566,6,FALSE)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2852</v>
      </c>
      <c r="BDX840" s="180"/>
      <c r="BDY840" s="180">
        <f>VLOOKUP(BDV840,$A$879:$F$2566,6,FALSE)</f>
        <v>13</v>
      </c>
      <c r="BDZ840" s="179" t="s">
        <v>63</v>
      </c>
      <c r="BEA840" s="10">
        <f>BDY840*1.4</f>
        <v>18.2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VLOOKUP(BEE840,$A$879:$F$2566,6,FALSE)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VLOOKUP(BEN840,$A$879:$F$2566,6,FALSE)</f>
        <v>72</v>
      </c>
      <c r="BER840" s="179" t="s">
        <v>63</v>
      </c>
      <c r="BES840" s="10">
        <f>BEQ840*1.4</f>
        <v>100.8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VLOOKUP(BEW840,$A$879:$F$2566,6,FALSE)</f>
        <v>120</v>
      </c>
      <c r="BFA840" s="179" t="s">
        <v>63</v>
      </c>
      <c r="BFB840" s="10">
        <f>BEZ840*1.4</f>
        <v>168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VLOOKUP(BFF840,$A$879:$F$2566,6,FALSE)</f>
        <v>64</v>
      </c>
      <c r="BFJ840" s="179" t="s">
        <v>63</v>
      </c>
      <c r="BFK840" s="10">
        <f>BFI840*1.4</f>
        <v>89.6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VLOOKUP(BFO840,$A$879:$F$2566,6,FALSE)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VLOOKUP(BFX840,$A$879:$F$2566,6,FALSE)</f>
        <v>37</v>
      </c>
      <c r="BGB840" s="179" t="s">
        <v>63</v>
      </c>
      <c r="BGC840" s="10">
        <f>BGA840*1.4</f>
        <v>51.8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VLOOKUP(BGG840,$A$879:$F$2566,6,FALSE)</f>
        <v>85</v>
      </c>
      <c r="BGK840" s="179" t="s">
        <v>63</v>
      </c>
      <c r="BGL840" s="10">
        <f>BGJ840*1.4</f>
        <v>118.99999999999999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VLOOKUP(BGP840,$A$879:$F$2566,6,FALSE)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VLOOKUP(BGY840,$A$879:$F$2566,6,FALSE)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VLOOKUP(B841,$A$879:$F$2566,6,FALSE)</f>
        <v>85</v>
      </c>
      <c r="F841" s="179" t="s">
        <v>65</v>
      </c>
      <c r="G841" s="10">
        <f>E841*1.3</f>
        <v>110.5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VLOOKUP(K841,$A$879:$F$2566,6,FALSE)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VLOOKUP(T841,$A$879:$F$2566,6,FALSE)</f>
        <v>71</v>
      </c>
      <c r="X841" s="179" t="s">
        <v>65</v>
      </c>
      <c r="Y841" s="10">
        <f>W841*1.3</f>
        <v>92.3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VLOOKUP(AC841,$A$879:$F$2566,6,FALSE)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VLOOKUP(AL841,$A$879:$F$2566,6,FALSE)</f>
        <v>27</v>
      </c>
      <c r="AP841" s="179" t="s">
        <v>65</v>
      </c>
      <c r="AQ841" s="10">
        <f>AO841*1.3</f>
        <v>35.1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VLOOKUP(AU841,$A$879:$F$2566,6,FALSE)</f>
        <v>71</v>
      </c>
      <c r="AY841" s="179" t="s">
        <v>65</v>
      </c>
      <c r="AZ841" s="10">
        <f>AX841*1.3</f>
        <v>92.3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VLOOKUP(BD841,$A$879:$F$2566,6,FALSE)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VLOOKUP(BM841,$A$879:$F$2566,6,FALSE)</f>
        <v>85</v>
      </c>
      <c r="BQ841" s="179" t="s">
        <v>65</v>
      </c>
      <c r="BR841" s="10">
        <f>BP841*1.3</f>
        <v>110.5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VLOOKUP(BV841,$A$879:$F$2566,6,FALSE)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VLOOKUP(CE841,$A$879:$F$2566,6,FALSE)</f>
        <v>85</v>
      </c>
      <c r="CI841" s="179" t="s">
        <v>65</v>
      </c>
      <c r="CJ841" s="10">
        <f>CH841*1.3</f>
        <v>110.5</v>
      </c>
      <c r="CK841" s="10"/>
      <c r="CL841" s="233"/>
      <c r="CM841" s="179" t="s">
        <v>102</v>
      </c>
      <c r="CN841" s="361" t="s">
        <v>3447</v>
      </c>
      <c r="CP841" s="180"/>
      <c r="CQ841" s="180">
        <f>VLOOKUP(CN841,$A$879:$F$2566,6,FALSE)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VLOOKUP(CW841,$A$879:$F$2566,6,FALSE)</f>
        <v>85</v>
      </c>
      <c r="DA841" s="179" t="s">
        <v>65</v>
      </c>
      <c r="DB841" s="10">
        <f>CZ841*1.3</f>
        <v>110.5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VLOOKUP(DF841,$A$879:$F$2566,6,FALSE)</f>
        <v>23</v>
      </c>
      <c r="DJ841" s="179" t="s">
        <v>65</v>
      </c>
      <c r="DK841" s="10">
        <f>DI841*1.3</f>
        <v>29.900000000000002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VLOOKUP(DO841,$A$879:$F$2566,6,FALSE)</f>
        <v>23</v>
      </c>
      <c r="DS841" s="179" t="s">
        <v>65</v>
      </c>
      <c r="DT841" s="10">
        <f>DR841*1.3</f>
        <v>29.900000000000002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VLOOKUP(DX841,$A$879:$F$2566,6,FALSE)</f>
        <v>85</v>
      </c>
      <c r="EB841" s="179" t="s">
        <v>65</v>
      </c>
      <c r="EC841" s="10">
        <f>EA841*1.3</f>
        <v>110.5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VLOOKUP(EG841,$A$879:$F$2566,6,FALSE)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VLOOKUP(EP841,$A$879:$F$2566,6,FALSE)</f>
        <v>27</v>
      </c>
      <c r="ET841" s="179" t="s">
        <v>65</v>
      </c>
      <c r="EU841" s="10">
        <f>ES841*1.3</f>
        <v>35.1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VLOOKUP(EY841,$A$879:$F$2566,6,FALSE)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VLOOKUP(FH841,$A$879:$F$2566,6,FALSE)</f>
        <v>20</v>
      </c>
      <c r="FL841" s="179" t="s">
        <v>65</v>
      </c>
      <c r="FM841" s="10">
        <f>FK841*1.3</f>
        <v>26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VLOOKUP(FQ841,$A$879:$F$2566,6,FALSE)</f>
        <v>85</v>
      </c>
      <c r="FU841" s="179" t="s">
        <v>65</v>
      </c>
      <c r="FV841" s="10">
        <f>FT841*1.3</f>
        <v>110.5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VLOOKUP(FZ841,$A$879:$F$2566,6,FALSE)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VLOOKUP(GI841,$A$879:$F$2566,6,FALSE)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VLOOKUP(GR841,$A$879:$F$2566,6,FALSE)</f>
        <v>85</v>
      </c>
      <c r="GV841" s="179" t="s">
        <v>65</v>
      </c>
      <c r="GW841" s="10">
        <f>GU841*1.3</f>
        <v>110.5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VLOOKUP(HA841,$A$879:$F$2566,6,FALSE)</f>
        <v>27</v>
      </c>
      <c r="HE841" s="179" t="s">
        <v>65</v>
      </c>
      <c r="HF841" s="10">
        <f>HD841*1.3</f>
        <v>35.1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VLOOKUP(HJ841,$A$879:$F$2566,6,FALSE)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VLOOKUP(HS841,$A$879:$F$2566,6,FALSE)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VLOOKUP(IB841,$A$879:$F$2566,6,FALSE)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VLOOKUP(IK841,$A$879:$F$2566,6,FALSE)</f>
        <v>85</v>
      </c>
      <c r="IO841" s="179" t="s">
        <v>65</v>
      </c>
      <c r="IP841" s="10">
        <f>IN841*1.3</f>
        <v>110.5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VLOOKUP(IT841,$A$879:$F$2566,6,FALSE)</f>
        <v>103</v>
      </c>
      <c r="IX841" s="179" t="s">
        <v>65</v>
      </c>
      <c r="IY841" s="10">
        <f>IW841*1.3</f>
        <v>133.9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VLOOKUP(JC841,$A$879:$F$2566,6,FALSE)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VLOOKUP(JL841,$A$879:$F$2566,6,FALSE)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VLOOKUP(JU841,$A$879:$F$2566,6,FALSE)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VLOOKUP(KD841,$A$879:$F$2566,6,FALSE)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VLOOKUP(KM841,$A$879:$F$2566,6,FALSE)</f>
        <v>8</v>
      </c>
      <c r="KQ841" s="179" t="s">
        <v>65</v>
      </c>
      <c r="KR841" s="10">
        <f>KP841*1.3</f>
        <v>10.4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VLOOKUP(KV841,$A$879:$F$2566,6,FALSE)</f>
        <v>85</v>
      </c>
      <c r="KZ841" s="179" t="s">
        <v>65</v>
      </c>
      <c r="LA841" s="10">
        <f>KY841*1.3</f>
        <v>110.5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VLOOKUP(LE841,$A$879:$F$2566,6,FALSE)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VLOOKUP(LN841,$A$879:$F$2566,6,FALSE)</f>
        <v>85</v>
      </c>
      <c r="LR841" s="179" t="s">
        <v>65</v>
      </c>
      <c r="LS841" s="10">
        <f>LQ841*1.3</f>
        <v>110.5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VLOOKUP(LW841,$A$879:$F$2566,6,FALSE)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VLOOKUP(MF841,$A$879:$F$2566,6,FALSE)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VLOOKUP(MO841,$A$879:$F$2566,6,FALSE)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VLOOKUP(MX841,$A$879:$F$2566,6,FALSE)</f>
        <v>64</v>
      </c>
      <c r="NB841" s="179" t="s">
        <v>65</v>
      </c>
      <c r="NC841" s="10">
        <f>NA841*1.3</f>
        <v>83.2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VLOOKUP(NG841,$A$879:$F$2566,6,FALSE)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VLOOKUP(NP841,$A$879:$F$2566,6,FALSE)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VLOOKUP(NY841,$A$879:$F$2566,6,FALSE)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VLOOKUP(OH841,$A$879:$F$2566,6,FALSE)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VLOOKUP(OQ841,$A$879:$F$2566,6,FALSE)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VLOOKUP(OZ841,$A$879:$F$2566,6,FALSE)</f>
        <v>118</v>
      </c>
      <c r="PD841" s="179" t="s">
        <v>65</v>
      </c>
      <c r="PE841" s="10">
        <f>PC841*1.3</f>
        <v>153.4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VLOOKUP(PI841,$A$879:$F$2566,6,FALSE)</f>
        <v>37</v>
      </c>
      <c r="PM841" s="179" t="s">
        <v>65</v>
      </c>
      <c r="PN841" s="10">
        <f>PL841*1.3</f>
        <v>48.1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VLOOKUP(PR841,$A$879:$F$2566,6,FALSE)</f>
        <v>4</v>
      </c>
      <c r="PV841" s="179" t="s">
        <v>65</v>
      </c>
      <c r="PW841" s="10">
        <f>PU841*1.3</f>
        <v>5.2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VLOOKUP(QA841,$A$879:$F$2566,6,FALSE)</f>
        <v>27</v>
      </c>
      <c r="QE841" s="179" t="s">
        <v>65</v>
      </c>
      <c r="QF841" s="10">
        <f>QD841*1.3</f>
        <v>35.1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VLOOKUP(QJ841,$A$879:$F$2566,6,FALSE)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VLOOKUP(QS841,$A$879:$F$2566,6,FALSE)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VLOOKUP(RB841,$A$879:$F$2566,6,FALSE)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VLOOKUP(RK841,$A$879:$F$2566,6,FALSE)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VLOOKUP(RT841,$A$879:$F$2566,6,FALSE)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VLOOKUP(SC841,$A$879:$F$2566,6,FALSE)</f>
        <v>31</v>
      </c>
      <c r="SG841" s="179" t="s">
        <v>65</v>
      </c>
      <c r="SH841" s="10">
        <f>SF841*1.3</f>
        <v>40.300000000000004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VLOOKUP(SL841,$A$879:$F$2566,6,FALSE)</f>
        <v>27</v>
      </c>
      <c r="SP841" s="179" t="s">
        <v>65</v>
      </c>
      <c r="SQ841" s="10">
        <f>SO841*1.3</f>
        <v>35.1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VLOOKUP(SU841,$A$879:$F$2566,6,FALSE)</f>
        <v>64</v>
      </c>
      <c r="SY841" s="179" t="s">
        <v>65</v>
      </c>
      <c r="SZ841" s="10">
        <f>SX841*1.3</f>
        <v>83.2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VLOOKUP(TD841,$A$879:$F$2566,6,FALSE)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VLOOKUP(TM841,$A$879:$F$2566,6,FALSE)</f>
        <v>120</v>
      </c>
      <c r="TQ841" s="179" t="s">
        <v>65</v>
      </c>
      <c r="TR841" s="10">
        <f>TP841*1.3</f>
        <v>156</v>
      </c>
      <c r="TS841" s="10"/>
      <c r="TT841" s="239"/>
      <c r="TU841" s="179" t="s">
        <v>102</v>
      </c>
      <c r="TV841" s="361" t="s">
        <v>3447</v>
      </c>
      <c r="TX841" s="180"/>
      <c r="TY841" s="180">
        <f>VLOOKUP(TV841,$A$879:$F$2566,6,FALSE)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VLOOKUP(UE841,$A$879:$F$2566,6,FALSE)</f>
        <v>47</v>
      </c>
      <c r="UI841" s="179" t="s">
        <v>65</v>
      </c>
      <c r="UJ841" s="10">
        <f>UH841*1.3</f>
        <v>61.1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VLOOKUP(UN841,$A$879:$F$2566,6,FALSE)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VLOOKUP(UW841,$A$879:$F$2566,6,FALSE)</f>
        <v>37</v>
      </c>
      <c r="VA841" s="179" t="s">
        <v>65</v>
      </c>
      <c r="VB841" s="10">
        <f>UZ841*1.3</f>
        <v>48.1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VLOOKUP(VF841,$A$879:$F$2566,6,FALSE)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3447</v>
      </c>
      <c r="VQ841" s="180"/>
      <c r="VR841" s="180">
        <f>VLOOKUP(VO841,$A$879:$F$2566,6,FALSE)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VLOOKUP(VX841,$A$879:$F$2566,6,FALSE)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VLOOKUP(WG841,$A$879:$F$2566,6,FALSE)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VLOOKUP(WP841,$A$879:$F$2566,6,FALSE)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VLOOKUP(WY841,$A$879:$F$2566,6,FALSE)</f>
        <v>72</v>
      </c>
      <c r="XC841" s="179" t="s">
        <v>65</v>
      </c>
      <c r="XD841" s="10">
        <f>XB841*1.3</f>
        <v>93.600000000000009</v>
      </c>
      <c r="XF841" s="239"/>
      <c r="XG841" s="179" t="s">
        <v>102</v>
      </c>
      <c r="XH841" s="371" t="s">
        <v>470</v>
      </c>
      <c r="XJ841" s="180"/>
      <c r="XK841" s="180">
        <f>VLOOKUP(XH841,$A$879:$F$2566,6,FALSE)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VLOOKUP(XQ841,$A$879:$F$2566,6,FALSE)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VLOOKUP(XZ841,$A$879:$F$2566,6,FALSE)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3447</v>
      </c>
      <c r="YK841" s="180"/>
      <c r="YL841" s="180">
        <f>VLOOKUP(YI841,$A$879:$F$2566,6,FALSE)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VLOOKUP(YR841,$A$879:$F$2566,6,FALSE)</f>
        <v>8</v>
      </c>
      <c r="YV841" s="179" t="s">
        <v>65</v>
      </c>
      <c r="YW841" s="10">
        <f>YU841*1.3</f>
        <v>10.4</v>
      </c>
      <c r="YY841" s="239"/>
      <c r="YZ841" s="179" t="s">
        <v>102</v>
      </c>
      <c r="ZA841" s="361" t="s">
        <v>856</v>
      </c>
      <c r="ZC841" s="180"/>
      <c r="ZD841" s="180">
        <f>VLOOKUP(ZA841,$A$879:$F$2566,6,FALSE)</f>
        <v>71</v>
      </c>
      <c r="ZE841" s="179" t="s">
        <v>65</v>
      </c>
      <c r="ZF841" s="10">
        <f>ZD841*1.3</f>
        <v>92.3</v>
      </c>
      <c r="ZH841" s="239"/>
      <c r="ZI841" s="179" t="s">
        <v>102</v>
      </c>
      <c r="ZJ841" s="361" t="s">
        <v>1041</v>
      </c>
      <c r="ZL841" s="180"/>
      <c r="ZM841" s="180">
        <f>VLOOKUP(ZJ841,$A$879:$F$2566,6,FALSE)</f>
        <v>70</v>
      </c>
      <c r="ZN841" s="179" t="s">
        <v>65</v>
      </c>
      <c r="ZO841" s="10">
        <f>ZM841*1.3</f>
        <v>91</v>
      </c>
      <c r="ZQ841" s="239"/>
      <c r="ZR841" s="179" t="s">
        <v>102</v>
      </c>
      <c r="ZS841" s="361" t="s">
        <v>520</v>
      </c>
      <c r="ZU841" s="180"/>
      <c r="ZV841" s="180">
        <f>VLOOKUP(ZS841,$A$879:$F$2566,6,FALSE)</f>
        <v>9</v>
      </c>
      <c r="ZW841" s="179" t="s">
        <v>65</v>
      </c>
      <c r="ZX841" s="10">
        <f>ZV841*1.3</f>
        <v>11.700000000000001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VLOOKUP(AAB841,$A$879:$F$2566,6,FALSE)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VLOOKUP(AAK841,$A$879:$F$2566,6,FALSE)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VLOOKUP(AAT841,$A$879:$F$2566,6,FALSE)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VLOOKUP(ABC841,$A$879:$F$2566,6,FALSE)</f>
        <v>120</v>
      </c>
      <c r="ABG841" s="179" t="s">
        <v>65</v>
      </c>
      <c r="ABH841" s="10">
        <f>ABF841*1.3</f>
        <v>156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VLOOKUP(ABL841,$A$879:$F$2566,6,FALSE)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VLOOKUP(ABU841,$A$879:$F$2566,6,FALSE)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VLOOKUP(ACD841,$A$879:$F$2566,6,FALSE)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VLOOKUP(ACM841,$A$879:$F$2566,6,FALSE)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VLOOKUP(ACV841,$A$879:$F$2566,6,FALSE)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VLOOKUP(ADE841,$A$879:$F$2566,6,FALSE)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VLOOKUP(ADN841,$A$879:$F$2566,6,FALSE)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VLOOKUP(ADW841,$A$879:$F$2566,6,FALSE)</f>
        <v>51</v>
      </c>
      <c r="AEA841" s="179" t="s">
        <v>65</v>
      </c>
      <c r="AEB841" s="10">
        <f>ADZ841*1.3</f>
        <v>66.3</v>
      </c>
      <c r="AED841" s="239"/>
      <c r="AEE841" s="179" t="s">
        <v>102</v>
      </c>
      <c r="AEF841" s="75" t="s">
        <v>183</v>
      </c>
      <c r="AEH841" s="180"/>
      <c r="AEI841" s="180" t="e">
        <f>VLOOKUP(AEF841,$A$879:$F$2566,6,FALSE)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VLOOKUP(AEO841,$A$879:$F$2566,6,FALSE)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VLOOKUP(AEX841,$A$879:$F$2566,6,FALSE)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VLOOKUP(AFG841,$A$879:$F$2566,6,FALSE)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VLOOKUP(AFP841,$A$879:$F$2566,6,FALSE)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VLOOKUP(AFY841,$A$879:$F$2566,6,FALSE)</f>
        <v>23</v>
      </c>
      <c r="AGC841" s="179" t="s">
        <v>65</v>
      </c>
      <c r="AGD841" s="10">
        <f>AGB841*1.3</f>
        <v>29.900000000000002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VLOOKUP(AGH841,$A$879:$F$2566,6,FALSE)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VLOOKUP(AGQ841,$A$879:$F$2566,6,FALSE)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3447</v>
      </c>
      <c r="AHB841" s="180"/>
      <c r="AHC841" s="180">
        <f>VLOOKUP(AGZ841,$A$879:$F$2566,6,FALSE)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40" t="s">
        <v>2584</v>
      </c>
      <c r="AHK841" s="180"/>
      <c r="AHL841" s="180">
        <f>VLOOKUP(AHI841,$A$879:$F$2566,6,FALSE)</f>
        <v>37</v>
      </c>
      <c r="AHM841" s="179" t="s">
        <v>65</v>
      </c>
      <c r="AHN841" s="10">
        <f>AHL841*1.3</f>
        <v>48.1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VLOOKUP(AHR841,$A$879:$F$2566,6,FALSE)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VLOOKUP(AIA841,$A$879:$F$2566,6,FALSE)</f>
        <v>37</v>
      </c>
      <c r="AIE841" s="179" t="s">
        <v>65</v>
      </c>
      <c r="AIF841" s="10">
        <f>AID841*1.3</f>
        <v>48.1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VLOOKUP(AIJ841,$A$879:$F$2566,6,FALSE)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VLOOKUP(AIS841,$A$879:$F$2566,6,FALSE)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VLOOKUP(AJB841,$A$879:$F$2566,6,FALSE)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VLOOKUP(AJK841,$A$879:$F$2566,6,FALSE)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VLOOKUP(AJT841,$A$879:$F$2566,6,FALSE)</f>
        <v>20</v>
      </c>
      <c r="AJX841" s="179" t="s">
        <v>65</v>
      </c>
      <c r="AJY841" s="10">
        <f>AJW841*1.3</f>
        <v>26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VLOOKUP(AKC841,$A$879:$F$2566,6,FALSE)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VLOOKUP(AKL841,$A$879:$F$2566,6,FALSE)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VLOOKUP(AKU841,$A$879:$F$2566,6,FALSE)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VLOOKUP(ALD841,$A$879:$F$2566,6,FALSE)</f>
        <v>44</v>
      </c>
      <c r="ALH841" s="179" t="s">
        <v>65</v>
      </c>
      <c r="ALI841" s="10">
        <f>ALG841*1.3</f>
        <v>57.2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VLOOKUP(ALM841,$A$879:$F$2566,6,FALSE)</f>
        <v>120</v>
      </c>
      <c r="ALQ841" s="179" t="s">
        <v>65</v>
      </c>
      <c r="ALR841" s="10">
        <f>ALP841*1.3</f>
        <v>156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VLOOKUP(ALV841,$A$879:$F$2566,6,FALSE)</f>
        <v>80</v>
      </c>
      <c r="ALZ841" s="179" t="s">
        <v>65</v>
      </c>
      <c r="AMA841" s="10">
        <f>ALY841*1.3</f>
        <v>104</v>
      </c>
      <c r="AMB841" s="10"/>
      <c r="AMC841" s="239"/>
      <c r="AMD841" s="179" t="s">
        <v>102</v>
      </c>
      <c r="AME841" s="443" t="s">
        <v>1716</v>
      </c>
      <c r="AMG841" s="180"/>
      <c r="AMH841" s="180">
        <f>VLOOKUP(AME841,$A$879:$F$2566,6,FALSE)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VLOOKUP(AMN841,$A$879:$F$2566,6,FALSE)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VLOOKUP(AMW841,$A$879:$F$2566,6,FALSE)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VLOOKUP(ANF841,$A$879:$F$2566,6,FALSE)</f>
        <v>85</v>
      </c>
      <c r="ANJ841" s="179" t="s">
        <v>65</v>
      </c>
      <c r="ANK841" s="10">
        <f>ANI841*1.3</f>
        <v>110.5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VLOOKUP(ANO841,$A$879:$F$2566,6,FALSE)</f>
        <v>72</v>
      </c>
      <c r="ANS841" s="179" t="s">
        <v>65</v>
      </c>
      <c r="ANT841" s="10">
        <f>ANR841*1.3</f>
        <v>93.600000000000009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VLOOKUP(ANX841,$A$879:$F$2566,6,FALSE)</f>
        <v>64</v>
      </c>
      <c r="AOB841" s="179" t="s">
        <v>65</v>
      </c>
      <c r="AOC841" s="10">
        <f>AOA841*1.3</f>
        <v>83.2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VLOOKUP(AOG841,$A$879:$F$2566,6,FALSE)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VLOOKUP(AOP841,$A$879:$F$2566,6,FALSE)</f>
        <v>72</v>
      </c>
      <c r="AOT841" s="179" t="s">
        <v>65</v>
      </c>
      <c r="AOU841" s="10">
        <f>AOS841*1.3</f>
        <v>93.600000000000009</v>
      </c>
      <c r="AOV841" s="10"/>
      <c r="AOW841" s="239"/>
      <c r="AOX841" s="179" t="s">
        <v>102</v>
      </c>
      <c r="AOY841" s="446" t="s">
        <v>2019</v>
      </c>
      <c r="APA841" s="180"/>
      <c r="APB841" s="180">
        <f>VLOOKUP(AOY841,$A$879:$F$2566,6,FALSE)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VLOOKUP(APH841,$A$879:$F$2566,6,FALSE)</f>
        <v>64</v>
      </c>
      <c r="APL841" s="179" t="s">
        <v>65</v>
      </c>
      <c r="APM841" s="10">
        <f>APK841*1.3</f>
        <v>83.2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VLOOKUP(APQ841,$A$879:$F$2566,6,FALSE)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VLOOKUP(APZ841,$A$879:$F$2566,6,FALSE)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VLOOKUP(AQI841,$A$879:$F$2566,6,FALSE)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VLOOKUP(AQR841,$A$879:$F$2566,6,FALSE)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VLOOKUP(ARA841,$A$879:$F$2566,6,FALSE)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VLOOKUP(ARJ841,$A$879:$F$2566,6,FALSE)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VLOOKUP(ARS841,$A$879:$F$2566,6,FALSE)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VLOOKUP(ASB841,$A$879:$F$2566,6,FALSE)</f>
        <v>118</v>
      </c>
      <c r="ASF841" s="179" t="s">
        <v>65</v>
      </c>
      <c r="ASG841" s="10">
        <f>ASE841*1.3</f>
        <v>153.4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VLOOKUP(ASK841,$A$879:$F$2566,6,FALSE)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VLOOKUP(AST841,$A$879:$F$2566,6,FALSE)</f>
        <v>85</v>
      </c>
      <c r="ASX841" s="179" t="s">
        <v>65</v>
      </c>
      <c r="ASY841" s="10">
        <f>ASW841*1.3</f>
        <v>110.5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VLOOKUP(ATC841,$A$879:$F$2566,6,FALSE)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VLOOKUP(ATL841,$A$879:$F$2566,6,FALSE)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VLOOKUP(ATU841,$A$879:$F$2566,6,FALSE)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VLOOKUP(AUD841,$A$879:$F$2566,6,FALSE)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VLOOKUP(AUM841,$A$879:$F$2566,6,FALSE)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VLOOKUP(AUV841,$A$879:$F$2566,6,FALSE)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VLOOKUP(AVE841,$A$879:$F$2566,6,FALSE)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VLOOKUP(AVN841,$A$879:$F$2566,6,FALSE)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VLOOKUP(AVW841,$A$879:$F$2566,6,FALSE)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VLOOKUP(AWF841,$A$879:$F$2566,6,FALSE)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VLOOKUP(AWO841,$A$879:$F$2566,6,FALSE)</f>
        <v>85</v>
      </c>
      <c r="AWS841" s="179" t="s">
        <v>65</v>
      </c>
      <c r="AWT841" s="10">
        <f>AWR841*1.3</f>
        <v>110.5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VLOOKUP(AWX841,$A$879:$F$2566,6,FALSE)</f>
        <v>27</v>
      </c>
      <c r="AXB841" s="179" t="s">
        <v>65</v>
      </c>
      <c r="AXC841" s="10">
        <f>AXA841*1.3</f>
        <v>35.1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VLOOKUP(AXG841,$A$879:$F$2566,6,FALSE)</f>
        <v>56</v>
      </c>
      <c r="AXK841" s="179" t="s">
        <v>65</v>
      </c>
      <c r="AXL841" s="10">
        <f>AXJ841*1.3</f>
        <v>72.8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VLOOKUP(AXP841,$A$879:$F$2566,6,FALSE)</f>
        <v>64</v>
      </c>
      <c r="AXT841" s="179" t="s">
        <v>65</v>
      </c>
      <c r="AXU841" s="10">
        <f>AXS841*1.3</f>
        <v>83.2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VLOOKUP(AXY841,$A$879:$F$2566,6,FALSE)</f>
        <v>44</v>
      </c>
      <c r="AYC841" s="179" t="s">
        <v>65</v>
      </c>
      <c r="AYD841" s="10">
        <f>AYB841*1.3</f>
        <v>57.2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VLOOKUP(AYH841,$A$879:$F$2566,6,FALSE)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VLOOKUP(AYQ841,$A$879:$F$2566,6,FALSE)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VLOOKUP(AYZ841,$A$879:$F$2566,6,FALSE)</f>
        <v>46</v>
      </c>
      <c r="AZD841" s="179" t="s">
        <v>65</v>
      </c>
      <c r="AZE841" s="10">
        <f>AZC841*1.3</f>
        <v>59.800000000000004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VLOOKUP(AZI841,$A$879:$F$2566,6,FALSE)</f>
        <v>103</v>
      </c>
      <c r="AZM841" s="179" t="s">
        <v>65</v>
      </c>
      <c r="AZN841" s="10">
        <f>AZL841*1.3</f>
        <v>133.9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VLOOKUP(AZR841,$A$879:$F$2566,6,FALSE)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VLOOKUP(BAA841,$A$879:$F$2566,6,FALSE)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40" t="s">
        <v>1698</v>
      </c>
      <c r="BAL841" s="180"/>
      <c r="BAM841" s="180">
        <f>VLOOKUP(BAJ841,$A$879:$F$2566,6,FALSE)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VLOOKUP(BAS841,$A$879:$F$2566,6,FALSE)</f>
        <v>27</v>
      </c>
      <c r="BAW841" s="179" t="s">
        <v>65</v>
      </c>
      <c r="BAX841" s="10">
        <f>BAV841*1.3</f>
        <v>35.1</v>
      </c>
      <c r="BAY841" s="10"/>
      <c r="BAZ841" s="239"/>
      <c r="BBA841" s="179" t="s">
        <v>102</v>
      </c>
      <c r="BBB841" s="361" t="s">
        <v>2852</v>
      </c>
      <c r="BBD841" s="180"/>
      <c r="BBE841" s="180">
        <f>VLOOKUP(BBB841,$A$879:$F$2566,6,FALSE)</f>
        <v>13</v>
      </c>
      <c r="BBF841" s="179" t="s">
        <v>65</v>
      </c>
      <c r="BBG841" s="10">
        <f>BBE841*1.3</f>
        <v>16.900000000000002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VLOOKUP(BBK841,$A$879:$F$2566,6,FALSE)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VLOOKUP(BBT841,$A$879:$F$2566,6,FALSE)</f>
        <v>85</v>
      </c>
      <c r="BBX841" s="179" t="s">
        <v>65</v>
      </c>
      <c r="BBY841" s="10">
        <f>BBW841*1.3</f>
        <v>110.5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VLOOKUP(BCC841,$A$879:$F$2566,6,FALSE)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VLOOKUP(BCL841,$A$879:$F$2566,6,FALSE)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VLOOKUP(BCU841,$A$879:$F$2566,6,FALSE)</f>
        <v>85</v>
      </c>
      <c r="BCY841" s="179" t="s">
        <v>65</v>
      </c>
      <c r="BCZ841" s="10">
        <f>BCX841*1.3</f>
        <v>110.5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VLOOKUP(BDD841,$A$879:$F$2566,6,FALSE)</f>
        <v>71</v>
      </c>
      <c r="BDH841" s="179" t="s">
        <v>65</v>
      </c>
      <c r="BDI841" s="10">
        <f>BDG841*1.3</f>
        <v>92.3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VLOOKUP(BDM841,$A$879:$F$2566,6,FALSE)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VLOOKUP(BDV841,$A$879:$F$2566,6,FALSE)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VLOOKUP(BEE841,$A$879:$F$2566,6,FALSE)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VLOOKUP(BEN841,$A$879:$F$2566,6,FALSE)</f>
        <v>23</v>
      </c>
      <c r="BER841" s="179" t="s">
        <v>65</v>
      </c>
      <c r="BES841" s="10">
        <f>BEQ841*1.3</f>
        <v>29.900000000000002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VLOOKUP(BEW841,$A$879:$F$2566,6,FALSE)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VLOOKUP(BFF841,$A$879:$F$2566,6,FALSE)</f>
        <v>27</v>
      </c>
      <c r="BFJ841" s="179" t="s">
        <v>65</v>
      </c>
      <c r="BFK841" s="10">
        <f>BFI841*1.3</f>
        <v>35.1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VLOOKUP(BFO841,$A$879:$F$2566,6,FALSE)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VLOOKUP(BFX841,$A$879:$F$2566,6,FALSE)</f>
        <v>38</v>
      </c>
      <c r="BGB841" s="179" t="s">
        <v>65</v>
      </c>
      <c r="BGC841" s="10">
        <f>BGA841*1.3</f>
        <v>49.4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VLOOKUP(BGG841,$A$879:$F$2566,6,FALSE)</f>
        <v>8</v>
      </c>
      <c r="BGK841" s="179" t="s">
        <v>65</v>
      </c>
      <c r="BGL841" s="10">
        <f>BGJ841*1.3</f>
        <v>10.4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VLOOKUP(BGP841,$A$879:$F$2566,6,FALSE)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VLOOKUP(BGY841,$A$879:$F$2566,6,FALSE)</f>
        <v>103</v>
      </c>
      <c r="BHC841" s="179" t="s">
        <v>65</v>
      </c>
      <c r="BHD841" s="10">
        <f>BHB841*1.3</f>
        <v>133.9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VLOOKUP(B842,$A$879:$F$2566,6,FALSE)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3102</v>
      </c>
      <c r="M842" s="180"/>
      <c r="N842" s="180">
        <f>VLOOKUP(K842,$A$879:$F$2566,6,FALSE)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VLOOKUP(T842,$A$879:$F$2566,6,FALSE)</f>
        <v>37</v>
      </c>
      <c r="X842" s="179" t="s">
        <v>67</v>
      </c>
      <c r="Y842" s="10">
        <f>W842*1.2</f>
        <v>44.4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VLOOKUP(AC842,$A$879:$F$2566,6,FALSE)</f>
        <v>64</v>
      </c>
      <c r="AG842" s="179" t="s">
        <v>67</v>
      </c>
      <c r="AH842" s="10">
        <f>AF842*1.2</f>
        <v>76.8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VLOOKUP(AL842,$A$879:$F$2566,6,FALSE)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VLOOKUP(AU842,$A$879:$F$2566,6,FALSE)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VLOOKUP(BD842,$A$879:$F$2566,6,FALSE)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3102</v>
      </c>
      <c r="BO842" s="180"/>
      <c r="BP842" s="180">
        <f>VLOOKUP(BM842,$A$879:$F$2566,6,FALSE)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VLOOKUP(BV842,$A$879:$F$2566,6,FALSE)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VLOOKUP(CE842,$A$879:$F$2566,6,FALSE)</f>
        <v>118</v>
      </c>
      <c r="CI842" s="179" t="s">
        <v>67</v>
      </c>
      <c r="CJ842" s="10">
        <f>CH842*1.2</f>
        <v>141.6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VLOOKUP(CN842,$A$879:$F$2566,6,FALSE)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VLOOKUP(CW842,$A$879:$F$2566,6,FALSE)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VLOOKUP(DF842,$A$879:$F$2566,6,FALSE)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VLOOKUP(DO842,$A$879:$F$2566,6,FALSE)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VLOOKUP(DX842,$A$879:$F$2566,6,FALSE)</f>
        <v>80</v>
      </c>
      <c r="EB842" s="179" t="s">
        <v>67</v>
      </c>
      <c r="EC842" s="10">
        <f>EA842*1.2</f>
        <v>96</v>
      </c>
      <c r="ED842" s="10"/>
      <c r="EE842" s="233"/>
      <c r="EF842" s="179" t="s">
        <v>103</v>
      </c>
      <c r="EG842" s="361" t="s">
        <v>3447</v>
      </c>
      <c r="EI842" s="180"/>
      <c r="EJ842" s="180">
        <f>VLOOKUP(EG842,$A$879:$F$2566,6,FALSE)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VLOOKUP(EP842,$A$879:$F$2566,6,FALSE)</f>
        <v>120</v>
      </c>
      <c r="ET842" s="179" t="s">
        <v>67</v>
      </c>
      <c r="EU842" s="10">
        <f>ES842*1.2</f>
        <v>144</v>
      </c>
      <c r="EV842" s="10"/>
      <c r="EW842" s="233"/>
      <c r="EX842" s="179" t="s">
        <v>103</v>
      </c>
      <c r="EY842" s="361" t="s">
        <v>3447</v>
      </c>
      <c r="FA842" s="180"/>
      <c r="FB842" s="180">
        <f>VLOOKUP(EY842,$A$879:$F$2566,6,FALSE)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1" t="s">
        <v>3447</v>
      </c>
      <c r="FJ842" s="180"/>
      <c r="FK842" s="180">
        <f>VLOOKUP(FH842,$A$879:$F$2566,6,FALSE)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VLOOKUP(FQ842,$A$879:$F$2566,6,FALSE)</f>
        <v>80</v>
      </c>
      <c r="FU842" s="179" t="s">
        <v>67</v>
      </c>
      <c r="FV842" s="10">
        <f>FT842*1.2</f>
        <v>96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VLOOKUP(FZ842,$A$879:$F$2566,6,FALSE)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VLOOKUP(GI842,$A$879:$F$2566,6,FALSE)</f>
        <v>118</v>
      </c>
      <c r="GM842" s="179" t="s">
        <v>67</v>
      </c>
      <c r="GN842" s="10">
        <f>GL842*1.2</f>
        <v>141.6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VLOOKUP(GR842,$A$879:$F$2566,6,FALSE)</f>
        <v>103</v>
      </c>
      <c r="GV842" s="179" t="s">
        <v>67</v>
      </c>
      <c r="GW842" s="10">
        <f>GU842*1.2</f>
        <v>123.6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VLOOKUP(HA842,$A$879:$F$2566,6,FALSE)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VLOOKUP(HJ842,$A$879:$F$2566,6,FALSE)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VLOOKUP(HS842,$A$879:$F$2566,6,FALSE)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VLOOKUP(IB842,$A$879:$F$2566,6,FALSE)</f>
        <v>44</v>
      </c>
      <c r="IF842" s="179" t="s">
        <v>67</v>
      </c>
      <c r="IG842" s="10">
        <f>IE842*1.2</f>
        <v>52.8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VLOOKUP(IK842,$A$879:$F$2566,6,FALSE)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VLOOKUP(IT842,$A$879:$F$2566,6,FALSE)</f>
        <v>118</v>
      </c>
      <c r="IX842" s="179" t="s">
        <v>67</v>
      </c>
      <c r="IY842" s="10">
        <f>IW842*1.2</f>
        <v>141.6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VLOOKUP(JC842,$A$879:$F$2566,6,FALSE)</f>
        <v>103</v>
      </c>
      <c r="JG842" s="179" t="s">
        <v>67</v>
      </c>
      <c r="JH842" s="10">
        <f>JF842*1.2</f>
        <v>123.6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VLOOKUP(JL842,$A$879:$F$2566,6,FALSE)</f>
        <v>85</v>
      </c>
      <c r="JP842" s="179" t="s">
        <v>67</v>
      </c>
      <c r="JQ842" s="10">
        <f>JO842*1.2</f>
        <v>102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VLOOKUP(JU842,$A$879:$F$2566,6,FALSE)</f>
        <v>85</v>
      </c>
      <c r="JY842" s="179" t="s">
        <v>67</v>
      </c>
      <c r="JZ842" s="10">
        <f>JX842*1.2</f>
        <v>102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VLOOKUP(KD842,$A$879:$F$2566,6,FALSE)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VLOOKUP(KM842,$A$879:$F$2566,6,FALSE)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VLOOKUP(KV842,$A$879:$F$2566,6,FALSE)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VLOOKUP(LE842,$A$879:$F$2566,6,FALSE)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VLOOKUP(LN842,$A$879:$F$2566,6,FALSE)</f>
        <v>64</v>
      </c>
      <c r="LR842" s="179" t="s">
        <v>67</v>
      </c>
      <c r="LS842" s="10">
        <f>LQ842*1.2</f>
        <v>76.8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VLOOKUP(LW842,$A$879:$F$2566,6,FALSE)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VLOOKUP(MF842,$A$879:$F$2566,6,FALSE)</f>
        <v>44</v>
      </c>
      <c r="MJ842" s="179" t="s">
        <v>67</v>
      </c>
      <c r="MK842" s="10">
        <f>MI842*1.2</f>
        <v>52.8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VLOOKUP(MO842,$A$879:$F$2566,6,FALSE)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VLOOKUP(MX842,$A$879:$F$2566,6,FALSE)</f>
        <v>85</v>
      </c>
      <c r="NB842" s="179" t="s">
        <v>67</v>
      </c>
      <c r="NC842" s="10">
        <f>NA842*1.2</f>
        <v>102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VLOOKUP(NG842,$A$879:$F$2566,6,FALSE)</f>
        <v>103</v>
      </c>
      <c r="NK842" s="179" t="s">
        <v>67</v>
      </c>
      <c r="NL842" s="10">
        <f>NJ842*1.2</f>
        <v>123.6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VLOOKUP(NP842,$A$879:$F$2566,6,FALSE)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VLOOKUP(NY842,$A$879:$F$2566,6,FALSE)</f>
        <v>31</v>
      </c>
      <c r="OC842" s="179" t="s">
        <v>67</v>
      </c>
      <c r="OD842" s="10">
        <f>OB842*1.2</f>
        <v>37.199999999999996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VLOOKUP(OH842,$A$879:$F$2566,6,FALSE)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1" t="s">
        <v>2852</v>
      </c>
      <c r="OS842" s="180"/>
      <c r="OT842" s="180">
        <f>VLOOKUP(OQ842,$A$879:$F$2566,6,FALSE)</f>
        <v>13</v>
      </c>
      <c r="OU842" s="179" t="s">
        <v>67</v>
      </c>
      <c r="OV842" s="10">
        <f>OT842*1.2</f>
        <v>15.6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VLOOKUP(OZ842,$A$879:$F$2566,6,FALSE)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VLOOKUP(PI842,$A$879:$F$2566,6,FALSE)</f>
        <v>85</v>
      </c>
      <c r="PM842" s="179" t="s">
        <v>67</v>
      </c>
      <c r="PN842" s="10">
        <f>PL842*1.2</f>
        <v>102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VLOOKUP(PR842,$A$879:$F$2566,6,FALSE)</f>
        <v>120</v>
      </c>
      <c r="PV842" s="179" t="s">
        <v>67</v>
      </c>
      <c r="PW842" s="10">
        <f>PU842*1.2</f>
        <v>144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VLOOKUP(QA842,$A$879:$F$2566,6,FALSE)</f>
        <v>23</v>
      </c>
      <c r="QE842" s="179" t="s">
        <v>67</v>
      </c>
      <c r="QF842" s="10">
        <f>QD842*1.2</f>
        <v>27.599999999999998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VLOOKUP(QJ842,$A$879:$F$2566,6,FALSE)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VLOOKUP(QS842,$A$879:$F$2566,6,FALSE)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VLOOKUP(RB842,$A$879:$F$2566,6,FALSE)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1" t="s">
        <v>3447</v>
      </c>
      <c r="RM842" s="180"/>
      <c r="RN842" s="180">
        <f>VLOOKUP(RK842,$A$879:$F$2566,6,FALSE)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VLOOKUP(RT842,$A$879:$F$2566,6,FALSE)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VLOOKUP(SC842,$A$879:$F$2566,6,FALSE)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VLOOKUP(SL842,$A$879:$F$2566,6,FALSE)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VLOOKUP(SU842,$A$879:$F$2566,6,FALSE)</f>
        <v>85</v>
      </c>
      <c r="SY842" s="179" t="s">
        <v>67</v>
      </c>
      <c r="SZ842" s="10">
        <f>SX842*1.2</f>
        <v>102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VLOOKUP(TD842,$A$879:$F$2566,6,FALSE)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VLOOKUP(TM842,$A$879:$F$2566,6,FALSE)</f>
        <v>8</v>
      </c>
      <c r="TQ842" s="179" t="s">
        <v>67</v>
      </c>
      <c r="TR842" s="10">
        <f>TP842*1.2</f>
        <v>9.6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VLOOKUP(TV842,$A$879:$F$2566,6,FALSE)</f>
        <v>56</v>
      </c>
      <c r="TZ842" s="179" t="s">
        <v>67</v>
      </c>
      <c r="UA842" s="10">
        <f>TY842*1.2</f>
        <v>67.2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VLOOKUP(UE842,$A$879:$F$2566,6,FALSE)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VLOOKUP(UN842,$A$879:$F$2566,6,FALSE)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VLOOKUP(UW842,$A$879:$F$2566,6,FALSE)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VLOOKUP(VF842,$A$879:$F$2566,6,FALSE)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VLOOKUP(VO842,$A$879:$F$2566,6,FALSE)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VLOOKUP(VX842,$A$879:$F$2566,6,FALSE)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3447</v>
      </c>
      <c r="WI842" s="180"/>
      <c r="WJ842" s="180">
        <f>VLOOKUP(WG842,$A$879:$F$2566,6,FALSE)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VLOOKUP(WP842,$A$879:$F$2566,6,FALSE)</f>
        <v>103</v>
      </c>
      <c r="WT842" s="179" t="s">
        <v>67</v>
      </c>
      <c r="WU842" s="10">
        <f>WS842*1.2</f>
        <v>123.6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VLOOKUP(WY842,$A$879:$F$2566,6,FALSE)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VLOOKUP(XH842,$A$879:$F$2566,6,FALSE)</f>
        <v>85</v>
      </c>
      <c r="XL842" s="179" t="s">
        <v>67</v>
      </c>
      <c r="XM842" s="10">
        <f>XK842*1.2</f>
        <v>102</v>
      </c>
      <c r="XO842" s="239"/>
      <c r="XP842" s="179" t="s">
        <v>103</v>
      </c>
      <c r="XQ842" s="361" t="s">
        <v>1698</v>
      </c>
      <c r="XS842" s="180"/>
      <c r="XT842" s="180">
        <f>VLOOKUP(XQ842,$A$879:$F$2566,6,FALSE)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VLOOKUP(XZ842,$A$879:$F$2566,6,FALSE)</f>
        <v>72</v>
      </c>
      <c r="YD842" s="179" t="s">
        <v>67</v>
      </c>
      <c r="YE842" s="10">
        <f>YC842*1.2</f>
        <v>86.399999999999991</v>
      </c>
      <c r="YG842" s="239"/>
      <c r="YH842" s="179" t="s">
        <v>103</v>
      </c>
      <c r="YI842" s="361" t="s">
        <v>3104</v>
      </c>
      <c r="YK842" s="180"/>
      <c r="YL842" s="180">
        <f>VLOOKUP(YI842,$A$879:$F$2566,6,FALSE)</f>
        <v>97</v>
      </c>
      <c r="YM842" s="179" t="s">
        <v>67</v>
      </c>
      <c r="YN842" s="10">
        <f>YL842*1.2</f>
        <v>116.39999999999999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VLOOKUP(YR842,$A$879:$F$2566,6,FALSE)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1" t="s">
        <v>730</v>
      </c>
      <c r="ZC842" s="180"/>
      <c r="ZD842" s="180">
        <f>VLOOKUP(ZA842,$A$879:$F$2566,6,FALSE)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VLOOKUP(ZJ842,$A$879:$F$2566,6,FALSE)</f>
        <v>72</v>
      </c>
      <c r="ZN842" s="179" t="s">
        <v>67</v>
      </c>
      <c r="ZO842" s="10">
        <f>ZM842*1.2</f>
        <v>86.399999999999991</v>
      </c>
      <c r="ZQ842" s="239"/>
      <c r="ZR842" s="179" t="s">
        <v>103</v>
      </c>
      <c r="ZS842" s="361" t="s">
        <v>615</v>
      </c>
      <c r="ZU842" s="180"/>
      <c r="ZV842" s="180">
        <f>VLOOKUP(ZS842,$A$879:$F$2566,6,FALSE)</f>
        <v>38</v>
      </c>
      <c r="ZW842" s="179" t="s">
        <v>67</v>
      </c>
      <c r="ZX842" s="10">
        <f>ZV842*1.2</f>
        <v>45.6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VLOOKUP(AAB842,$A$879:$F$2566,6,FALSE)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VLOOKUP(AAK842,$A$879:$F$2566,6,FALSE)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VLOOKUP(AAT842,$A$879:$F$2566,6,FALSE)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VLOOKUP(ABC842,$A$879:$F$2566,6,FALSE)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VLOOKUP(ABL842,$A$879:$F$2566,6,FALSE)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VLOOKUP(ABU842,$A$879:$F$2566,6,FALSE)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VLOOKUP(ACD842,$A$879:$F$2566,6,FALSE)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VLOOKUP(ACM842,$A$879:$F$2566,6,FALSE)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VLOOKUP(ACV842,$A$879:$F$2566,6,FALSE)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VLOOKUP(ADE842,$A$879:$F$2566,6,FALSE)</f>
        <v>88</v>
      </c>
      <c r="ADI842" s="179" t="s">
        <v>67</v>
      </c>
      <c r="ADJ842" s="10">
        <f>ADH842*1.2</f>
        <v>105.6</v>
      </c>
      <c r="ADL842" s="239"/>
      <c r="ADM842" s="179" t="s">
        <v>103</v>
      </c>
      <c r="ADN842" s="75" t="s">
        <v>183</v>
      </c>
      <c r="ADP842" s="180"/>
      <c r="ADQ842" s="180" t="e">
        <f>VLOOKUP(ADN842,$A$879:$F$2566,6,FALSE)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VLOOKUP(ADW842,$A$879:$F$2566,6,FALSE)</f>
        <v>62</v>
      </c>
      <c r="AEA842" s="179" t="s">
        <v>67</v>
      </c>
      <c r="AEB842" s="10">
        <f>ADZ842*1.2</f>
        <v>74.399999999999991</v>
      </c>
      <c r="AED842" s="239"/>
      <c r="AEE842" s="179" t="s">
        <v>103</v>
      </c>
      <c r="AEF842" s="75" t="s">
        <v>183</v>
      </c>
      <c r="AEH842" s="180"/>
      <c r="AEI842" s="180" t="e">
        <f>VLOOKUP(AEF842,$A$879:$F$2566,6,FALSE)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VLOOKUP(AEO842,$A$879:$F$2566,6,FALSE)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VLOOKUP(AEX842,$A$879:$F$2566,6,FALSE)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VLOOKUP(AFG842,$A$879:$F$2566,6,FALSE)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VLOOKUP(AFP842,$A$879:$F$2566,6,FALSE)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VLOOKUP(AFY842,$A$879:$F$2566,6,FALSE)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3447</v>
      </c>
      <c r="AGJ842" s="180"/>
      <c r="AGK842" s="180">
        <f>VLOOKUP(AGH842,$A$879:$F$2566,6,FALSE)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VLOOKUP(AGQ842,$A$879:$F$2566,6,FALSE)</f>
        <v>56</v>
      </c>
      <c r="AGU842" s="179" t="s">
        <v>67</v>
      </c>
      <c r="AGV842" s="10">
        <f>AGT842*1.2</f>
        <v>67.2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VLOOKUP(AGZ842,$A$879:$F$2566,6,FALSE)</f>
        <v>8</v>
      </c>
      <c r="AHD842" s="179" t="s">
        <v>67</v>
      </c>
      <c r="AHE842" s="10">
        <f>AHC842*1.2</f>
        <v>9.6</v>
      </c>
      <c r="AHF842" s="10"/>
      <c r="AHG842" s="239"/>
      <c r="AHH842" s="179" t="s">
        <v>103</v>
      </c>
      <c r="AHI842" s="440" t="s">
        <v>993</v>
      </c>
      <c r="AHK842" s="180"/>
      <c r="AHL842" s="180">
        <f>VLOOKUP(AHI842,$A$879:$F$2566,6,FALSE)</f>
        <v>27</v>
      </c>
      <c r="AHM842" s="179" t="s">
        <v>67</v>
      </c>
      <c r="AHN842" s="10">
        <f>AHL842*1.2</f>
        <v>32.4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VLOOKUP(AHR842,$A$879:$F$2566,6,FALSE)</f>
        <v>44</v>
      </c>
      <c r="AHV842" s="179" t="s">
        <v>67</v>
      </c>
      <c r="AHW842" s="10">
        <f>AHU842*1.2</f>
        <v>52.8</v>
      </c>
      <c r="AHX842" s="10"/>
      <c r="AHY842" s="239"/>
      <c r="AHZ842" s="179" t="s">
        <v>103</v>
      </c>
      <c r="AIA842" s="361" t="s">
        <v>3447</v>
      </c>
      <c r="AIC842" s="180"/>
      <c r="AID842" s="180">
        <f>VLOOKUP(AIA842,$A$879:$F$2566,6,FALSE)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VLOOKUP(AIJ842,$A$879:$F$2566,6,FALSE)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VLOOKUP(AIS842,$A$879:$F$2566,6,FALSE)</f>
        <v>23</v>
      </c>
      <c r="AIW842" s="179" t="s">
        <v>67</v>
      </c>
      <c r="AIX842" s="10">
        <f>AIV842*1.2</f>
        <v>27.599999999999998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VLOOKUP(AJB842,$A$879:$F$2566,6,FALSE)</f>
        <v>31</v>
      </c>
      <c r="AJF842" s="179" t="s">
        <v>67</v>
      </c>
      <c r="AJG842" s="10">
        <f>AJE842*1.2</f>
        <v>37.199999999999996</v>
      </c>
      <c r="AJH842" s="10"/>
      <c r="AJI842" s="239"/>
      <c r="AJJ842" s="179" t="s">
        <v>103</v>
      </c>
      <c r="AJK842" s="361" t="s">
        <v>3447</v>
      </c>
      <c r="AJM842" s="180"/>
      <c r="AJN842" s="180">
        <f>VLOOKUP(AJK842,$A$879:$F$2566,6,FALSE)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VLOOKUP(AJT842,$A$879:$F$2566,6,FALSE)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VLOOKUP(AKC842,$A$879:$F$2566,6,FALSE)</f>
        <v>118</v>
      </c>
      <c r="AKG842" s="179" t="s">
        <v>67</v>
      </c>
      <c r="AKH842" s="10">
        <f>AKF842*1.2</f>
        <v>141.6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VLOOKUP(AKL842,$A$879:$F$2566,6,FALSE)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VLOOKUP(AKU842,$A$879:$F$2566,6,FALSE)</f>
        <v>37</v>
      </c>
      <c r="AKY842" s="179" t="s">
        <v>67</v>
      </c>
      <c r="AKZ842" s="10">
        <f>AKX842*1.2</f>
        <v>44.4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VLOOKUP(ALD842,$A$879:$F$2566,6,FALSE)</f>
        <v>64</v>
      </c>
      <c r="ALH842" s="179" t="s">
        <v>67</v>
      </c>
      <c r="ALI842" s="10">
        <f>ALG842*1.2</f>
        <v>76.8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VLOOKUP(ALM842,$A$879:$F$2566,6,FALSE)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VLOOKUP(ALV842,$A$879:$F$2566,6,FALSE)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3" t="s">
        <v>993</v>
      </c>
      <c r="AMG842" s="180"/>
      <c r="AMH842" s="180">
        <f>VLOOKUP(AME842,$A$879:$F$2566,6,FALSE)</f>
        <v>27</v>
      </c>
      <c r="AMI842" s="179" t="s">
        <v>67</v>
      </c>
      <c r="AMJ842" s="10">
        <f>AMH842*1.2</f>
        <v>32.4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VLOOKUP(AMN842,$A$879:$F$2566,6,FALSE)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VLOOKUP(AMW842,$A$879:$F$2566,6,FALSE)</f>
        <v>103</v>
      </c>
      <c r="ANA842" s="179" t="s">
        <v>67</v>
      </c>
      <c r="ANB842" s="10">
        <f>AMZ842*1.2</f>
        <v>123.6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VLOOKUP(ANF842,$A$879:$F$2566,6,FALSE)</f>
        <v>38</v>
      </c>
      <c r="ANJ842" s="179" t="s">
        <v>67</v>
      </c>
      <c r="ANK842" s="10">
        <f>ANI842*1.2</f>
        <v>45.6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VLOOKUP(ANO842,$A$879:$F$2566,6,FALSE)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VLOOKUP(ANX842,$A$879:$F$2566,6,FALSE)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VLOOKUP(AOG842,$A$879:$F$2566,6,FALSE)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VLOOKUP(AOP842,$A$879:$F$2566,6,FALSE)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6" t="s">
        <v>423</v>
      </c>
      <c r="APA842" s="180"/>
      <c r="APB842" s="180">
        <f>VLOOKUP(AOY842,$A$879:$F$2566,6,FALSE)</f>
        <v>64</v>
      </c>
      <c r="APC842" s="179" t="s">
        <v>67</v>
      </c>
      <c r="APD842" s="10">
        <f>APB842*1.2</f>
        <v>76.8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VLOOKUP(APH842,$A$879:$F$2566,6,FALSE)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VLOOKUP(APQ842,$A$879:$F$2566,6,FALSE)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VLOOKUP(APZ842,$A$879:$F$2566,6,FALSE)</f>
        <v>27</v>
      </c>
      <c r="AQD842" s="179" t="s">
        <v>67</v>
      </c>
      <c r="AQE842" s="10">
        <f>AQC842*1.2</f>
        <v>32.4</v>
      </c>
      <c r="AQF842" s="10"/>
      <c r="AQG842" s="239"/>
      <c r="AQH842" s="179" t="s">
        <v>103</v>
      </c>
      <c r="AQI842" s="361" t="s">
        <v>3447</v>
      </c>
      <c r="AQK842" s="180"/>
      <c r="AQL842" s="180">
        <f>VLOOKUP(AQI842,$A$879:$F$2566,6,FALSE)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VLOOKUP(AQR842,$A$879:$F$2566,6,FALSE)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VLOOKUP(ARA842,$A$879:$F$2566,6,FALSE)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VLOOKUP(ARJ842,$A$879:$F$2566,6,FALSE)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VLOOKUP(ARS842,$A$879:$F$2566,6,FALSE)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VLOOKUP(ASB842,$A$879:$F$2566,6,FALSE)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VLOOKUP(ASK842,$A$879:$F$2566,6,FALSE)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VLOOKUP(AST842,$A$879:$F$2566,6,FALSE)</f>
        <v>9</v>
      </c>
      <c r="ASX842" s="179" t="s">
        <v>67</v>
      </c>
      <c r="ASY842" s="10">
        <f>ASW842*1.2</f>
        <v>10.799999999999999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VLOOKUP(ATC842,$A$879:$F$2566,6,FALSE)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VLOOKUP(ATL842,$A$879:$F$2566,6,FALSE)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VLOOKUP(ATU842,$A$879:$F$2566,6,FALSE)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VLOOKUP(AUD842,$A$879:$F$2566,6,FALSE)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VLOOKUP(AUM842,$A$879:$F$2566,6,FALSE)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VLOOKUP(AUV842,$A$879:$F$2566,6,FALSE)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VLOOKUP(AVE842,$A$879:$F$2566,6,FALSE)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VLOOKUP(AVN842,$A$879:$F$2566,6,FALSE)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VLOOKUP(AVW842,$A$879:$F$2566,6,FALSE)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VLOOKUP(AWF842,$A$879:$F$2566,6,FALSE)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VLOOKUP(AWO842,$A$879:$F$2566,6,FALSE)</f>
        <v>23</v>
      </c>
      <c r="AWS842" s="179" t="s">
        <v>67</v>
      </c>
      <c r="AWT842" s="10">
        <f>AWR842*1.2</f>
        <v>27.599999999999998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VLOOKUP(AWX842,$A$879:$F$2566,6,FALSE)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VLOOKUP(AXG842,$A$879:$F$2566,6,FALSE)</f>
        <v>64</v>
      </c>
      <c r="AXK842" s="179" t="s">
        <v>67</v>
      </c>
      <c r="AXL842" s="10">
        <f>AXJ842*1.2</f>
        <v>76.8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VLOOKUP(AXP842,$A$879:$F$2566,6,FALSE)</f>
        <v>88</v>
      </c>
      <c r="AXT842" s="179" t="s">
        <v>67</v>
      </c>
      <c r="AXU842" s="10">
        <f>AXS842*1.2</f>
        <v>105.6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VLOOKUP(AXY842,$A$879:$F$2566,6,FALSE)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VLOOKUP(AYH842,$A$879:$F$2566,6,FALSE)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VLOOKUP(AYQ842,$A$879:$F$2566,6,FALSE)</f>
        <v>22</v>
      </c>
      <c r="AYU842" s="179" t="s">
        <v>67</v>
      </c>
      <c r="AYV842" s="10">
        <f>AYT842*1.2</f>
        <v>26.4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VLOOKUP(AYZ842,$A$879:$F$2566,6,FALSE)</f>
        <v>31</v>
      </c>
      <c r="AZD842" s="179" t="s">
        <v>67</v>
      </c>
      <c r="AZE842" s="10">
        <f>AZC842*1.2</f>
        <v>37.199999999999996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VLOOKUP(AZI842,$A$879:$F$2566,6,FALSE)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VLOOKUP(AZR842,$A$879:$F$2566,6,FALSE)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VLOOKUP(BAA842,$A$879:$F$2566,6,FALSE)</f>
        <v>27</v>
      </c>
      <c r="BAE842" s="179" t="s">
        <v>67</v>
      </c>
      <c r="BAF842" s="10">
        <f>BAD842*1.2</f>
        <v>32.4</v>
      </c>
      <c r="BAG842" s="10"/>
      <c r="BAH842" s="239"/>
      <c r="BAI842" s="179" t="s">
        <v>103</v>
      </c>
      <c r="BAJ842" s="440" t="s">
        <v>993</v>
      </c>
      <c r="BAL842" s="180"/>
      <c r="BAM842" s="180">
        <f>VLOOKUP(BAJ842,$A$879:$F$2566,6,FALSE)</f>
        <v>27</v>
      </c>
      <c r="BAN842" s="179" t="s">
        <v>67</v>
      </c>
      <c r="BAO842" s="10">
        <f>BAM842*1.2</f>
        <v>32.4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VLOOKUP(BAS842,$A$879:$F$2566,6,FALSE)</f>
        <v>85</v>
      </c>
      <c r="BAW842" s="179" t="s">
        <v>67</v>
      </c>
      <c r="BAX842" s="10">
        <f>BAV842*1.2</f>
        <v>102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VLOOKUP(BBB842,$A$879:$F$2566,6,FALSE)</f>
        <v>23</v>
      </c>
      <c r="BBF842" s="179" t="s">
        <v>67</v>
      </c>
      <c r="BBG842" s="10">
        <f>BBE842*1.2</f>
        <v>27.599999999999998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VLOOKUP(BBK842,$A$879:$F$2566,6,FALSE)</f>
        <v>85</v>
      </c>
      <c r="BBO842" s="179" t="s">
        <v>67</v>
      </c>
      <c r="BBP842" s="10">
        <f>BBN842*1.2</f>
        <v>102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VLOOKUP(BBT842,$A$879:$F$2566,6,FALSE)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VLOOKUP(BCC842,$A$879:$F$2566,6,FALSE)</f>
        <v>23</v>
      </c>
      <c r="BCG842" s="179" t="s">
        <v>67</v>
      </c>
      <c r="BCH842" s="10">
        <f>BCF842*1.2</f>
        <v>27.599999999999998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VLOOKUP(BCL842,$A$879:$F$2566,6,FALSE)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VLOOKUP(BCU842,$A$879:$F$2566,6,FALSE)</f>
        <v>27</v>
      </c>
      <c r="BCY842" s="179" t="s">
        <v>67</v>
      </c>
      <c r="BCZ842" s="10">
        <f>BCX842*1.2</f>
        <v>32.4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VLOOKUP(BDD842,$A$879:$F$2566,6,FALSE)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VLOOKUP(BDM842,$A$879:$F$2566,6,FALSE)</f>
        <v>37</v>
      </c>
      <c r="BDQ842" s="179" t="s">
        <v>67</v>
      </c>
      <c r="BDR842" s="10">
        <f>BDP842*1.2</f>
        <v>44.4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VLOOKUP(BDV842,$A$879:$F$2566,6,FALSE)</f>
        <v>9</v>
      </c>
      <c r="BDZ842" s="179" t="s">
        <v>67</v>
      </c>
      <c r="BEA842" s="10">
        <f>BDY842*1.2</f>
        <v>10.799999999999999</v>
      </c>
      <c r="BEB842" s="10"/>
      <c r="BEC842" s="239"/>
      <c r="BED842" s="179" t="s">
        <v>103</v>
      </c>
      <c r="BEE842" s="361" t="s">
        <v>3447</v>
      </c>
      <c r="BEG842" s="180"/>
      <c r="BEH842" s="180">
        <f>VLOOKUP(BEE842,$A$879:$F$2566,6,FALSE)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VLOOKUP(BEN842,$A$879:$F$2566,6,FALSE)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VLOOKUP(BEW842,$A$879:$F$2566,6,FALSE)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VLOOKUP(BFF842,$A$879:$F$2566,6,FALSE)</f>
        <v>71</v>
      </c>
      <c r="BFJ842" s="179" t="s">
        <v>67</v>
      </c>
      <c r="BFK842" s="10">
        <f>BFI842*1.2</f>
        <v>85.2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VLOOKUP(BFO842,$A$879:$F$2566,6,FALSE)</f>
        <v>44</v>
      </c>
      <c r="BFS842" s="179" t="s">
        <v>67</v>
      </c>
      <c r="BFT842" s="10">
        <f>BFR842*1.2</f>
        <v>52.8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VLOOKUP(BFX842,$A$879:$F$2566,6,FALSE)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VLOOKUP(BGG842,$A$879:$F$2566,6,FALSE)</f>
        <v>38</v>
      </c>
      <c r="BGK842" s="179" t="s">
        <v>67</v>
      </c>
      <c r="BGL842" s="10">
        <f>BGJ842*1.2</f>
        <v>45.6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VLOOKUP(BGP842,$A$879:$F$2566,6,FALSE)</f>
        <v>27</v>
      </c>
      <c r="BGT842" s="179" t="s">
        <v>67</v>
      </c>
      <c r="BGU842" s="10">
        <f>BGS842*1.2</f>
        <v>32.4</v>
      </c>
      <c r="BGV842" s="10"/>
      <c r="BGW842" s="239"/>
      <c r="BGX842" s="179" t="s">
        <v>103</v>
      </c>
      <c r="BGY842" s="361" t="s">
        <v>3447</v>
      </c>
      <c r="BHA842" s="180"/>
      <c r="BHB842" s="180">
        <f>VLOOKUP(BGY842,$A$879:$F$2566,6,FALSE)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VLOOKUP(B843,$A$879:$F$2566,6,FALSE)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VLOOKUP(K843,$A$879:$F$2566,6,FALSE)</f>
        <v>103</v>
      </c>
      <c r="O843" s="179" t="s">
        <v>69</v>
      </c>
      <c r="P843" s="10">
        <f>N843*1.1</f>
        <v>113.30000000000001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VLOOKUP(T843,$A$879:$F$2566,6,FALSE)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VLOOKUP(AC843,$A$879:$F$2566,6,FALSE)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VLOOKUP(AL843,$A$879:$F$2566,6,FALSE)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VLOOKUP(AU843,$A$879:$F$2566,6,FALSE)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VLOOKUP(BD843,$A$879:$F$2566,6,FALSE)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VLOOKUP(BM843,$A$879:$F$2566,6,FALSE)</f>
        <v>20</v>
      </c>
      <c r="BQ843" s="179" t="s">
        <v>69</v>
      </c>
      <c r="BR843" s="10">
        <f>BP843*1.1</f>
        <v>22</v>
      </c>
      <c r="BS843" s="10"/>
      <c r="BT843" s="233"/>
      <c r="BU843" s="179" t="s">
        <v>104</v>
      </c>
      <c r="BV843" s="361" t="s">
        <v>3104</v>
      </c>
      <c r="BX843" s="180"/>
      <c r="BY843" s="180">
        <f>VLOOKUP(BV843,$A$879:$F$2566,6,FALSE)</f>
        <v>97</v>
      </c>
      <c r="BZ843" s="179" t="s">
        <v>69</v>
      </c>
      <c r="CA843" s="10">
        <f>BY843*1.1</f>
        <v>106.7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VLOOKUP(CE843,$A$879:$F$2566,6,FALSE)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VLOOKUP(CN843,$A$879:$F$2566,6,FALSE)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VLOOKUP(CW843,$A$879:$F$2566,6,FALSE)</f>
        <v>27</v>
      </c>
      <c r="DA843" s="179" t="s">
        <v>69</v>
      </c>
      <c r="DB843" s="10">
        <f>CZ843*1.1</f>
        <v>29.700000000000003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VLOOKUP(DF843,$A$879:$F$2566,6,FALSE)</f>
        <v>64</v>
      </c>
      <c r="DJ843" s="179" t="s">
        <v>69</v>
      </c>
      <c r="DK843" s="10">
        <f>DI843*1.1</f>
        <v>70.400000000000006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VLOOKUP(DO843,$A$879:$F$2566,6,FALSE)</f>
        <v>71</v>
      </c>
      <c r="DS843" s="179" t="s">
        <v>69</v>
      </c>
      <c r="DT843" s="10">
        <f>DR843*1.1</f>
        <v>78.100000000000009</v>
      </c>
      <c r="DU843" s="10"/>
      <c r="DV843" s="233"/>
      <c r="DW843" s="179" t="s">
        <v>104</v>
      </c>
      <c r="DX843" s="361" t="s">
        <v>3447</v>
      </c>
      <c r="DZ843" s="180"/>
      <c r="EA843" s="180">
        <f>VLOOKUP(DX843,$A$879:$F$2566,6,FALSE)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VLOOKUP(EG843,$A$879:$F$2566,6,FALSE)</f>
        <v>71</v>
      </c>
      <c r="EK843" s="179" t="s">
        <v>69</v>
      </c>
      <c r="EL843" s="10">
        <f>EJ843*1.1</f>
        <v>78.100000000000009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VLOOKUP(EP843,$A$879:$F$2566,6,FALSE)</f>
        <v>37</v>
      </c>
      <c r="ET843" s="179" t="s">
        <v>69</v>
      </c>
      <c r="EU843" s="10">
        <f>ES843*1.1</f>
        <v>40.700000000000003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VLOOKUP(EY843,$A$879:$F$2566,6,FALSE)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VLOOKUP(FH843,$A$879:$F$2566,6,FALSE)</f>
        <v>37</v>
      </c>
      <c r="FL843" s="179" t="s">
        <v>69</v>
      </c>
      <c r="FM843" s="10">
        <f>FK843*1.1</f>
        <v>40.700000000000003</v>
      </c>
      <c r="FN843" s="10"/>
      <c r="FO843" s="233"/>
      <c r="FP843" s="179" t="s">
        <v>104</v>
      </c>
      <c r="FQ843" s="361" t="s">
        <v>3447</v>
      </c>
      <c r="FS843" s="180"/>
      <c r="FT843" s="180">
        <f>VLOOKUP(FQ843,$A$879:$F$2566,6,FALSE)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VLOOKUP(FZ843,$A$879:$F$2566,6,FALSE)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VLOOKUP(GI843,$A$879:$F$2566,6,FALSE)</f>
        <v>64</v>
      </c>
      <c r="GM843" s="179" t="s">
        <v>69</v>
      </c>
      <c r="GN843" s="10">
        <f>GL843*1.1</f>
        <v>70.400000000000006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VLOOKUP(GR843,$A$879:$F$2566,6,FALSE)</f>
        <v>118</v>
      </c>
      <c r="GV843" s="179" t="s">
        <v>69</v>
      </c>
      <c r="GW843" s="10">
        <f>GU843*1.1</f>
        <v>129.80000000000001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VLOOKUP(HA843,$A$879:$F$2566,6,FALSE)</f>
        <v>44</v>
      </c>
      <c r="HE843" s="179" t="s">
        <v>69</v>
      </c>
      <c r="HF843" s="10">
        <f>HD843*1.1</f>
        <v>48.400000000000006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VLOOKUP(HJ843,$A$879:$F$2566,6,FALSE)</f>
        <v>8</v>
      </c>
      <c r="HN843" s="179" t="s">
        <v>69</v>
      </c>
      <c r="HO843" s="10">
        <f>HM843*1.1</f>
        <v>8.8000000000000007</v>
      </c>
      <c r="HP843" s="10"/>
      <c r="HQ843" s="233"/>
      <c r="HR843" s="179" t="s">
        <v>104</v>
      </c>
      <c r="HS843" s="361" t="s">
        <v>3447</v>
      </c>
      <c r="HU843" s="180"/>
      <c r="HV843" s="180">
        <f>VLOOKUP(HS843,$A$879:$F$2566,6,FALSE)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VLOOKUP(IB843,$A$879:$F$2566,6,FALSE)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VLOOKUP(IK843,$A$879:$F$2566,6,FALSE)</f>
        <v>23</v>
      </c>
      <c r="IO843" s="179" t="s">
        <v>69</v>
      </c>
      <c r="IP843" s="10">
        <f>IN843*1.1</f>
        <v>25.3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VLOOKUP(IT843,$A$879:$F$2566,6,FALSE)</f>
        <v>71</v>
      </c>
      <c r="IX843" s="179" t="s">
        <v>69</v>
      </c>
      <c r="IY843" s="10">
        <f>IW843*1.1</f>
        <v>78.100000000000009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VLOOKUP(JC843,$A$879:$F$2566,6,FALSE)</f>
        <v>27</v>
      </c>
      <c r="JG843" s="179" t="s">
        <v>69</v>
      </c>
      <c r="JH843" s="10">
        <f>JF843*1.1</f>
        <v>29.700000000000003</v>
      </c>
      <c r="JI843" s="10"/>
      <c r="JJ843" s="233"/>
      <c r="JK843" s="179" t="s">
        <v>104</v>
      </c>
      <c r="JL843" s="361" t="s">
        <v>3104</v>
      </c>
      <c r="JN843" s="180"/>
      <c r="JO843" s="180">
        <f>VLOOKUP(JL843,$A$879:$F$2566,6,FALSE)</f>
        <v>97</v>
      </c>
      <c r="JP843" s="179" t="s">
        <v>69</v>
      </c>
      <c r="JQ843" s="10">
        <f>JO843*1.1</f>
        <v>106.7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VLOOKUP(JU843,$A$879:$F$2566,6,FALSE)</f>
        <v>38</v>
      </c>
      <c r="JY843" s="179" t="s">
        <v>69</v>
      </c>
      <c r="JZ843" s="10">
        <f>JX843*1.1</f>
        <v>41.800000000000004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VLOOKUP(KD843,$A$879:$F$2566,6,FALSE)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VLOOKUP(KM843,$A$879:$F$2566,6,FALSE)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VLOOKUP(KV843,$A$879:$F$2566,6,FALSE)</f>
        <v>23</v>
      </c>
      <c r="KZ843" s="179" t="s">
        <v>69</v>
      </c>
      <c r="LA843" s="10">
        <f>KY843*1.1</f>
        <v>25.3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VLOOKUP(LE843,$A$879:$F$2566,6,FALSE)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VLOOKUP(LN843,$A$879:$F$2566,6,FALSE)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VLOOKUP(LW843,$A$879:$F$2566,6,FALSE)</f>
        <v>9</v>
      </c>
      <c r="MA843" s="179" t="s">
        <v>69</v>
      </c>
      <c r="MB843" s="10">
        <f>LZ843*1.1</f>
        <v>9.9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VLOOKUP(MF843,$A$879:$F$2566,6,FALSE)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VLOOKUP(MO843,$A$879:$F$2566,6,FALSE)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VLOOKUP(MX843,$A$879:$F$2566,6,FALSE)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VLOOKUP(NG843,$A$879:$F$2566,6,FALSE)</f>
        <v>85</v>
      </c>
      <c r="NK843" s="179" t="s">
        <v>69</v>
      </c>
      <c r="NL843" s="10">
        <f>NJ843*1.1</f>
        <v>93.500000000000014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VLOOKUP(NP843,$A$879:$F$2566,6,FALSE)</f>
        <v>46</v>
      </c>
      <c r="NT843" s="179" t="s">
        <v>69</v>
      </c>
      <c r="NU843" s="10">
        <f>NS843*1.1</f>
        <v>50.6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VLOOKUP(NY843,$A$879:$F$2566,6,FALSE)</f>
        <v>20</v>
      </c>
      <c r="OC843" s="179" t="s">
        <v>69</v>
      </c>
      <c r="OD843" s="10">
        <f>OB843*1.1</f>
        <v>22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VLOOKUP(OH843,$A$879:$F$2566,6,FALSE)</f>
        <v>88</v>
      </c>
      <c r="OL843" s="179" t="s">
        <v>69</v>
      </c>
      <c r="OM843" s="10">
        <f>OK843*1.1</f>
        <v>96.800000000000011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VLOOKUP(OQ843,$A$879:$F$2566,6,FALSE)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VLOOKUP(OZ843,$A$879:$F$2566,6,FALSE)</f>
        <v>185</v>
      </c>
      <c r="PD843" s="179" t="s">
        <v>69</v>
      </c>
      <c r="PE843" s="10">
        <f>PC843*1.1</f>
        <v>203.50000000000003</v>
      </c>
      <c r="PF843" s="10"/>
      <c r="PG843" s="233"/>
      <c r="PH843" s="179" t="s">
        <v>104</v>
      </c>
      <c r="PI843" s="361" t="s">
        <v>3447</v>
      </c>
      <c r="PK843" s="180"/>
      <c r="PL843" s="180">
        <f>VLOOKUP(PI843,$A$879:$F$2566,6,FALSE)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VLOOKUP(PR843,$A$879:$F$2566,6,FALSE)</f>
        <v>71</v>
      </c>
      <c r="PV843" s="179" t="s">
        <v>69</v>
      </c>
      <c r="PW843" s="10">
        <f>PU843*1.1</f>
        <v>78.100000000000009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VLOOKUP(QA843,$A$879:$F$2566,6,FALSE)</f>
        <v>118</v>
      </c>
      <c r="QE843" s="179" t="s">
        <v>69</v>
      </c>
      <c r="QF843" s="10">
        <f>QD843*1.1</f>
        <v>129.80000000000001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VLOOKUP(QJ843,$A$879:$F$2566,6,FALSE)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VLOOKUP(QS843,$A$879:$F$2566,6,FALSE)</f>
        <v>31</v>
      </c>
      <c r="QW843" s="179" t="s">
        <v>69</v>
      </c>
      <c r="QX843" s="10">
        <f>QV843*1.1</f>
        <v>34.1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VLOOKUP(RB843,$A$879:$F$2566,6,FALSE)</f>
        <v>103</v>
      </c>
      <c r="RF843" s="179" t="s">
        <v>69</v>
      </c>
      <c r="RG843" s="10">
        <f>RE843*1.1</f>
        <v>113.30000000000001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VLOOKUP(RK843,$A$879:$F$2566,6,FALSE)</f>
        <v>70</v>
      </c>
      <c r="RO843" s="179" t="s">
        <v>69</v>
      </c>
      <c r="RP843" s="10">
        <f>RN843*1.1</f>
        <v>77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VLOOKUP(RT843,$A$879:$F$2566,6,FALSE)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VLOOKUP(SC843,$A$879:$F$2566,6,FALSE)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VLOOKUP(SL843,$A$879:$F$2566,6,FALSE)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VLOOKUP(SU843,$A$879:$F$2566,6,FALSE)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VLOOKUP(TD843,$A$879:$F$2566,6,FALSE)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VLOOKUP(TM843,$A$879:$F$2566,6,FALSE)</f>
        <v>38</v>
      </c>
      <c r="TQ843" s="179" t="s">
        <v>69</v>
      </c>
      <c r="TR843" s="10">
        <f>TP843*1.1</f>
        <v>41.800000000000004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VLOOKUP(TV843,$A$879:$F$2566,6,FALSE)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VLOOKUP(UE843,$A$879:$F$2566,6,FALSE)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VLOOKUP(UN843,$A$879:$F$2566,6,FALSE)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VLOOKUP(UW843,$A$879:$F$2566,6,FALSE)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VLOOKUP(VF843,$A$879:$F$2566,6,FALSE)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VLOOKUP(VO843,$A$879:$F$2566,6,FALSE)</f>
        <v>72</v>
      </c>
      <c r="VS843" s="179" t="s">
        <v>69</v>
      </c>
      <c r="VT843" s="10">
        <f>VR843*1.1</f>
        <v>79.2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VLOOKUP(VX843,$A$879:$F$2566,6,FALSE)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VLOOKUP(WG843,$A$879:$F$2566,6,FALSE)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VLOOKUP(WP843,$A$879:$F$2566,6,FALSE)</f>
        <v>46</v>
      </c>
      <c r="WT843" s="179" t="s">
        <v>69</v>
      </c>
      <c r="WU843" s="10">
        <f>WS843*1.1</f>
        <v>50.6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VLOOKUP(WY843,$A$879:$F$2566,6,FALSE)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VLOOKUP(XH843,$A$879:$F$2566,6,FALSE)</f>
        <v>44</v>
      </c>
      <c r="XL843" s="179" t="s">
        <v>69</v>
      </c>
      <c r="XM843" s="10">
        <f>XK843*1.1</f>
        <v>48.400000000000006</v>
      </c>
      <c r="XO843" s="239"/>
      <c r="XP843" s="179" t="s">
        <v>104</v>
      </c>
      <c r="XQ843" s="361" t="s">
        <v>1993</v>
      </c>
      <c r="XS843" s="180"/>
      <c r="XT843" s="180">
        <f>VLOOKUP(XQ843,$A$879:$F$2566,6,FALSE)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VLOOKUP(XZ843,$A$879:$F$2566,6,FALSE)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VLOOKUP(YI843,$A$879:$F$2566,6,FALSE)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VLOOKUP(YR843,$A$879:$F$2566,6,FALSE)</f>
        <v>185</v>
      </c>
      <c r="YV843" s="179" t="s">
        <v>69</v>
      </c>
      <c r="YW843" s="10">
        <f>YU843*1.1</f>
        <v>203.50000000000003</v>
      </c>
      <c r="YY843" s="239"/>
      <c r="YZ843" s="179" t="s">
        <v>104</v>
      </c>
      <c r="ZA843" s="361" t="s">
        <v>2019</v>
      </c>
      <c r="ZC843" s="180"/>
      <c r="ZD843" s="180">
        <f>VLOOKUP(ZA843,$A$879:$F$2566,6,FALSE)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1" t="s">
        <v>1001</v>
      </c>
      <c r="ZL843" s="180"/>
      <c r="ZM843" s="180">
        <f>VLOOKUP(ZJ843,$A$879:$F$2566,6,FALSE)</f>
        <v>116</v>
      </c>
      <c r="ZN843" s="179" t="s">
        <v>69</v>
      </c>
      <c r="ZO843" s="10">
        <f>ZM843*1.1</f>
        <v>127.60000000000001</v>
      </c>
      <c r="ZQ843" s="239"/>
      <c r="ZR843" s="179" t="s">
        <v>104</v>
      </c>
      <c r="ZS843" s="361" t="s">
        <v>423</v>
      </c>
      <c r="ZU843" s="180"/>
      <c r="ZV843" s="180">
        <f>VLOOKUP(ZS843,$A$879:$F$2566,6,FALSE)</f>
        <v>64</v>
      </c>
      <c r="ZW843" s="179" t="s">
        <v>69</v>
      </c>
      <c r="ZX843" s="10">
        <f>ZV843*1.1</f>
        <v>70.400000000000006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VLOOKUP(AAB843,$A$879:$F$2566,6,FALSE)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VLOOKUP(AAK843,$A$879:$F$2566,6,FALSE)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VLOOKUP(AAT843,$A$879:$F$2566,6,FALSE)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VLOOKUP(ABC843,$A$879:$F$2566,6,FALSE)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VLOOKUP(ABL843,$A$879:$F$2566,6,FALSE)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VLOOKUP(ABU843,$A$879:$F$2566,6,FALSE)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VLOOKUP(ACD843,$A$879:$F$2566,6,FALSE)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VLOOKUP(ACM843,$A$879:$F$2566,6,FALSE)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VLOOKUP(ACV843,$A$879:$F$2566,6,FALSE)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VLOOKUP(ADE843,$A$879:$F$2566,6,FALSE)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VLOOKUP(ADN843,$A$879:$F$2566,6,FALSE)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VLOOKUP(ADW843,$A$879:$F$2566,6,FALSE)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VLOOKUP(AEF843,$A$879:$F$2566,6,FALSE)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VLOOKUP(AEO843,$A$879:$F$2566,6,FALSE)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VLOOKUP(AEX843,$A$879:$F$2566,6,FALSE)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VLOOKUP(AFG843,$A$879:$F$2566,6,FALSE)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VLOOKUP(AFP843,$A$879:$F$2566,6,FALSE)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VLOOKUP(AFY843,$A$879:$F$2566,6,FALSE)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VLOOKUP(AGH843,$A$879:$F$2566,6,FALSE)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VLOOKUP(AGQ843,$A$879:$F$2566,6,FALSE)</f>
        <v>23</v>
      </c>
      <c r="AGU843" s="179" t="s">
        <v>69</v>
      </c>
      <c r="AGV843" s="10">
        <f>AGT843*1.1</f>
        <v>25.3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VLOOKUP(AGZ843,$A$879:$F$2566,6,FALSE)</f>
        <v>44</v>
      </c>
      <c r="AHD843" s="179" t="s">
        <v>69</v>
      </c>
      <c r="AHE843" s="10">
        <f>AHC843*1.1</f>
        <v>48.400000000000006</v>
      </c>
      <c r="AHF843" s="10"/>
      <c r="AHG843" s="239"/>
      <c r="AHH843" s="179" t="s">
        <v>104</v>
      </c>
      <c r="AHI843" s="440" t="s">
        <v>1988</v>
      </c>
      <c r="AHK843" s="180"/>
      <c r="AHL843" s="180">
        <f>VLOOKUP(AHI843,$A$879:$F$2566,6,FALSE)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VLOOKUP(AHR843,$A$879:$F$2566,6,FALSE)</f>
        <v>27</v>
      </c>
      <c r="AHV843" s="179" t="s">
        <v>69</v>
      </c>
      <c r="AHW843" s="10">
        <f>AHU843*1.1</f>
        <v>29.700000000000003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VLOOKUP(AIA843,$A$879:$F$2566,6,FALSE)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VLOOKUP(AIJ843,$A$879:$F$2566,6,FALSE)</f>
        <v>116</v>
      </c>
      <c r="AIN843" s="179" t="s">
        <v>69</v>
      </c>
      <c r="AIO843" s="10">
        <f>AIM843*1.1</f>
        <v>127.60000000000001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VLOOKUP(AIS843,$A$879:$F$2566,6,FALSE)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VLOOKUP(AJB843,$A$879:$F$2566,6,FALSE)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VLOOKUP(AJK843,$A$879:$F$2566,6,FALSE)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VLOOKUP(AJT843,$A$879:$F$2566,6,FALSE)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VLOOKUP(AKC843,$A$879:$F$2566,6,FALSE)</f>
        <v>185</v>
      </c>
      <c r="AKG843" s="179" t="s">
        <v>69</v>
      </c>
      <c r="AKH843" s="10">
        <f>AKF843*1.1</f>
        <v>203.50000000000003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VLOOKUP(AKL843,$A$879:$F$2566,6,FALSE)</f>
        <v>44</v>
      </c>
      <c r="AKP843" s="179" t="s">
        <v>69</v>
      </c>
      <c r="AKQ843" s="10">
        <f>AKO843*1.1</f>
        <v>48.400000000000006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VLOOKUP(AKU843,$A$879:$F$2566,6,FALSE)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VLOOKUP(ALD843,$A$879:$F$2566,6,FALSE)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VLOOKUP(ALM843,$A$879:$F$2566,6,FALSE)</f>
        <v>85</v>
      </c>
      <c r="ALQ843" s="179" t="s">
        <v>69</v>
      </c>
      <c r="ALR843" s="10">
        <f>ALP843*1.1</f>
        <v>93.500000000000014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VLOOKUP(ALV843,$A$879:$F$2566,6,FALSE)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3" t="s">
        <v>2584</v>
      </c>
      <c r="AMG843" s="180"/>
      <c r="AMH843" s="180">
        <f>VLOOKUP(AME843,$A$879:$F$2566,6,FALSE)</f>
        <v>37</v>
      </c>
      <c r="AMI843" s="179" t="s">
        <v>69</v>
      </c>
      <c r="AMJ843" s="10">
        <f>AMH843*1.1</f>
        <v>40.700000000000003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VLOOKUP(AMN843,$A$879:$F$2566,6,FALSE)</f>
        <v>64</v>
      </c>
      <c r="AMR843" s="179" t="s">
        <v>69</v>
      </c>
      <c r="AMS843" s="10">
        <f>AMQ843*1.1</f>
        <v>70.400000000000006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VLOOKUP(AMW843,$A$879:$F$2566,6,FALSE)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VLOOKUP(ANF843,$A$879:$F$2566,6,FALSE)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VLOOKUP(ANO843,$A$879:$F$2566,6,FALSE)</f>
        <v>185</v>
      </c>
      <c r="ANS843" s="179" t="s">
        <v>69</v>
      </c>
      <c r="ANT843" s="10">
        <f>ANR843*1.1</f>
        <v>203.50000000000003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VLOOKUP(ANX843,$A$879:$F$2566,6,FALSE)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VLOOKUP(AOG843,$A$879:$F$2566,6,FALSE)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VLOOKUP(AOP843,$A$879:$F$2566,6,FALSE)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6" t="s">
        <v>730</v>
      </c>
      <c r="APA843" s="180"/>
      <c r="APB843" s="180">
        <f>VLOOKUP(AOY843,$A$879:$F$2566,6,FALSE)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VLOOKUP(APH843,$A$879:$F$2566,6,FALSE)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VLOOKUP(APQ843,$A$879:$F$2566,6,FALSE)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VLOOKUP(APZ843,$A$879:$F$2566,6,FALSE)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VLOOKUP(AQI843,$A$879:$F$2566,6,FALSE)</f>
        <v>56</v>
      </c>
      <c r="AQM843" s="179" t="s">
        <v>69</v>
      </c>
      <c r="AQN843" s="10">
        <f>AQL843*1.1</f>
        <v>61.600000000000009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VLOOKUP(AQR843,$A$879:$F$2566,6,FALSE)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VLOOKUP(ARA843,$A$879:$F$2566,6,FALSE)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VLOOKUP(ARJ843,$A$879:$F$2566,6,FALSE)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VLOOKUP(ARS843,$A$879:$F$2566,6,FALSE)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VLOOKUP(ASB843,$A$879:$F$2566,6,FALSE)</f>
        <v>23</v>
      </c>
      <c r="ASF843" s="179" t="s">
        <v>69</v>
      </c>
      <c r="ASG843" s="10">
        <f>ASE843*1.1</f>
        <v>25.3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VLOOKUP(ASK843,$A$879:$F$2566,6,FALSE)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VLOOKUP(AST843,$A$879:$F$2566,6,FALSE)</f>
        <v>22</v>
      </c>
      <c r="ASX843" s="179" t="s">
        <v>69</v>
      </c>
      <c r="ASY843" s="10">
        <f>ASW843*1.1</f>
        <v>24.200000000000003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VLOOKUP(ATC843,$A$879:$F$2566,6,FALSE)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VLOOKUP(ATL843,$A$879:$F$2566,6,FALSE)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VLOOKUP(ATU843,$A$879:$F$2566,6,FALSE)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VLOOKUP(AUD843,$A$879:$F$2566,6,FALSE)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VLOOKUP(AUM843,$A$879:$F$2566,6,FALSE)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VLOOKUP(AUV843,$A$879:$F$2566,6,FALSE)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VLOOKUP(AVE843,$A$879:$F$2566,6,FALSE)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VLOOKUP(AVN843,$A$879:$F$2566,6,FALSE)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VLOOKUP(AVW843,$A$879:$F$2566,6,FALSE)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VLOOKUP(AWF843,$A$879:$F$2566,6,FALSE)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VLOOKUP(AWO843,$A$879:$F$2566,6,FALSE)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VLOOKUP(AWX843,$A$879:$F$2566,6,FALSE)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VLOOKUP(AXG843,$A$879:$F$2566,6,FALSE)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VLOOKUP(AXP843,$A$879:$F$2566,6,FALSE)</f>
        <v>56</v>
      </c>
      <c r="AXT843" s="179" t="s">
        <v>69</v>
      </c>
      <c r="AXU843" s="10">
        <f>AXS843*1.1</f>
        <v>61.600000000000009</v>
      </c>
      <c r="AXV843" s="10"/>
      <c r="AXW843" s="239"/>
      <c r="AXX843" s="179" t="s">
        <v>104</v>
      </c>
      <c r="AXY843" s="361" t="s">
        <v>3104</v>
      </c>
      <c r="AYA843" s="180"/>
      <c r="AYB843" s="180">
        <f>VLOOKUP(AXY843,$A$879:$F$2566,6,FALSE)</f>
        <v>97</v>
      </c>
      <c r="AYC843" s="179" t="s">
        <v>69</v>
      </c>
      <c r="AYD843" s="10">
        <f>AYB843*1.1</f>
        <v>106.7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VLOOKUP(AYH843,$A$879:$F$2566,6,FALSE)</f>
        <v>118</v>
      </c>
      <c r="AYL843" s="179" t="s">
        <v>69</v>
      </c>
      <c r="AYM843" s="10">
        <f>AYK843*1.1</f>
        <v>129.80000000000001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VLOOKUP(AYQ843,$A$879:$F$2566,6,FALSE)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VLOOKUP(AYZ843,$A$879:$F$2566,6,FALSE)</f>
        <v>103</v>
      </c>
      <c r="AZD843" s="179" t="s">
        <v>69</v>
      </c>
      <c r="AZE843" s="10">
        <f>AZC843*1.1</f>
        <v>113.30000000000001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VLOOKUP(AZI843,$A$879:$F$2566,6,FALSE)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VLOOKUP(AZR843,$A$879:$F$2566,6,FALSE)</f>
        <v>120</v>
      </c>
      <c r="AZV843" s="179" t="s">
        <v>69</v>
      </c>
      <c r="AZW843" s="10">
        <f>AZU843*1.1</f>
        <v>132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VLOOKUP(BAA843,$A$879:$F$2566,6,FALSE)</f>
        <v>103</v>
      </c>
      <c r="BAE843" s="179" t="s">
        <v>69</v>
      </c>
      <c r="BAF843" s="10">
        <f>BAD843*1.1</f>
        <v>113.30000000000001</v>
      </c>
      <c r="BAG843" s="10"/>
      <c r="BAH843" s="239"/>
      <c r="BAI843" s="179" t="s">
        <v>104</v>
      </c>
      <c r="BAJ843" s="440" t="s">
        <v>1988</v>
      </c>
      <c r="BAL843" s="180"/>
      <c r="BAM843" s="180">
        <f>VLOOKUP(BAJ843,$A$879:$F$2566,6,FALSE)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VLOOKUP(BAS843,$A$879:$F$2566,6,FALSE)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VLOOKUP(BBB843,$A$879:$F$2566,6,FALSE)</f>
        <v>64</v>
      </c>
      <c r="BBF843" s="179" t="s">
        <v>69</v>
      </c>
      <c r="BBG843" s="10">
        <f>BBE843*1.1</f>
        <v>70.400000000000006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VLOOKUP(BBK843,$A$879:$F$2566,6,FALSE)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7" t="s">
        <v>3447</v>
      </c>
      <c r="BBV843" s="180"/>
      <c r="BBW843" s="180">
        <f>VLOOKUP(BBT843,$A$879:$F$2566,6,FALSE)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VLOOKUP(BCC843,$A$879:$F$2566,6,FALSE)</f>
        <v>70</v>
      </c>
      <c r="BCG843" s="179" t="s">
        <v>69</v>
      </c>
      <c r="BCH843" s="10">
        <f>BCF843*1.1</f>
        <v>77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VLOOKUP(BCL843,$A$879:$F$2566,6,FALSE)</f>
        <v>27</v>
      </c>
      <c r="BCP843" s="179" t="s">
        <v>69</v>
      </c>
      <c r="BCQ843" s="10">
        <f>BCO843*1.1</f>
        <v>29.700000000000003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VLOOKUP(BCU843,$A$879:$F$2566,6,FALSE)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VLOOKUP(BDD843,$A$879:$F$2566,6,FALSE)</f>
        <v>27</v>
      </c>
      <c r="BDH843" s="179" t="s">
        <v>69</v>
      </c>
      <c r="BDI843" s="10">
        <f>BDG843*1.1</f>
        <v>29.700000000000003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VLOOKUP(BDM843,$A$879:$F$2566,6,FALSE)</f>
        <v>27</v>
      </c>
      <c r="BDQ843" s="179" t="s">
        <v>69</v>
      </c>
      <c r="BDR843" s="10">
        <f>BDP843*1.1</f>
        <v>29.700000000000003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VLOOKUP(BDV843,$A$879:$F$2566,6,FALSE)</f>
        <v>72</v>
      </c>
      <c r="BDZ843" s="179" t="s">
        <v>69</v>
      </c>
      <c r="BEA843" s="10">
        <f>BDY843*1.1</f>
        <v>79.2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VLOOKUP(BEE843,$A$879:$F$2566,6,FALSE)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VLOOKUP(BEN843,$A$879:$F$2566,6,FALSE)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VLOOKUP(BEW843,$A$879:$F$2566,6,FALSE)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VLOOKUP(BFF843,$A$879:$F$2566,6,FALSE)</f>
        <v>72</v>
      </c>
      <c r="BFJ843" s="179" t="s">
        <v>69</v>
      </c>
      <c r="BFK843" s="10">
        <f>BFI843*1.1</f>
        <v>79.2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VLOOKUP(BFO843,$A$879:$F$2566,6,FALSE)</f>
        <v>46</v>
      </c>
      <c r="BFS843" s="179" t="s">
        <v>69</v>
      </c>
      <c r="BFT843" s="10">
        <f>BFR843*1.1</f>
        <v>50.6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VLOOKUP(BFX843,$A$879:$F$2566,6,FALSE)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VLOOKUP(BGG843,$A$879:$F$2566,6,FALSE)</f>
        <v>80</v>
      </c>
      <c r="BGK843" s="179" t="s">
        <v>69</v>
      </c>
      <c r="BGL843" s="10">
        <f>BGJ843*1.1</f>
        <v>88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VLOOKUP(BGP843,$A$879:$F$2566,6,FALSE)</f>
        <v>46</v>
      </c>
      <c r="BGT843" s="179" t="s">
        <v>69</v>
      </c>
      <c r="BGU843" s="10">
        <f>BGS843*1.1</f>
        <v>50.6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VLOOKUP(BGY843,$A$879:$F$2566,6,FALSE)</f>
        <v>85</v>
      </c>
      <c r="BHC843" s="179" t="s">
        <v>69</v>
      </c>
      <c r="BHD843" s="10">
        <f>BHB843*1.1</f>
        <v>93.500000000000014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606.19999999999993</v>
      </c>
      <c r="I844" s="233"/>
      <c r="J844" s="179"/>
      <c r="K844" s="437"/>
      <c r="M844" s="179"/>
      <c r="N844" s="179"/>
      <c r="O844" s="179"/>
      <c r="P844" s="10"/>
      <c r="Q844" s="10">
        <f>SUM(P839:P843)</f>
        <v>439.90000000000003</v>
      </c>
      <c r="R844" s="233"/>
      <c r="S844" s="179"/>
      <c r="T844" s="437"/>
      <c r="V844" s="179"/>
      <c r="W844" s="179"/>
      <c r="X844" s="179"/>
      <c r="Y844" s="10"/>
      <c r="Z844" s="10">
        <f>SUM(Y839:Y843)</f>
        <v>371.29999999999995</v>
      </c>
      <c r="AA844" s="233"/>
      <c r="AB844" s="179"/>
      <c r="AC844" s="437"/>
      <c r="AE844" s="179"/>
      <c r="AF844" s="179"/>
      <c r="AG844" s="179"/>
      <c r="AH844" s="10"/>
      <c r="AI844" s="10">
        <f>SUM(AH839:AH843)</f>
        <v>428.6</v>
      </c>
      <c r="AJ844" s="233"/>
      <c r="AK844" s="179"/>
      <c r="AL844" s="437"/>
      <c r="AN844" s="179"/>
      <c r="AO844" s="179"/>
      <c r="AP844" s="179"/>
      <c r="AQ844" s="10"/>
      <c r="AR844" s="10">
        <f>SUM(AQ839:AQ843)</f>
        <v>536.29999999999995</v>
      </c>
      <c r="AS844" s="233"/>
      <c r="AT844" s="179"/>
      <c r="AU844" s="437"/>
      <c r="AW844" s="179"/>
      <c r="AX844" s="179"/>
      <c r="AY844" s="179"/>
      <c r="AZ844" s="10"/>
      <c r="BA844" s="10">
        <f>SUM(AZ839:AZ843)</f>
        <v>683.7</v>
      </c>
      <c r="BB844" s="233"/>
      <c r="BC844" s="179"/>
      <c r="BD844" s="437"/>
      <c r="BF844" s="179"/>
      <c r="BG844" s="179"/>
      <c r="BH844" s="179"/>
      <c r="BI844" s="10"/>
      <c r="BJ844" s="10">
        <f>SUM(BI839:BI843)</f>
        <v>475.09999999999997</v>
      </c>
      <c r="BK844" s="233"/>
      <c r="BL844" s="179"/>
      <c r="BM844" s="437"/>
      <c r="BO844" s="179"/>
      <c r="BP844" s="179"/>
      <c r="BQ844" s="179"/>
      <c r="BR844" s="10"/>
      <c r="BS844" s="10">
        <f>SUM(BR839:BR843)</f>
        <v>296.40000000000003</v>
      </c>
      <c r="BT844" s="233"/>
      <c r="BU844" s="179"/>
      <c r="BV844" s="437"/>
      <c r="BX844" s="179"/>
      <c r="BY844" s="179"/>
      <c r="BZ844" s="179"/>
      <c r="CA844" s="10"/>
      <c r="CB844" s="10">
        <f>SUM(CA839:CA843)</f>
        <v>561.30000000000007</v>
      </c>
      <c r="CC844" s="233"/>
      <c r="CD844" s="179"/>
      <c r="CE844" s="437"/>
      <c r="CG844" s="179"/>
      <c r="CH844" s="179"/>
      <c r="CI844" s="179"/>
      <c r="CJ844" s="10"/>
      <c r="CK844" s="10">
        <f>SUM(CJ839:CJ843)</f>
        <v>351.5</v>
      </c>
      <c r="CL844" s="233"/>
      <c r="CM844" s="179"/>
      <c r="CN844" s="437"/>
      <c r="CP844" s="179"/>
      <c r="CQ844" s="179"/>
      <c r="CR844" s="179"/>
      <c r="CS844" s="10"/>
      <c r="CT844" s="10">
        <f>SUM(CS839:CS843)</f>
        <v>376.80000000000007</v>
      </c>
      <c r="CU844" s="233"/>
      <c r="CV844" s="179"/>
      <c r="CW844" s="437"/>
      <c r="CY844" s="179"/>
      <c r="CZ844" s="179"/>
      <c r="DA844" s="179"/>
      <c r="DB844" s="10"/>
      <c r="DC844" s="10">
        <f>SUM(DB839:DB843)</f>
        <v>260.89999999999998</v>
      </c>
      <c r="DD844" s="233"/>
      <c r="DE844" s="179"/>
      <c r="DF844" s="437"/>
      <c r="DH844" s="179"/>
      <c r="DI844" s="179"/>
      <c r="DJ844" s="179"/>
      <c r="DK844" s="10"/>
      <c r="DL844" s="10">
        <f>SUM(DK839:DK843)</f>
        <v>353.79999999999995</v>
      </c>
      <c r="DM844" s="233"/>
      <c r="DN844" s="179"/>
      <c r="DO844" s="437"/>
      <c r="DQ844" s="179"/>
      <c r="DR844" s="179"/>
      <c r="DS844" s="179"/>
      <c r="DT844" s="10"/>
      <c r="DU844" s="10">
        <f>SUM(DT839:DT843)</f>
        <v>352.1</v>
      </c>
      <c r="DV844" s="233"/>
      <c r="DW844" s="179"/>
      <c r="DX844" s="437"/>
      <c r="DZ844" s="179"/>
      <c r="EA844" s="179"/>
      <c r="EB844" s="179"/>
      <c r="EC844" s="10"/>
      <c r="ED844" s="10">
        <f>SUM(EC839:EC843)</f>
        <v>281</v>
      </c>
      <c r="EE844" s="233"/>
      <c r="EF844" s="179"/>
      <c r="EG844" s="437"/>
      <c r="EI844" s="179"/>
      <c r="EJ844" s="179"/>
      <c r="EK844" s="179"/>
      <c r="EL844" s="10"/>
      <c r="EM844" s="10">
        <f>SUM(EL839:EL843)</f>
        <v>347.8</v>
      </c>
      <c r="EN844" s="233"/>
      <c r="EO844" s="179"/>
      <c r="EP844" s="437"/>
      <c r="ER844" s="179"/>
      <c r="ES844" s="179"/>
      <c r="ET844" s="179"/>
      <c r="EU844" s="10"/>
      <c r="EV844" s="10">
        <f>SUM(EU839:EU843)</f>
        <v>480.3</v>
      </c>
      <c r="EW844" s="233"/>
      <c r="EX844" s="179"/>
      <c r="EY844" s="437"/>
      <c r="FA844" s="179"/>
      <c r="FB844" s="179"/>
      <c r="FC844" s="179"/>
      <c r="FD844" s="10"/>
      <c r="FE844" s="10">
        <f>SUM(FD839:FD843)</f>
        <v>459.09999999999997</v>
      </c>
      <c r="FF844" s="233"/>
      <c r="FG844" s="179"/>
      <c r="FH844" s="437"/>
      <c r="FJ844" s="179"/>
      <c r="FK844" s="179"/>
      <c r="FL844" s="179"/>
      <c r="FM844" s="10"/>
      <c r="FN844" s="10">
        <f>SUM(FM839:FM843)</f>
        <v>150</v>
      </c>
      <c r="FO844" s="233"/>
      <c r="FP844" s="179"/>
      <c r="FQ844" s="437"/>
      <c r="FS844" s="179"/>
      <c r="FT844" s="179"/>
      <c r="FU844" s="179"/>
      <c r="FV844" s="10"/>
      <c r="FW844" s="10">
        <f>SUM(FV839:FV843)</f>
        <v>281.39999999999998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7"/>
      <c r="GK844" s="179"/>
      <c r="GL844" s="179"/>
      <c r="GM844" s="179"/>
      <c r="GN844" s="10"/>
      <c r="GO844" s="10">
        <f>SUM(GN839:GN843)</f>
        <v>579.79999999999995</v>
      </c>
      <c r="GP844" s="233"/>
      <c r="GQ844" s="179"/>
      <c r="GR844" s="437"/>
      <c r="GT844" s="179"/>
      <c r="GU844" s="179"/>
      <c r="GV844" s="179"/>
      <c r="GW844" s="179"/>
      <c r="GX844" s="10">
        <f>SUM(GW839:GW843)</f>
        <v>552.90000000000009</v>
      </c>
      <c r="GY844" s="233"/>
      <c r="GZ844" s="179"/>
      <c r="HA844" s="437"/>
      <c r="HC844" s="179"/>
      <c r="HD844" s="179"/>
      <c r="HE844" s="179"/>
      <c r="HF844" s="10"/>
      <c r="HG844" s="10">
        <f>SUM(HF839:HF843)</f>
        <v>277.2</v>
      </c>
      <c r="HH844" s="233"/>
      <c r="HI844" s="179"/>
      <c r="HJ844" s="437"/>
      <c r="HL844" s="179"/>
      <c r="HM844" s="179"/>
      <c r="HN844" s="179"/>
      <c r="HO844" s="179"/>
      <c r="HP844" s="10">
        <f>SUM(HO839:HO843)</f>
        <v>474.40000000000003</v>
      </c>
      <c r="HQ844" s="233"/>
      <c r="HR844" s="179"/>
      <c r="HS844" s="437"/>
      <c r="HU844" s="179"/>
      <c r="HV844" s="179"/>
      <c r="HW844" s="179"/>
      <c r="HX844" s="179"/>
      <c r="HY844" s="10">
        <f>SUM(HX839:HX843)</f>
        <v>710.2</v>
      </c>
      <c r="HZ844" s="233"/>
      <c r="IA844" s="179"/>
      <c r="IB844" s="437"/>
      <c r="ID844" s="179"/>
      <c r="IE844" s="179"/>
      <c r="IF844" s="179"/>
      <c r="IG844" s="179"/>
      <c r="IH844" s="10">
        <f>SUM(IG839:IG843)</f>
        <v>462.40000000000003</v>
      </c>
      <c r="II844" s="233"/>
      <c r="IJ844" s="179"/>
      <c r="IK844" s="437"/>
      <c r="IM844" s="179"/>
      <c r="IN844" s="179"/>
      <c r="IO844" s="179"/>
      <c r="IP844" s="10"/>
      <c r="IQ844" s="10">
        <f>SUM(IP839:IP843)</f>
        <v>547.39999999999986</v>
      </c>
      <c r="IR844" s="233"/>
      <c r="IS844" s="179"/>
      <c r="IT844" s="437"/>
      <c r="IV844" s="179"/>
      <c r="IW844" s="179"/>
      <c r="IX844" s="179"/>
      <c r="IY844" s="10"/>
      <c r="IZ844" s="10">
        <f>SUM(IY839:IY843)</f>
        <v>419.6</v>
      </c>
      <c r="JA844" s="233"/>
      <c r="JB844" s="179"/>
      <c r="JC844" s="437"/>
      <c r="JE844" s="179"/>
      <c r="JF844" s="179"/>
      <c r="JG844" s="179"/>
      <c r="JH844" s="10"/>
      <c r="JI844" s="10">
        <f>SUM(JH839:JH843)</f>
        <v>521.70000000000005</v>
      </c>
      <c r="JJ844" s="233"/>
      <c r="JK844" s="179"/>
      <c r="JL844" s="437"/>
      <c r="JN844" s="179"/>
      <c r="JO844" s="179"/>
      <c r="JP844" s="179"/>
      <c r="JQ844" s="10"/>
      <c r="JR844" s="10">
        <f>SUM(JQ839:JQ843)</f>
        <v>433.4</v>
      </c>
      <c r="JS844" s="233"/>
      <c r="JT844" s="179"/>
      <c r="JU844" s="437"/>
      <c r="JW844" s="179"/>
      <c r="JX844" s="179"/>
      <c r="JY844" s="179"/>
      <c r="JZ844" s="10"/>
      <c r="KA844" s="10">
        <f>SUM(JZ839:JZ843)</f>
        <v>413.7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7"/>
      <c r="KO844" s="179"/>
      <c r="KP844" s="179"/>
      <c r="KQ844" s="179"/>
      <c r="KR844" s="179"/>
      <c r="KS844" s="10">
        <f>SUM(KR839:KR843)</f>
        <v>491.6</v>
      </c>
      <c r="KT844" s="233"/>
      <c r="KU844" s="179"/>
      <c r="KV844" s="437"/>
      <c r="KX844" s="179"/>
      <c r="KY844" s="179"/>
      <c r="KZ844" s="179"/>
      <c r="LA844" s="10"/>
      <c r="LB844" s="10">
        <f>SUM(LA839:LA843)</f>
        <v>384.90000000000003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7"/>
      <c r="LP844" s="179"/>
      <c r="LQ844" s="179"/>
      <c r="LR844" s="179"/>
      <c r="LS844" s="10"/>
      <c r="LT844" s="10">
        <f>SUM(LS839:LS843)</f>
        <v>427.8</v>
      </c>
      <c r="LU844" s="233"/>
      <c r="LV844" s="179"/>
      <c r="LW844" s="437"/>
      <c r="LY844" s="179"/>
      <c r="LZ844" s="179"/>
      <c r="MA844" s="179"/>
      <c r="MB844" s="10"/>
      <c r="MC844" s="10">
        <f>SUM(MB839:MB843)</f>
        <v>193.99999999999997</v>
      </c>
      <c r="MD844" s="233"/>
      <c r="ME844" s="179"/>
      <c r="MF844" s="437"/>
      <c r="MH844" s="179"/>
      <c r="MI844" s="179"/>
      <c r="MJ844" s="179"/>
      <c r="MK844" s="10"/>
      <c r="ML844" s="10">
        <f>SUM(MK839:MK843)</f>
        <v>417.20000000000005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7"/>
      <c r="MZ844" s="179"/>
      <c r="NA844" s="179"/>
      <c r="NB844" s="179"/>
      <c r="NC844" s="10"/>
      <c r="ND844" s="10">
        <f>SUM(NC839:NC843)</f>
        <v>436.5</v>
      </c>
      <c r="NE844" s="233"/>
      <c r="NF844" s="179"/>
      <c r="NG844" s="437"/>
      <c r="NI844" s="179"/>
      <c r="NJ844" s="179"/>
      <c r="NK844" s="179"/>
      <c r="NL844" s="10"/>
      <c r="NM844" s="10">
        <f>SUM(NL839:NL843)</f>
        <v>686.5</v>
      </c>
      <c r="NN844" s="233"/>
      <c r="NO844" s="179"/>
      <c r="NP844" s="437"/>
      <c r="NR844" s="179"/>
      <c r="NS844" s="179"/>
      <c r="NT844" s="179"/>
      <c r="NU844" s="10"/>
      <c r="NV844" s="10">
        <f>SUM(NU839:NU843)</f>
        <v>228.1</v>
      </c>
      <c r="NW844" s="233"/>
      <c r="NX844" s="179"/>
      <c r="NY844" s="437"/>
      <c r="OA844" s="179"/>
      <c r="OB844" s="179"/>
      <c r="OC844" s="179"/>
      <c r="OD844" s="179"/>
      <c r="OE844" s="10">
        <f>SUM(OD839:OD843)</f>
        <v>447.9</v>
      </c>
      <c r="OF844" s="233"/>
      <c r="OG844" s="179"/>
      <c r="OH844" s="437"/>
      <c r="OJ844" s="179"/>
      <c r="OK844" s="179"/>
      <c r="OL844" s="179"/>
      <c r="OM844" s="10"/>
      <c r="ON844" s="10">
        <f>SUM(OM839:OM843)</f>
        <v>236.70000000000002</v>
      </c>
      <c r="OO844" s="233"/>
      <c r="OP844" s="179"/>
      <c r="OQ844" s="437"/>
      <c r="OS844" s="179"/>
      <c r="OT844" s="179"/>
      <c r="OU844" s="179"/>
      <c r="OV844" s="10"/>
      <c r="OW844" s="10">
        <f>SUM(OV839:OV843)</f>
        <v>259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559.4</v>
      </c>
      <c r="PG844" s="233"/>
      <c r="PH844" s="179"/>
      <c r="PI844" s="437"/>
      <c r="PK844" s="179"/>
      <c r="PL844" s="179"/>
      <c r="PM844" s="179"/>
      <c r="PN844" s="10"/>
      <c r="PO844" s="10">
        <f>SUM(PN839:PN843)</f>
        <v>325.8</v>
      </c>
      <c r="PP844" s="233"/>
      <c r="PQ844" s="179"/>
      <c r="PR844" s="437"/>
      <c r="PT844" s="179"/>
      <c r="PU844" s="179"/>
      <c r="PV844" s="179"/>
      <c r="PW844" s="10"/>
      <c r="PX844" s="10">
        <f>SUM(PW839:PW843)</f>
        <v>379.8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216.7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8"/>
      <c r="QU844" s="179"/>
      <c r="QV844" s="179"/>
      <c r="QW844" s="179"/>
      <c r="QX844" s="10"/>
      <c r="QY844" s="10">
        <f>SUM(QX839:QX843)</f>
        <v>135.6</v>
      </c>
      <c r="QZ844" s="233"/>
      <c r="RA844" s="179"/>
      <c r="RB844" s="437"/>
      <c r="RD844" s="179"/>
      <c r="RE844" s="179"/>
      <c r="RF844" s="179"/>
      <c r="RG844" s="10"/>
      <c r="RH844" s="10">
        <f>SUM(RG839:RG843)</f>
        <v>492.6</v>
      </c>
      <c r="RI844" s="233"/>
      <c r="RJ844" s="179"/>
      <c r="RK844" s="437"/>
      <c r="RM844" s="179"/>
      <c r="RN844" s="179"/>
      <c r="RO844" s="179"/>
      <c r="RP844" s="179"/>
      <c r="RQ844" s="10">
        <f>SUM(RP839:RP843)</f>
        <v>636.29999999999995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7"/>
      <c r="SE844" s="179"/>
      <c r="SF844" s="179"/>
      <c r="SG844" s="179"/>
      <c r="SH844" s="10"/>
      <c r="SI844" s="10">
        <f>SUM(SH839:SH843)</f>
        <v>421.3</v>
      </c>
      <c r="SJ844" s="239"/>
      <c r="SK844" s="179"/>
      <c r="SL844" s="437"/>
      <c r="SN844" s="179"/>
      <c r="SO844" s="179"/>
      <c r="SP844" s="179"/>
      <c r="SQ844" s="10"/>
      <c r="SR844" s="10">
        <f>SUM(SQ839:SQ843)</f>
        <v>295.39999999999998</v>
      </c>
      <c r="SS844" s="239"/>
      <c r="ST844" s="179"/>
      <c r="SU844" s="437"/>
      <c r="SW844" s="179"/>
      <c r="SX844" s="179"/>
      <c r="SY844" s="179"/>
      <c r="SZ844" s="10"/>
      <c r="TA844" s="10">
        <f>SUM(SZ839:SZ843)</f>
        <v>436.5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8"/>
      <c r="TO844" s="179"/>
      <c r="TP844" s="179"/>
      <c r="TQ844" s="179"/>
      <c r="TR844" s="10"/>
      <c r="TS844" s="10">
        <f>SUM(TR839:TR843)</f>
        <v>484.50000000000006</v>
      </c>
      <c r="TT844" s="239"/>
      <c r="TU844" s="179"/>
      <c r="TV844" s="438"/>
      <c r="TX844" s="179"/>
      <c r="TY844" s="179"/>
      <c r="TZ844" s="179"/>
      <c r="UA844" s="10"/>
      <c r="UB844" s="10">
        <f>SUM(UA839:UA843)</f>
        <v>238</v>
      </c>
      <c r="UC844" s="239"/>
      <c r="UD844" s="179"/>
      <c r="UE844" s="438"/>
      <c r="UG844" s="179"/>
      <c r="UH844" s="179"/>
      <c r="UI844" s="179"/>
      <c r="UJ844" s="10"/>
      <c r="UK844" s="10">
        <f>SUM(UJ839:UJ843)</f>
        <v>258.8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8"/>
      <c r="UY844" s="179"/>
      <c r="UZ844" s="179"/>
      <c r="VA844" s="179"/>
      <c r="VB844" s="10"/>
      <c r="VC844" s="10">
        <f>SUM(VB839:VB843)</f>
        <v>422.20000000000005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8"/>
      <c r="VQ844" s="179"/>
      <c r="VR844" s="179"/>
      <c r="VS844" s="179"/>
      <c r="VT844" s="10"/>
      <c r="VU844" s="10">
        <f>SUM(VT839:VT843)</f>
        <v>437.90000000000003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8"/>
      <c r="WI844" s="179"/>
      <c r="WJ844" s="179"/>
      <c r="WK844" s="179"/>
      <c r="WL844" s="179"/>
      <c r="WM844" s="10">
        <f>SUM(WL839:WL843)</f>
        <v>283.7</v>
      </c>
      <c r="WN844" s="239"/>
      <c r="WO844" s="179"/>
      <c r="WP844" s="438"/>
      <c r="WQ844" s="179"/>
      <c r="WR844" s="179"/>
      <c r="WS844" s="179"/>
      <c r="WT844" s="179"/>
      <c r="WU844" s="10"/>
      <c r="WV844" s="10">
        <f>SUM(WU839:WU843)</f>
        <v>643.6</v>
      </c>
      <c r="WW844" s="239"/>
      <c r="WX844" s="179"/>
      <c r="WY844" s="438"/>
      <c r="XA844" s="179"/>
      <c r="XB844" s="179"/>
      <c r="XC844" s="179"/>
      <c r="XD844" s="179"/>
      <c r="XE844" s="10">
        <f>SUM(XD839:XD843)</f>
        <v>407.6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354.1</v>
      </c>
      <c r="XO844" s="239"/>
      <c r="XP844" s="179"/>
      <c r="XQ844" s="438"/>
      <c r="XS844" s="179"/>
      <c r="XT844" s="179"/>
      <c r="XU844" s="179"/>
      <c r="XV844" s="10"/>
      <c r="XW844" s="10">
        <f>SUM(XV839:XV843)</f>
        <v>284.79999999999995</v>
      </c>
      <c r="XX844" s="239"/>
      <c r="XY844" s="179"/>
      <c r="XZ844" s="438"/>
      <c r="YB844" s="179"/>
      <c r="YC844" s="179"/>
      <c r="YD844" s="179"/>
      <c r="YE844" s="10"/>
      <c r="YF844" s="10">
        <f>SUM(YE839:YE843)</f>
        <v>560.4</v>
      </c>
      <c r="YG844" s="239"/>
      <c r="YH844" s="179"/>
      <c r="YI844" s="438"/>
      <c r="YK844" s="179"/>
      <c r="YL844" s="179"/>
      <c r="YM844" s="179"/>
      <c r="YN844" s="10"/>
      <c r="YO844" s="10">
        <f>SUM(YN839:YN843)</f>
        <v>191.3</v>
      </c>
      <c r="YP844" s="239"/>
      <c r="YQ844" s="179"/>
      <c r="YR844" s="438"/>
      <c r="YT844" s="179"/>
      <c r="YU844" s="179"/>
      <c r="YV844" s="179"/>
      <c r="YW844" s="10"/>
      <c r="YX844" s="10">
        <f>SUM(YW839:YW843)</f>
        <v>478.70000000000005</v>
      </c>
      <c r="YY844" s="239"/>
      <c r="YZ844" s="179"/>
      <c r="ZA844" s="438"/>
      <c r="ZC844" s="179"/>
      <c r="ZD844" s="179"/>
      <c r="ZE844" s="179"/>
      <c r="ZF844" s="10"/>
      <c r="ZG844" s="10">
        <f>SUM(ZF839:ZF843)</f>
        <v>456.5</v>
      </c>
      <c r="ZH844" s="239"/>
      <c r="ZI844" s="179"/>
      <c r="ZJ844" s="438"/>
      <c r="ZL844" s="179"/>
      <c r="ZM844" s="179"/>
      <c r="ZN844" s="179"/>
      <c r="ZO844" s="10"/>
      <c r="ZP844" s="10">
        <f>SUM(ZO839:ZO843)</f>
        <v>626.5</v>
      </c>
      <c r="ZQ844" s="239"/>
      <c r="ZR844" s="179"/>
      <c r="ZS844" s="438"/>
      <c r="ZU844" s="179"/>
      <c r="ZV844" s="179"/>
      <c r="ZW844" s="179"/>
      <c r="ZX844" s="10"/>
      <c r="ZY844" s="10">
        <f>SUM(ZX839:ZX843)</f>
        <v>268.09999999999997</v>
      </c>
      <c r="ZZ844" s="239"/>
      <c r="AAA844" s="179"/>
      <c r="AAB844" s="438"/>
      <c r="AAD844" s="179"/>
      <c r="AAE844" s="179"/>
      <c r="AAF844" s="179"/>
      <c r="AAG844" s="10"/>
      <c r="AAH844" s="10">
        <f>SUM(AAG839:AAG843)</f>
        <v>107.10000000000001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8"/>
      <c r="AAV844" s="179"/>
      <c r="AAW844" s="179"/>
      <c r="AAX844" s="179"/>
      <c r="AAY844" s="10"/>
      <c r="AAZ844" s="10">
        <f>SUM(AAY839:AAY843)</f>
        <v>269.8</v>
      </c>
      <c r="ABA844" s="239"/>
      <c r="ABB844" s="179"/>
      <c r="ABC844" s="439"/>
      <c r="ABE844" s="179"/>
      <c r="ABF844" s="179"/>
      <c r="ABG844" s="179"/>
      <c r="ABH844" s="10"/>
      <c r="ABI844" s="10">
        <f>SUM(ABH839:ABH843)</f>
        <v>601.79999999999995</v>
      </c>
      <c r="ABJ844" s="239"/>
      <c r="ABK844" s="179"/>
      <c r="ABL844" s="438"/>
      <c r="ABN844" s="179"/>
      <c r="ABO844" s="179"/>
      <c r="ABP844" s="179"/>
      <c r="ABQ844" s="10"/>
      <c r="ABR844" s="10">
        <f>SUM(ABQ839:ABQ843)</f>
        <v>178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8"/>
      <c r="ADG844" s="179"/>
      <c r="ADH844" s="179"/>
      <c r="ADI844" s="179"/>
      <c r="ADJ844" s="10"/>
      <c r="ADK844" s="10">
        <f>SUM(ADJ839:ADJ843)</f>
        <v>277.60000000000002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8"/>
      <c r="ADY844" s="179"/>
      <c r="ADZ844" s="179"/>
      <c r="AEA844" s="179"/>
      <c r="AEB844" s="10"/>
      <c r="AEC844" s="10">
        <f>SUM(AEB839:AEB843)</f>
        <v>262.09999999999997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8"/>
      <c r="AGA844" s="179"/>
      <c r="AGB844" s="179"/>
      <c r="AGC844" s="179"/>
      <c r="AGD844" s="10"/>
      <c r="AGE844" s="10">
        <f>SUM(AGD839:AGD843)</f>
        <v>334.1</v>
      </c>
      <c r="AGF844" s="239"/>
      <c r="AGG844" s="179"/>
      <c r="AGH844" s="438"/>
      <c r="AGJ844" s="179"/>
      <c r="AGK844" s="179"/>
      <c r="AGL844" s="179"/>
      <c r="AGM844" s="10"/>
      <c r="AGN844" s="10">
        <f>SUM(AGM839:AGM843)</f>
        <v>414</v>
      </c>
      <c r="AGO844" s="239"/>
      <c r="AGP844" s="179"/>
      <c r="AGQ844" s="438"/>
      <c r="AGS844" s="179"/>
      <c r="AGT844" s="179"/>
      <c r="AGU844" s="179"/>
      <c r="AGV844" s="10"/>
      <c r="AGW844" s="10">
        <f>SUM(AGV839:AGV843)</f>
        <v>223</v>
      </c>
      <c r="AGX844" s="239"/>
      <c r="AGY844" s="179"/>
      <c r="AGZ844" s="438"/>
      <c r="AHB844" s="179"/>
      <c r="AHC844" s="179"/>
      <c r="AHD844" s="179"/>
      <c r="AHE844" s="10"/>
      <c r="AHF844" s="10">
        <f>SUM(AHE839:AHE843)</f>
        <v>457.1</v>
      </c>
      <c r="AHG844" s="239"/>
      <c r="AHH844" s="179"/>
      <c r="AHI844" s="441"/>
      <c r="AHK844" s="179"/>
      <c r="AHL844" s="179"/>
      <c r="AHM844" s="179"/>
      <c r="AHN844" s="10"/>
      <c r="AHO844" s="10">
        <f>SUM(AHN839:AHN843)</f>
        <v>461.3</v>
      </c>
      <c r="AHP844" s="239"/>
      <c r="AHQ844" s="179"/>
      <c r="AHR844" s="438"/>
      <c r="AHT844" s="179"/>
      <c r="AHU844" s="179"/>
      <c r="AHV844" s="179"/>
      <c r="AHW844" s="10"/>
      <c r="AHX844" s="10">
        <f>SUM(AHW839:AHW843)</f>
        <v>393.6</v>
      </c>
      <c r="AHY844" s="239"/>
      <c r="AHZ844" s="179"/>
      <c r="AIA844" s="438"/>
      <c r="AIC844" s="179"/>
      <c r="AID844" s="179"/>
      <c r="AIE844" s="179"/>
      <c r="AIF844" s="10"/>
      <c r="AIG844" s="10">
        <f>SUM(AIF839:AIF843)</f>
        <v>498.5</v>
      </c>
      <c r="AIH844" s="239"/>
      <c r="AII844" s="179"/>
      <c r="AIJ844" s="438"/>
      <c r="AIL844" s="179"/>
      <c r="AIM844" s="179"/>
      <c r="AIN844" s="179"/>
      <c r="AIO844" s="10"/>
      <c r="AIP844" s="10">
        <f>SUM(AIO839:AIO843)</f>
        <v>605.29999999999995</v>
      </c>
      <c r="AIQ844" s="239"/>
      <c r="AIR844" s="179"/>
      <c r="AIS844" s="438"/>
      <c r="AIU844" s="179"/>
      <c r="AIV844" s="179"/>
      <c r="AIW844" s="179"/>
      <c r="AIX844" s="10"/>
      <c r="AIY844" s="10">
        <f>SUM(AIX839:AIX843)</f>
        <v>344.20000000000005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401.3</v>
      </c>
      <c r="AJI844" s="239"/>
      <c r="AJJ844" s="179"/>
      <c r="AJK844" s="438"/>
      <c r="AJM844" s="179"/>
      <c r="AJN844" s="179"/>
      <c r="AJO844" s="179"/>
      <c r="AJP844" s="10"/>
      <c r="AJQ844" s="10">
        <f>SUM(AJP839:AJP843)</f>
        <v>658.69999999999993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349</v>
      </c>
      <c r="AKA844" s="239"/>
      <c r="AKB844" s="179"/>
      <c r="AKC844" s="438"/>
      <c r="AKE844" s="179"/>
      <c r="AKF844" s="179"/>
      <c r="AKG844" s="179"/>
      <c r="AKH844" s="10"/>
      <c r="AKI844" s="10">
        <f>SUM(AKH839:AKH843)</f>
        <v>680.1</v>
      </c>
      <c r="AKJ844" s="239"/>
      <c r="AKK844" s="179"/>
      <c r="AKL844" s="438"/>
      <c r="AKN844" s="179"/>
      <c r="AKO844" s="179"/>
      <c r="AKP844" s="179"/>
      <c r="AKQ844" s="10"/>
      <c r="AKR844" s="10">
        <f>SUM(AKQ839:AKQ843)</f>
        <v>329.29999999999995</v>
      </c>
      <c r="AKS844" s="239"/>
      <c r="AKT844" s="179"/>
      <c r="AKU844" s="438"/>
      <c r="AKW844" s="179"/>
      <c r="AKX844" s="179"/>
      <c r="AKY844" s="179"/>
      <c r="AKZ844" s="10"/>
      <c r="ALA844" s="10">
        <f>SUM(AKZ839:AKZ843)</f>
        <v>261.7</v>
      </c>
      <c r="ALB844" s="239"/>
      <c r="ALC844" s="179"/>
      <c r="ALD844" s="438"/>
      <c r="ALF844" s="179"/>
      <c r="ALG844" s="179"/>
      <c r="ALH844" s="179"/>
      <c r="ALI844" s="10"/>
      <c r="ALJ844" s="10">
        <f>SUM(ALI839:ALI843)</f>
        <v>373.4</v>
      </c>
      <c r="ALK844" s="239"/>
      <c r="ALL844" s="179"/>
      <c r="ALM844" s="438"/>
      <c r="ALO844" s="179"/>
      <c r="ALP844" s="179"/>
      <c r="ALQ844" s="179"/>
      <c r="ALR844" s="10"/>
      <c r="ALS844" s="10">
        <f>SUM(ALR839:ALR843)</f>
        <v>802.2</v>
      </c>
      <c r="ALT844" s="239"/>
      <c r="ALU844" s="179"/>
      <c r="ALV844" s="438"/>
      <c r="ALX844" s="179"/>
      <c r="ALY844" s="179"/>
      <c r="ALZ844" s="179"/>
      <c r="AMA844" s="10"/>
      <c r="AMB844" s="10">
        <f>SUM(AMA839:AMA843)</f>
        <v>743.4</v>
      </c>
      <c r="AMC844" s="239"/>
      <c r="AMD844" s="179"/>
      <c r="AME844" s="444"/>
      <c r="AMG844" s="179"/>
      <c r="AMH844" s="179"/>
      <c r="AMI844" s="179"/>
      <c r="AMJ844" s="10"/>
      <c r="AMK844" s="10">
        <f>SUM(AMJ839:AMJ843)</f>
        <v>421.49999999999994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432.6</v>
      </c>
      <c r="AMU844" s="239"/>
      <c r="AMV844" s="179"/>
      <c r="AMW844" s="438"/>
      <c r="AMY844" s="179"/>
      <c r="AMZ844" s="179"/>
      <c r="ANA844" s="179"/>
      <c r="ANB844" s="10"/>
      <c r="ANC844" s="10">
        <f>SUM(ANB839:ANB843)</f>
        <v>533.70000000000005</v>
      </c>
      <c r="AND844" s="239"/>
      <c r="ANE844" s="179"/>
      <c r="ANF844" s="438"/>
      <c r="ANH844" s="179"/>
      <c r="ANI844" s="179"/>
      <c r="ANJ844" s="179"/>
      <c r="ANK844" s="10"/>
      <c r="ANL844" s="10">
        <f>SUM(ANK839:ANK843)</f>
        <v>554.5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618.6</v>
      </c>
      <c r="ANV844" s="239"/>
      <c r="ANW844" s="179"/>
      <c r="ANX844" s="438"/>
      <c r="ANZ844" s="179"/>
      <c r="AOA844" s="179"/>
      <c r="AOB844" s="179"/>
      <c r="AOC844" s="10"/>
      <c r="AOD844" s="10">
        <f>SUM(AOC839:AOC843)</f>
        <v>414.8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8"/>
      <c r="AOR844" s="179"/>
      <c r="AOS844" s="179"/>
      <c r="AOT844" s="179"/>
      <c r="AOU844" s="10"/>
      <c r="AOV844" s="10">
        <f>SUM(AOU839:AOU843)</f>
        <v>574.79999999999995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260.59999999999997</v>
      </c>
      <c r="APF844" s="239"/>
      <c r="APG844" s="179"/>
      <c r="APH844" s="438"/>
      <c r="APJ844" s="179"/>
      <c r="APK844" s="179"/>
      <c r="APL844" s="179"/>
      <c r="APM844" s="10"/>
      <c r="APN844" s="10">
        <f>SUM(APM839:APM843)</f>
        <v>373.70000000000005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8"/>
      <c r="AQB844" s="179"/>
      <c r="AQC844" s="179"/>
      <c r="AQD844" s="179"/>
      <c r="AQE844" s="10"/>
      <c r="AQF844" s="10">
        <f>SUM(AQE839:AQE843)</f>
        <v>345.29999999999995</v>
      </c>
      <c r="AQG844" s="239"/>
      <c r="AQH844" s="179"/>
      <c r="AQI844" s="438"/>
      <c r="AQK844" s="179"/>
      <c r="AQL844" s="179"/>
      <c r="AQM844" s="179"/>
      <c r="AQN844" s="10"/>
      <c r="AQO844" s="10">
        <f>SUM(AQN839:AQN843)</f>
        <v>135.20000000000002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8"/>
      <c r="ASD844" s="179"/>
      <c r="ASE844" s="179"/>
      <c r="ASF844" s="179"/>
      <c r="ASG844" s="10"/>
      <c r="ASH844" s="10">
        <f>SUM(ASG839:ASG843)</f>
        <v>322.7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8"/>
      <c r="ASV844" s="179"/>
      <c r="ASW844" s="179"/>
      <c r="ASX844" s="179"/>
      <c r="ASY844" s="10"/>
      <c r="ASZ844" s="10">
        <f>SUM(ASY839:ASY843)</f>
        <v>475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8"/>
      <c r="AWQ844" s="179"/>
      <c r="AWR844" s="179"/>
      <c r="AWS844" s="179"/>
      <c r="AWT844" s="10"/>
      <c r="AWU844" s="10">
        <f>SUM(AWT839:AWT843)</f>
        <v>429.40000000000003</v>
      </c>
      <c r="AWV844" s="239"/>
      <c r="AWW844" s="179"/>
      <c r="AWX844" s="438"/>
      <c r="AWZ844" s="179"/>
      <c r="AXA844" s="179"/>
      <c r="AXB844" s="179"/>
      <c r="AXC844" s="10"/>
      <c r="AXD844" s="10">
        <f>SUM(AXC839:AXC843)</f>
        <v>409.5</v>
      </c>
      <c r="AXE844" s="239"/>
      <c r="AXF844" s="179"/>
      <c r="AXG844" s="438"/>
      <c r="AXI844" s="179"/>
      <c r="AXJ844" s="179"/>
      <c r="AXK844" s="179"/>
      <c r="AXL844" s="10"/>
      <c r="AXM844" s="10">
        <f>SUM(AXL839:AXL843)</f>
        <v>457.6</v>
      </c>
      <c r="AXN844" s="239"/>
      <c r="AXO844" s="179"/>
      <c r="AXP844" s="438"/>
      <c r="AXR844" s="179"/>
      <c r="AXS844" s="179"/>
      <c r="AXT844" s="179"/>
      <c r="AXU844" s="10"/>
      <c r="AXV844" s="10">
        <f>SUM(AXU839:AXU843)</f>
        <v>426.79999999999995</v>
      </c>
      <c r="AXW844" s="239"/>
      <c r="AXX844" s="179"/>
      <c r="AXY844" s="438"/>
      <c r="AYA844" s="179"/>
      <c r="AYB844" s="179"/>
      <c r="AYC844" s="179"/>
      <c r="AYD844" s="10"/>
      <c r="AYE844" s="10">
        <f>SUM(AYD839:AYD843)</f>
        <v>344.09999999999997</v>
      </c>
      <c r="AYF844" s="239"/>
      <c r="AYG844" s="179"/>
      <c r="AYH844" s="438"/>
      <c r="AYJ844" s="179"/>
      <c r="AYK844" s="179"/>
      <c r="AYL844" s="179"/>
      <c r="AYM844" s="10"/>
      <c r="AYN844" s="10">
        <f>SUM(AYM839:AYM843)</f>
        <v>326.8</v>
      </c>
      <c r="AYO844" s="239"/>
      <c r="AYP844" s="179"/>
      <c r="AYQ844" s="438"/>
      <c r="AYS844" s="179"/>
      <c r="AYT844" s="179"/>
      <c r="AYU844" s="179"/>
      <c r="AYV844" s="10"/>
      <c r="AYW844" s="10">
        <f>SUM(AYV839:AYV843)</f>
        <v>425.09999999999997</v>
      </c>
      <c r="AYX844" s="239"/>
      <c r="AYY844" s="179"/>
      <c r="AYZ844" s="438"/>
      <c r="AZB844" s="179"/>
      <c r="AZC844" s="179"/>
      <c r="AZD844" s="179"/>
      <c r="AZE844" s="10"/>
      <c r="AZF844" s="10">
        <f>SUM(AZE839:AZE843)</f>
        <v>439.8</v>
      </c>
      <c r="AZG844" s="239"/>
      <c r="AZH844" s="179"/>
      <c r="AZI844" s="438"/>
      <c r="AZK844" s="179"/>
      <c r="AZL844" s="179"/>
      <c r="AZM844" s="179"/>
      <c r="AZN844" s="10"/>
      <c r="AZO844" s="10">
        <f>SUM(AZN839:AZN843)</f>
        <v>395.00000000000006</v>
      </c>
      <c r="AZP844" s="239"/>
      <c r="AZQ844" s="179"/>
      <c r="AZR844" s="438"/>
      <c r="AZT844" s="179"/>
      <c r="AZU844" s="179"/>
      <c r="AZV844" s="179"/>
      <c r="AZW844" s="10"/>
      <c r="AZX844" s="10">
        <f>SUM(AZW839:AZW843)</f>
        <v>320.60000000000002</v>
      </c>
      <c r="AZY844" s="239"/>
      <c r="AZZ844" s="179"/>
      <c r="BAA844" s="438"/>
      <c r="BAC844" s="179"/>
      <c r="BAD844" s="179"/>
      <c r="BAE844" s="179"/>
      <c r="BAF844" s="10"/>
      <c r="BAG844" s="10">
        <f>SUM(BAF839:BAF843)</f>
        <v>585.70000000000005</v>
      </c>
      <c r="BAH844" s="239"/>
      <c r="BAI844" s="179"/>
      <c r="BAJ844" s="441"/>
      <c r="BAL844" s="179"/>
      <c r="BAM844" s="179"/>
      <c r="BAN844" s="179"/>
      <c r="BAO844" s="10"/>
      <c r="BAP844" s="10">
        <f>SUM(BAO839:BAO843)</f>
        <v>444</v>
      </c>
      <c r="BAQ844" s="239"/>
      <c r="BAR844" s="179"/>
      <c r="BAS844" s="438"/>
      <c r="BAU844" s="179"/>
      <c r="BAV844" s="179"/>
      <c r="BAW844" s="179"/>
      <c r="BAX844" s="10"/>
      <c r="BAY844" s="10">
        <f>SUM(BAX839:BAX843)</f>
        <v>534.79999999999995</v>
      </c>
      <c r="BAZ844" s="239"/>
      <c r="BBA844" s="179"/>
      <c r="BBB844" s="438"/>
      <c r="BBD844" s="179"/>
      <c r="BBE844" s="179"/>
      <c r="BBF844" s="179"/>
      <c r="BBG844" s="10"/>
      <c r="BBH844" s="10">
        <f>SUM(BBG839:BBG843)</f>
        <v>283.39999999999998</v>
      </c>
      <c r="BBI844" s="239"/>
      <c r="BBJ844" s="179"/>
      <c r="BBK844" s="438"/>
      <c r="BBM844" s="179"/>
      <c r="BBN844" s="179"/>
      <c r="BBO844" s="179"/>
      <c r="BBP844" s="10"/>
      <c r="BBQ844" s="10">
        <f>SUM(BBP839:BBP843)</f>
        <v>531.29999999999995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334.4</v>
      </c>
      <c r="BCA844" s="239"/>
      <c r="BCB844" s="179"/>
      <c r="BCC844" s="438"/>
      <c r="BCE844" s="179"/>
      <c r="BCF844" s="179"/>
      <c r="BCG844" s="179"/>
      <c r="BCH844" s="10"/>
      <c r="BCI844" s="10">
        <f>SUM(BCH839:BCH843)</f>
        <v>527.90000000000009</v>
      </c>
      <c r="BCJ844" s="239"/>
      <c r="BCK844" s="179"/>
      <c r="BCL844" s="438"/>
      <c r="BCN844" s="179"/>
      <c r="BCO844" s="179"/>
      <c r="BCP844" s="179"/>
      <c r="BCQ844" s="10"/>
      <c r="BCR844" s="10">
        <f>SUM(BCQ839:BCQ843)</f>
        <v>534.20000000000005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514.29999999999995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463.3</v>
      </c>
      <c r="BDK844" s="239"/>
      <c r="BDL844" s="179"/>
      <c r="BDM844" s="438"/>
      <c r="BDO844" s="179"/>
      <c r="BDP844" s="179"/>
      <c r="BDQ844" s="179"/>
      <c r="BDR844" s="10"/>
      <c r="BDS844" s="10">
        <f>SUM(BDR839:BDR843)</f>
        <v>392.49999999999994</v>
      </c>
      <c r="BDT844" s="239"/>
      <c r="BDU844" s="179"/>
      <c r="BDV844" s="438"/>
      <c r="BDX844" s="179"/>
      <c r="BDY844" s="179"/>
      <c r="BDZ844" s="179"/>
      <c r="BEA844" s="10"/>
      <c r="BEB844" s="10">
        <f>SUM(BEA839:BEA843)</f>
        <v>172.10000000000002</v>
      </c>
      <c r="BEC844" s="239"/>
      <c r="BED844" s="179"/>
      <c r="BEE844" s="438"/>
      <c r="BEG844" s="179"/>
      <c r="BEH844" s="179"/>
      <c r="BEI844" s="179"/>
      <c r="BEJ844" s="10"/>
      <c r="BEK844" s="10">
        <f>SUM(BEJ839:BEJ843)</f>
        <v>299.59999999999997</v>
      </c>
      <c r="BEL844" s="239"/>
      <c r="BEM844" s="179"/>
      <c r="BEN844" s="438"/>
      <c r="BEP844" s="179"/>
      <c r="BEQ844" s="179"/>
      <c r="BER844" s="179"/>
      <c r="BES844" s="10"/>
      <c r="BET844" s="10">
        <f>SUM(BES839:BES843)</f>
        <v>277.40000000000003</v>
      </c>
      <c r="BEU844" s="239"/>
      <c r="BEV844" s="179"/>
      <c r="BEW844" s="438"/>
      <c r="BEY844" s="179"/>
      <c r="BEZ844" s="179"/>
      <c r="BFA844" s="179"/>
      <c r="BFB844" s="10"/>
      <c r="BFC844" s="10">
        <f>SUM(BFB839:BFB843)</f>
        <v>301.5</v>
      </c>
      <c r="BFD844" s="239"/>
      <c r="BFE844" s="179"/>
      <c r="BFF844" s="438"/>
      <c r="BFH844" s="179"/>
      <c r="BFI844" s="179"/>
      <c r="BFJ844" s="179"/>
      <c r="BFK844" s="10"/>
      <c r="BFL844" s="10">
        <f>SUM(BFK839:BFK843)</f>
        <v>323.59999999999997</v>
      </c>
      <c r="BFM844" s="239"/>
      <c r="BFN844" s="179"/>
      <c r="BFO844" s="438"/>
      <c r="BFQ844" s="179"/>
      <c r="BFR844" s="179"/>
      <c r="BFS844" s="179"/>
      <c r="BFT844" s="10"/>
      <c r="BFU844" s="10">
        <f>SUM(BFT839:BFT843)</f>
        <v>334.3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151.29999999999998</v>
      </c>
      <c r="BGE844" s="239"/>
      <c r="BGF844" s="179"/>
      <c r="BGG844" s="438"/>
      <c r="BGI844" s="179"/>
      <c r="BGJ844" s="179"/>
      <c r="BGK844" s="179"/>
      <c r="BGL844" s="10"/>
      <c r="BGM844" s="10">
        <f>SUM(BGL839:BGL843)</f>
        <v>300.5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172.79999999999998</v>
      </c>
      <c r="BGW844" s="239"/>
      <c r="BGX844" s="179"/>
      <c r="BGY844" s="438"/>
      <c r="BHA844" s="179"/>
      <c r="BHB844" s="179"/>
      <c r="BHC844" s="179"/>
      <c r="BHD844" s="10"/>
      <c r="BHE844" s="10">
        <f>SUM(BHD839:BHD843)</f>
        <v>428.79999999999995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VLOOKUP(B845,$A$879:$F$2566,6,FALSE)</f>
        <v>16</v>
      </c>
      <c r="F845" s="179" t="s">
        <v>61</v>
      </c>
      <c r="G845" s="10">
        <f>E845*1.5*D845</f>
        <v>24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VLOOKUP(K845,$A$879:$F$2566,6,FALSE)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VLOOKUP(T845,$A$879:$F$2566,6,FALSE)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VLOOKUP(AC845,$A$879:$F$2566,6,FALSE)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VLOOKUP(AL845,$A$879:$F$2566,6,FALSE)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VLOOKUP(AU845,$A$879:$F$2566,6,FALSE)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3327</v>
      </c>
      <c r="BF845" s="248">
        <f>IF(BE845="Kopman",1.9,1)</f>
        <v>1</v>
      </c>
      <c r="BG845" s="180">
        <f>VLOOKUP(BD845,$A$879:$F$2566,6,FALSE)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VLOOKUP(BM845,$A$879:$F$2566,6,FALSE)</f>
        <v>56</v>
      </c>
      <c r="BQ845" s="179" t="s">
        <v>61</v>
      </c>
      <c r="BR845" s="10">
        <f>BP845*1.5*BO845</f>
        <v>84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VLOOKUP(BV845,$A$879:$F$2566,6,FALSE)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VLOOKUP(CE845,$A$879:$F$2566,6,FALSE)</f>
        <v>14</v>
      </c>
      <c r="CI845" s="179" t="s">
        <v>61</v>
      </c>
      <c r="CJ845" s="10">
        <f>CH845*1.5*CG845</f>
        <v>21</v>
      </c>
      <c r="CK845" s="10"/>
      <c r="CL845" s="233"/>
      <c r="CM845" s="179" t="s">
        <v>105</v>
      </c>
      <c r="CN845" s="361" t="s">
        <v>3327</v>
      </c>
      <c r="CP845" s="248">
        <f>IF(CO845="Kopman",1.9,1)</f>
        <v>1</v>
      </c>
      <c r="CQ845" s="180">
        <f>VLOOKUP(CN845,$A$879:$F$2566,6,FALSE)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VLOOKUP(CW845,$A$879:$F$2566,6,FALSE)</f>
        <v>16</v>
      </c>
      <c r="DA845" s="179" t="s">
        <v>61</v>
      </c>
      <c r="DB845" s="10">
        <f>CZ845*1.5*CY845</f>
        <v>24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VLOOKUP(DF845,$A$879:$F$2566,6,FALSE)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VLOOKUP(DO845,$A$879:$F$2566,6,FALSE)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VLOOKUP(DX845,$A$879:$F$2566,6,FALSE)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VLOOKUP(EG845,$A$879:$F$2566,6,FALSE)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VLOOKUP(EP845,$A$879:$F$2566,6,FALSE)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VLOOKUP(EY845,$A$879:$F$2566,6,FALSE)</f>
        <v>16</v>
      </c>
      <c r="FC845" s="179" t="s">
        <v>61</v>
      </c>
      <c r="FD845" s="10">
        <f>FB845*1.5*FA845</f>
        <v>24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VLOOKUP(FH845,$A$879:$F$2566,6,FALSE)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VLOOKUP(FQ845,$A$879:$F$2566,6,FALSE)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VLOOKUP(FZ845,$A$879:$F$2566,6,FALSE)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VLOOKUP(GI845,$A$879:$F$2566,6,FALSE)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VLOOKUP(GR845,$A$879:$F$2566,6,FALSE)</f>
        <v>187</v>
      </c>
      <c r="GV845" s="179" t="s">
        <v>61</v>
      </c>
      <c r="GW845" s="10">
        <f>GU845*1.5*GT845</f>
        <v>280.5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VLOOKUP(HA845,$A$879:$F$2566,6,FALSE)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VLOOKUP(HJ845,$A$879:$F$2566,6,FALSE)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3327</v>
      </c>
      <c r="HU845" s="248">
        <f>IF(HT845="Kopman",1.9,1)</f>
        <v>1</v>
      </c>
      <c r="HV845" s="180">
        <f>VLOOKUP(HS845,$A$879:$F$2566,6,FALSE)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VLOOKUP(IB845,$A$879:$F$2566,6,FALSE)</f>
        <v>69</v>
      </c>
      <c r="IF845" s="179" t="s">
        <v>61</v>
      </c>
      <c r="IG845" s="10">
        <f>IE845*1.5*ID845</f>
        <v>103.5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VLOOKUP(IK845,$A$879:$F$2566,6,FALSE)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VLOOKUP(IT845,$A$879:$F$2566,6,FALSE)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VLOOKUP(JC845,$A$879:$F$2566,6,FALSE)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1" t="s">
        <v>3327</v>
      </c>
      <c r="JN845" s="248">
        <f>IF(JM845="Kopman",1.9,1)</f>
        <v>1</v>
      </c>
      <c r="JO845" s="180">
        <f>VLOOKUP(JL845,$A$879:$F$2566,6,FALSE)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VLOOKUP(JU845,$A$879:$F$2566,6,FALSE)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VLOOKUP(KD845,$A$879:$F$2566,6,FALSE)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VLOOKUP(KM845,$A$879:$F$2566,6,FALSE)</f>
        <v>187</v>
      </c>
      <c r="KQ845" s="179" t="s">
        <v>61</v>
      </c>
      <c r="KR845" s="10">
        <f>KP845*1.5*KO845</f>
        <v>280.5</v>
      </c>
      <c r="KS845" s="10"/>
      <c r="KT845" s="233"/>
      <c r="KU845" s="179" t="s">
        <v>105</v>
      </c>
      <c r="KV845" s="361" t="s">
        <v>3327</v>
      </c>
      <c r="KX845" s="248">
        <f>IF(KW845="Kopman",1.9,1)</f>
        <v>1</v>
      </c>
      <c r="KY845" s="180">
        <f>VLOOKUP(KV845,$A$879:$F$2566,6,FALSE)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VLOOKUP(LE845,$A$879:$F$2566,6,FALSE)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VLOOKUP(LN845,$A$879:$F$2566,6,FALSE)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VLOOKUP(LW845,$A$879:$F$2566,6,FALSE)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3327</v>
      </c>
      <c r="MH845" s="248">
        <f>IF(MG845="Kopman",1.9,1)</f>
        <v>1</v>
      </c>
      <c r="MI845" s="180">
        <f>VLOOKUP(MF845,$A$879:$F$2566,6,FALSE)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VLOOKUP(MO845,$A$879:$F$2566,6,FALSE)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VLOOKUP(MX845,$A$879:$F$2566,6,FALSE)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VLOOKUP(NG845,$A$879:$F$2566,6,FALSE)</f>
        <v>35</v>
      </c>
      <c r="NK845" s="179" t="s">
        <v>61</v>
      </c>
      <c r="NL845" s="10">
        <f>NJ845*1.5*NI845</f>
        <v>52.5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VLOOKUP(NP845,$A$879:$F$2566,6,FALSE)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VLOOKUP(NY845,$A$879:$F$2566,6,FALSE)</f>
        <v>35</v>
      </c>
      <c r="OC845" s="179" t="s">
        <v>61</v>
      </c>
      <c r="OD845" s="10">
        <f>OB845*1.5*OA845</f>
        <v>52.5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VLOOKUP(OH845,$A$879:$F$2566,6,FALSE)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VLOOKUP(OQ845,$A$879:$F$2566,6,FALSE)</f>
        <v>161</v>
      </c>
      <c r="OU845" s="179" t="s">
        <v>61</v>
      </c>
      <c r="OV845" s="10">
        <f>OT845*1.5*OS845</f>
        <v>241.5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VLOOKUP(OZ845,$A$879:$F$2566,6,FALSE)</f>
        <v>187</v>
      </c>
      <c r="PD845" s="179" t="s">
        <v>61</v>
      </c>
      <c r="PE845" s="10">
        <f>PC845*1.5*PB845</f>
        <v>280.5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VLOOKUP(PI845,$A$879:$F$2566,6,FALSE)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VLOOKUP(PR845,$A$879:$F$2566,6,FALSE)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VLOOKUP(QA845,$A$879:$F$2566,6,FALSE)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VLOOKUP(QJ845,$A$879:$F$2566,6,FALSE)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VLOOKUP(QS845,$A$879:$F$2566,6,FALSE)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1" t="s">
        <v>2986</v>
      </c>
      <c r="RD845" s="248">
        <f>IF(RC845="Kopman",1.9,1)</f>
        <v>1</v>
      </c>
      <c r="RE845" s="180">
        <f>VLOOKUP(RB845,$A$879:$F$2566,6,FALSE)</f>
        <v>27</v>
      </c>
      <c r="RF845" s="179" t="s">
        <v>61</v>
      </c>
      <c r="RG845" s="10">
        <f>RE845*1.5*RD845</f>
        <v>40.5</v>
      </c>
      <c r="RH845" s="10"/>
      <c r="RI845" s="233"/>
      <c r="RJ845" s="179" t="s">
        <v>105</v>
      </c>
      <c r="RK845" s="361" t="s">
        <v>3129</v>
      </c>
      <c r="RM845" s="248">
        <f>IF(RL845="Kopman",1.9,1)</f>
        <v>1</v>
      </c>
      <c r="RN845" s="180">
        <f>VLOOKUP(RK845,$A$879:$F$2566,6,FALSE)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VLOOKUP(RT845,$A$879:$F$2566,6,FALSE)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VLOOKUP(SC845,$A$879:$F$2566,6,FALSE)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VLOOKUP(SL845,$A$879:$F$2566,6,FALSE)</f>
        <v>69</v>
      </c>
      <c r="SP845" s="179" t="s">
        <v>61</v>
      </c>
      <c r="SQ845" s="10">
        <f>SO845*1.5*SN845</f>
        <v>103.5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VLOOKUP(SU845,$A$879:$F$2566,6,FALSE)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VLOOKUP(TD845,$A$879:$F$2566,6,FALSE)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VLOOKUP(TM845,$A$879:$F$2566,6,FALSE)</f>
        <v>7</v>
      </c>
      <c r="TQ845" s="179" t="s">
        <v>61</v>
      </c>
      <c r="TR845" s="10">
        <f>TP845*1.5*TO845</f>
        <v>19.95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VLOOKUP(TV845,$A$879:$F$2566,6,FALSE)</f>
        <v>35</v>
      </c>
      <c r="TZ845" s="179" t="s">
        <v>61</v>
      </c>
      <c r="UA845" s="10">
        <f>TY845*1.5*TX845</f>
        <v>52.5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VLOOKUP(UE845,$A$879:$F$2566,6,FALSE)</f>
        <v>28</v>
      </c>
      <c r="UI845" s="179" t="s">
        <v>61</v>
      </c>
      <c r="UJ845" s="10">
        <f>UH845*1.5*UG845</f>
        <v>42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VLOOKUP(UN845,$A$879:$F$2566,6,FALSE)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VLOOKUP(UW845,$A$879:$F$2566,6,FALSE)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VLOOKUP(VF845,$A$879:$F$2566,6,FALSE)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3327</v>
      </c>
      <c r="VQ845" s="248">
        <f>IF(VP845="Kopman",1.9,1)</f>
        <v>1</v>
      </c>
      <c r="VR845" s="180">
        <f>VLOOKUP(VO845,$A$879:$F$2566,6,FALSE)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VLOOKUP(VX845,$A$879:$F$2566,6,FALSE)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VLOOKUP(WG845,$A$879:$F$2566,6,FALSE)</f>
        <v>35</v>
      </c>
      <c r="WK845" s="179" t="s">
        <v>61</v>
      </c>
      <c r="WL845" s="10">
        <f>WJ845*1.5*WI845</f>
        <v>52.5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VLOOKUP(WP845,$A$879:$F$2566,6,FALSE)</f>
        <v>35</v>
      </c>
      <c r="WT845" s="179" t="s">
        <v>61</v>
      </c>
      <c r="WU845" s="10">
        <f>WS845*1.5*WR845</f>
        <v>52.5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VLOOKUP(WY845,$A$879:$F$2566,6,FALSE)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1" t="s">
        <v>3327</v>
      </c>
      <c r="XJ845" s="248">
        <f>IF(XI845="Kopman",1.9,1)</f>
        <v>1</v>
      </c>
      <c r="XK845" s="180">
        <f>VLOOKUP(XH845,$A$879:$F$2566,6,FALSE)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VLOOKUP(XQ845,$A$879:$F$2566,6,FALSE)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VLOOKUP(XZ845,$A$879:$F$2566,6,FALSE)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VLOOKUP(YI845,$A$879:$F$2566,6,FALSE)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VLOOKUP(YR845,$A$879:$F$2566,6,FALSE)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VLOOKUP(ZA845,$A$879:$F$2566,6,FALSE)</f>
        <v>106</v>
      </c>
      <c r="ZE845" s="179" t="s">
        <v>61</v>
      </c>
      <c r="ZF845" s="10">
        <f>ZD845*1.5*ZC845</f>
        <v>159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VLOOKUP(ZJ845,$A$879:$F$2566,6,FALSE)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VLOOKUP(ZS845,$A$879:$F$2566,6,FALSE)</f>
        <v>62</v>
      </c>
      <c r="ZW845" s="179" t="s">
        <v>61</v>
      </c>
      <c r="ZX845" s="10">
        <f>ZV845*1.5*ZU845</f>
        <v>93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VLOOKUP(AAB845,$A$879:$F$2566,6,FALSE)</f>
        <v>48</v>
      </c>
      <c r="AAF845" s="179" t="s">
        <v>61</v>
      </c>
      <c r="AAG845" s="10">
        <f>AAE845*1.5*AAD845</f>
        <v>72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VLOOKUP(AAK845,$A$879:$F$2566,6,FALSE)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VLOOKUP(AAT845,$A$879:$F$2566,6,FALSE)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VLOOKUP(ABC845,$A$879:$F$2566,6,FALSE)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VLOOKUP(ABL845,$A$879:$F$2566,6,FALSE)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VLOOKUP(ABU845,$A$879:$F$2566,6,FALSE)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VLOOKUP(ACD845,$A$879:$F$2566,6,FALSE)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VLOOKUP(ACM845,$A$879:$F$2566,6,FALSE)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VLOOKUP(ACV845,$A$879:$F$2566,6,FALSE)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VLOOKUP(ADE845,$A$879:$F$2566,6,FALSE)</f>
        <v>44</v>
      </c>
      <c r="ADI845" s="179" t="s">
        <v>61</v>
      </c>
      <c r="ADJ845" s="10">
        <f>ADH845*1.5*ADG845</f>
        <v>66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VLOOKUP(ADN845,$A$879:$F$2566,6,FALSE)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VLOOKUP(ADW845,$A$879:$F$2566,6,FALSE)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VLOOKUP(AEF845,$A$879:$F$2566,6,FALSE)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VLOOKUP(AEO845,$A$879:$F$2566,6,FALSE)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VLOOKUP(AEX845,$A$879:$F$2566,6,FALSE)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VLOOKUP(AFG845,$A$879:$F$2566,6,FALSE)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VLOOKUP(AFP845,$A$879:$F$2566,6,FALSE)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VLOOKUP(AFY845,$A$879:$F$2566,6,FALSE)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VLOOKUP(AGH845,$A$879:$F$2566,6,FALSE)</f>
        <v>16</v>
      </c>
      <c r="AGL845" s="179" t="s">
        <v>61</v>
      </c>
      <c r="AGM845" s="10">
        <f>AGK845*1.5*AGJ845</f>
        <v>24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VLOOKUP(AGQ845,$A$879:$F$2566,6,FALSE)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VLOOKUP(AGZ845,$A$879:$F$2566,6,FALSE)</f>
        <v>16</v>
      </c>
      <c r="AHD845" s="179" t="s">
        <v>61</v>
      </c>
      <c r="AHE845" s="10">
        <f>AHC845*1.5*AHB845</f>
        <v>24</v>
      </c>
      <c r="AHF845" s="10"/>
      <c r="AHG845" s="239"/>
      <c r="AHH845" s="179" t="s">
        <v>105</v>
      </c>
      <c r="AHI845" s="440" t="s">
        <v>469</v>
      </c>
      <c r="AHK845" s="248">
        <f>IF(AHJ845="Kopman",1.9,1)</f>
        <v>1</v>
      </c>
      <c r="AHL845" s="180">
        <f>VLOOKUP(AHI845,$A$879:$F$2566,6,FALSE)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VLOOKUP(AHR845,$A$879:$F$2566,6,FALSE)</f>
        <v>64</v>
      </c>
      <c r="AHV845" s="179" t="s">
        <v>61</v>
      </c>
      <c r="AHW845" s="10">
        <f>AHU845*1.5*AHT845</f>
        <v>96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VLOOKUP(AIA845,$A$879:$F$2566,6,FALSE)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1" t="s">
        <v>2986</v>
      </c>
      <c r="AIL845" s="248">
        <f>IF(AIK845="Kopman",1.9,1)</f>
        <v>1</v>
      </c>
      <c r="AIM845" s="180">
        <f>VLOOKUP(AIJ845,$A$879:$F$2566,6,FALSE)</f>
        <v>27</v>
      </c>
      <c r="AIN845" s="179" t="s">
        <v>61</v>
      </c>
      <c r="AIO845" s="10">
        <f>AIM845*1.5*AIL845</f>
        <v>40.5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VLOOKUP(AIS845,$A$879:$F$2566,6,FALSE)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VLOOKUP(AJB845,$A$879:$F$2566,6,FALSE)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VLOOKUP(AJK845,$A$879:$F$2566,6,FALSE)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VLOOKUP(AJT845,$A$879:$F$2566,6,FALSE)</f>
        <v>15</v>
      </c>
      <c r="AJX845" s="179" t="s">
        <v>61</v>
      </c>
      <c r="AJY845" s="10">
        <f>AJW845*1.5*AJV845</f>
        <v>22.5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VLOOKUP(AKC845,$A$879:$F$2566,6,FALSE)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VLOOKUP(AKL845,$A$879:$F$2566,6,FALSE)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VLOOKUP(AKU845,$A$879:$F$2566,6,FALSE)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VLOOKUP(ALD845,$A$879:$F$2566,6,FALSE)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VLOOKUP(ALM845,$A$879:$F$2566,6,FALSE)</f>
        <v>19</v>
      </c>
      <c r="ALQ845" s="179" t="s">
        <v>61</v>
      </c>
      <c r="ALR845" s="10">
        <f>ALP845*1.5*ALO845</f>
        <v>28.5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VLOOKUP(ALV845,$A$879:$F$2566,6,FALSE)</f>
        <v>58</v>
      </c>
      <c r="ALZ845" s="179" t="s">
        <v>61</v>
      </c>
      <c r="AMA845" s="10">
        <f>ALY845*1.5*ALX845</f>
        <v>87</v>
      </c>
      <c r="AMB845" s="10"/>
      <c r="AMC845" s="239"/>
      <c r="AMD845" s="179" t="s">
        <v>105</v>
      </c>
      <c r="AME845" s="443" t="s">
        <v>726</v>
      </c>
      <c r="AMG845" s="248">
        <f>IF(AMF845="Kopman",1.9,1)</f>
        <v>1</v>
      </c>
      <c r="AMH845" s="180">
        <f>VLOOKUP(AME845,$A$879:$F$2566,6,FALSE)</f>
        <v>16</v>
      </c>
      <c r="AMI845" s="179" t="s">
        <v>61</v>
      </c>
      <c r="AMJ845" s="10">
        <f>AMH845*1.5*AMG845</f>
        <v>24</v>
      </c>
      <c r="AMK845" s="10"/>
      <c r="AML845" s="239"/>
      <c r="AMM845" s="179" t="s">
        <v>105</v>
      </c>
      <c r="AMN845" s="363" t="s">
        <v>3327</v>
      </c>
      <c r="AMP845" s="248">
        <f>IF(AMO845="Kopman",1.9,1)</f>
        <v>1</v>
      </c>
      <c r="AMQ845" s="180">
        <f>VLOOKUP(AMN845,$A$879:$F$2566,6,FALSE)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VLOOKUP(AMW845,$A$879:$F$2566,6,FALSE)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VLOOKUP(ANF845,$A$879:$F$2566,6,FALSE)</f>
        <v>16</v>
      </c>
      <c r="ANJ845" s="179" t="s">
        <v>61</v>
      </c>
      <c r="ANK845" s="10">
        <f>ANI845*1.5*ANH845</f>
        <v>24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VLOOKUP(ANO845,$A$879:$F$2566,6,FALSE)</f>
        <v>214</v>
      </c>
      <c r="ANS845" s="179" t="s">
        <v>61</v>
      </c>
      <c r="ANT845" s="10">
        <f>ANR845*1.5*ANQ845</f>
        <v>321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VLOOKUP(ANX845,$A$879:$F$2566,6,FALSE)</f>
        <v>69</v>
      </c>
      <c r="AOB845" s="179" t="s">
        <v>61</v>
      </c>
      <c r="AOC845" s="10">
        <f>AOA845*1.5*ANZ845</f>
        <v>103.5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VLOOKUP(AOG845,$A$879:$F$2566,6,FALSE)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VLOOKUP(AOP845,$A$879:$F$2566,6,FALSE)</f>
        <v>24</v>
      </c>
      <c r="AOT845" s="179" t="s">
        <v>61</v>
      </c>
      <c r="AOU845" s="10">
        <f>AOS845*1.5*AOR845</f>
        <v>36</v>
      </c>
      <c r="AOV845" s="10"/>
      <c r="AOW845" s="239"/>
      <c r="AOX845" s="179" t="s">
        <v>105</v>
      </c>
      <c r="AOY845" s="446" t="s">
        <v>2627</v>
      </c>
      <c r="APA845" s="248">
        <f>IF(AOZ845="Kopman",1.9,1)</f>
        <v>1</v>
      </c>
      <c r="APB845" s="180">
        <f>VLOOKUP(AOY845,$A$879:$F$2566,6,FALSE)</f>
        <v>56</v>
      </c>
      <c r="APC845" s="179" t="s">
        <v>61</v>
      </c>
      <c r="APD845" s="10">
        <f>APB845*1.5*APA845</f>
        <v>84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VLOOKUP(APH845,$A$879:$F$2566,6,FALSE)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VLOOKUP(APQ845,$A$879:$F$2566,6,FALSE)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VLOOKUP(APZ845,$A$879:$F$2566,6,FALSE)</f>
        <v>69</v>
      </c>
      <c r="AQD845" s="179" t="s">
        <v>61</v>
      </c>
      <c r="AQE845" s="10">
        <f>AQC845*1.5*AQB845</f>
        <v>103.5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VLOOKUP(AQI845,$A$879:$F$2566,6,FALSE)</f>
        <v>69</v>
      </c>
      <c r="AQM845" s="179" t="s">
        <v>61</v>
      </c>
      <c r="AQN845" s="10">
        <f>AQL845*1.5*AQK845</f>
        <v>103.5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VLOOKUP(AQR845,$A$879:$F$2566,6,FALSE)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VLOOKUP(ARA845,$A$879:$F$2566,6,FALSE)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VLOOKUP(ARJ845,$A$879:$F$2566,6,FALSE)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VLOOKUP(ARS845,$A$879:$F$2566,6,FALSE)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VLOOKUP(ASB845,$A$879:$F$2566,6,FALSE)</f>
        <v>214</v>
      </c>
      <c r="ASF845" s="179" t="s">
        <v>61</v>
      </c>
      <c r="ASG845" s="10">
        <f>ASE845*1.5*ASD845</f>
        <v>321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VLOOKUP(ASK845,$A$879:$F$2566,6,FALSE)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3327</v>
      </c>
      <c r="ASV845" s="248">
        <f>IF(ASU845="Kopman",1.9,1)</f>
        <v>1</v>
      </c>
      <c r="ASW845" s="180">
        <f>VLOOKUP(AST845,$A$879:$F$2566,6,FALSE)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VLOOKUP(ATC845,$A$879:$F$2566,6,FALSE)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VLOOKUP(ATL845,$A$879:$F$2566,6,FALSE)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VLOOKUP(ATU845,$A$879:$F$2566,6,FALSE)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VLOOKUP(AUD845,$A$879:$F$2566,6,FALSE)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VLOOKUP(AUM845,$A$879:$F$2566,6,FALSE)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VLOOKUP(AUV845,$A$879:$F$2566,6,FALSE)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VLOOKUP(AVE845,$A$879:$F$2566,6,FALSE)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VLOOKUP(AVN845,$A$879:$F$2566,6,FALSE)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VLOOKUP(AVW845,$A$879:$F$2566,6,FALSE)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VLOOKUP(AWF845,$A$879:$F$2566,6,FALSE)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VLOOKUP(AWO845,$A$879:$F$2566,6,FALSE)</f>
        <v>56</v>
      </c>
      <c r="AWS845" s="179" t="s">
        <v>61</v>
      </c>
      <c r="AWT845" s="10">
        <f>AWR845*1.5*AWQ845</f>
        <v>84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VLOOKUP(AWX845,$A$879:$F$2566,6,FALSE)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VLOOKUP(AXG845,$A$879:$F$2566,6,FALSE)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VLOOKUP(AXP845,$A$879:$F$2566,6,FALSE)</f>
        <v>44</v>
      </c>
      <c r="AXT845" s="179" t="s">
        <v>61</v>
      </c>
      <c r="AXU845" s="10">
        <f>AXS845*1.5*AXR845</f>
        <v>66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VLOOKUP(AXY845,$A$879:$F$2566,6,FALSE)</f>
        <v>62</v>
      </c>
      <c r="AYC845" s="179" t="s">
        <v>61</v>
      </c>
      <c r="AYD845" s="10">
        <f>AYB845*1.5*AYA845</f>
        <v>93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VLOOKUP(AYH845,$A$879:$F$2566,6,FALSE)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VLOOKUP(AYQ845,$A$879:$F$2566,6,FALSE)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VLOOKUP(AYZ845,$A$879:$F$2566,6,FALSE)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VLOOKUP(AZI845,$A$879:$F$2566,6,FALSE)</f>
        <v>16</v>
      </c>
      <c r="AZM845" s="179" t="s">
        <v>61</v>
      </c>
      <c r="AZN845" s="10">
        <f>AZL845*1.5*AZK845</f>
        <v>24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VLOOKUP(AZR845,$A$879:$F$2566,6,FALSE)</f>
        <v>31</v>
      </c>
      <c r="AZV845" s="179" t="s">
        <v>61</v>
      </c>
      <c r="AZW845" s="10">
        <f>AZU845*1.5*AZT845</f>
        <v>46.5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VLOOKUP(BAA845,$A$879:$F$2566,6,FALSE)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0" t="s">
        <v>469</v>
      </c>
      <c r="BAL845" s="248">
        <f>IF(BAK845="Kopman",1.9,1)</f>
        <v>1</v>
      </c>
      <c r="BAM845" s="180">
        <f>VLOOKUP(BAJ845,$A$879:$F$2566,6,FALSE)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VLOOKUP(BAS845,$A$879:$F$2566,6,FALSE)</f>
        <v>69</v>
      </c>
      <c r="BAW845" s="179" t="s">
        <v>61</v>
      </c>
      <c r="BAX845" s="10">
        <f>BAV845*1.5*BAU845</f>
        <v>103.5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VLOOKUP(BBB845,$A$879:$F$2566,6,FALSE)</f>
        <v>69</v>
      </c>
      <c r="BBF845" s="179" t="s">
        <v>61</v>
      </c>
      <c r="BBG845" s="10">
        <f>BBE845*1.5*BBD845</f>
        <v>103.5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VLOOKUP(BBK845,$A$879:$F$2566,6,FALSE)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VLOOKUP(BBT845,$A$879:$F$2566,6,FALSE)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VLOOKUP(BCC845,$A$879:$F$2566,6,FALSE)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VLOOKUP(BCL845,$A$879:$F$2566,6,FALSE)</f>
        <v>16</v>
      </c>
      <c r="BCP845" s="179" t="s">
        <v>61</v>
      </c>
      <c r="BCQ845" s="10">
        <f>BCO845*1.5*BCN845</f>
        <v>24</v>
      </c>
      <c r="BCR845" s="10"/>
      <c r="BCS845" s="239"/>
      <c r="BCT845" s="179" t="s">
        <v>105</v>
      </c>
      <c r="BCU845" s="371" t="s">
        <v>2986</v>
      </c>
      <c r="BCW845" s="248">
        <f>IF(BCV845="Kopman",1.9,1)</f>
        <v>1</v>
      </c>
      <c r="BCX845" s="180">
        <f>VLOOKUP(BCU845,$A$879:$F$2566,6,FALSE)</f>
        <v>27</v>
      </c>
      <c r="BCY845" s="179" t="s">
        <v>61</v>
      </c>
      <c r="BCZ845" s="10">
        <f>BCX845*1.5*BCW845</f>
        <v>40.5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VLOOKUP(BDD845,$A$879:$F$2566,6,FALSE)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VLOOKUP(BDM845,$A$879:$F$2566,6,FALSE)</f>
        <v>16</v>
      </c>
      <c r="BDQ845" s="179" t="s">
        <v>61</v>
      </c>
      <c r="BDR845" s="10">
        <f>BDP845*1.5*BDO845</f>
        <v>24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VLOOKUP(BDV845,$A$879:$F$2566,6,FALSE)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VLOOKUP(BEE845,$A$879:$F$2566,6,FALSE)</f>
        <v>35</v>
      </c>
      <c r="BEI845" s="179" t="s">
        <v>61</v>
      </c>
      <c r="BEJ845" s="10">
        <f>BEH845*1.5*BEG845</f>
        <v>52.5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VLOOKUP(BEN845,$A$879:$F$2566,6,FALSE)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VLOOKUP(BEW845,$A$879:$F$2566,6,FALSE)</f>
        <v>24</v>
      </c>
      <c r="BFA845" s="179" t="s">
        <v>61</v>
      </c>
      <c r="BFB845" s="10">
        <f>BEZ845*1.5*BEY845</f>
        <v>36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VLOOKUP(BFF845,$A$879:$F$2566,6,FALSE)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VLOOKUP(BFO845,$A$879:$F$2566,6,FALSE)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VLOOKUP(BFX845,$A$879:$F$2566,6,FALSE)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VLOOKUP(BGG845,$A$879:$F$2566,6,FALSE)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VLOOKUP(BGP845,$A$879:$F$2566,6,FALSE)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VLOOKUP(BGY845,$A$879:$F$2566,6,FALSE)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VLOOKUP(B846,$A$879:$F$2566,6,FALSE)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VLOOKUP(K846,$A$879:$F$2566,6,FALSE)</f>
        <v>35</v>
      </c>
      <c r="O846" s="179" t="s">
        <v>63</v>
      </c>
      <c r="P846" s="10">
        <f>N846*1.4</f>
        <v>49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VLOOKUP(T846,$A$879:$F$2566,6,FALSE)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VLOOKUP(AC846,$A$879:$F$2566,6,FALSE)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VLOOKUP(AL846,$A$879:$F$2566,6,FALSE)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VLOOKUP(AU846,$A$879:$F$2566,6,FALSE)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VLOOKUP(BD846,$A$879:$F$2566,6,FALSE)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VLOOKUP(BM846,$A$879:$F$2566,6,FALSE)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VLOOKUP(BV846,$A$879:$F$2566,6,FALSE)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VLOOKUP(CE846,$A$879:$F$2566,6,FALSE)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VLOOKUP(CN846,$A$879:$F$2566,6,FALSE)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VLOOKUP(CW846,$A$879:$F$2566,6,FALSE)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VLOOKUP(DF846,$A$879:$F$2566,6,FALSE)</f>
        <v>214</v>
      </c>
      <c r="DJ846" s="179" t="s">
        <v>63</v>
      </c>
      <c r="DK846" s="10">
        <f>DI846*1.4</f>
        <v>299.59999999999997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VLOOKUP(DO846,$A$879:$F$2566,6,FALSE)</f>
        <v>16</v>
      </c>
      <c r="DS846" s="179" t="s">
        <v>63</v>
      </c>
      <c r="DT846" s="10">
        <f>DR846*1.4</f>
        <v>22.4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VLOOKUP(DX846,$A$879:$F$2566,6,FALSE)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VLOOKUP(EG846,$A$879:$F$2566,6,FALSE)</f>
        <v>16</v>
      </c>
      <c r="EK846" s="179" t="s">
        <v>63</v>
      </c>
      <c r="EL846" s="10">
        <f>EJ846*1.4</f>
        <v>22.4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VLOOKUP(EP846,$A$879:$F$2566,6,FALSE)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VLOOKUP(EY846,$A$879:$F$2566,6,FALSE)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VLOOKUP(FH846,$A$879:$F$2566,6,FALSE)</f>
        <v>56</v>
      </c>
      <c r="FL846" s="179" t="s">
        <v>63</v>
      </c>
      <c r="FM846" s="10">
        <f>FK846*1.4</f>
        <v>78.399999999999991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VLOOKUP(FQ846,$A$879:$F$2566,6,FALSE)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VLOOKUP(FZ846,$A$879:$F$2566,6,FALSE)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VLOOKUP(GI846,$A$879:$F$2566,6,FALSE)</f>
        <v>16</v>
      </c>
      <c r="GM846" s="179" t="s">
        <v>63</v>
      </c>
      <c r="GN846" s="10">
        <f>GL846*1.4</f>
        <v>22.4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VLOOKUP(GR846,$A$879:$F$2566,6,FALSE)</f>
        <v>16</v>
      </c>
      <c r="GV846" s="179" t="s">
        <v>63</v>
      </c>
      <c r="GW846" s="10">
        <f>GU846*1.4</f>
        <v>22.4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VLOOKUP(HA846,$A$879:$F$2566,6,FALSE)</f>
        <v>2</v>
      </c>
      <c r="HE846" s="179" t="s">
        <v>63</v>
      </c>
      <c r="HF846" s="10">
        <f>HD846*1.4</f>
        <v>2.8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VLOOKUP(HJ846,$A$879:$F$2566,6,FALSE)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VLOOKUP(HS846,$A$879:$F$2566,6,FALSE)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VLOOKUP(IB846,$A$879:$F$2566,6,FALSE)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VLOOKUP(IK846,$A$879:$F$2566,6,FALSE)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VLOOKUP(IT846,$A$879:$F$2566,6,FALSE)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VLOOKUP(JC846,$A$879:$F$2566,6,FALSE)</f>
        <v>63</v>
      </c>
      <c r="JG846" s="179" t="s">
        <v>63</v>
      </c>
      <c r="JH846" s="10">
        <f>JF846*1.4</f>
        <v>88.199999999999989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VLOOKUP(JL846,$A$879:$F$2566,6,FALSE)</f>
        <v>69</v>
      </c>
      <c r="JP846" s="179" t="s">
        <v>63</v>
      </c>
      <c r="JQ846" s="10">
        <f>JO846*1.4</f>
        <v>96.6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VLOOKUP(JU846,$A$879:$F$2566,6,FALSE)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VLOOKUP(KD846,$A$879:$F$2566,6,FALSE)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VLOOKUP(KM846,$A$879:$F$2566,6,FALSE)</f>
        <v>14</v>
      </c>
      <c r="KQ846" s="179" t="s">
        <v>63</v>
      </c>
      <c r="KR846" s="10">
        <f>KP846*1.4</f>
        <v>19.599999999999998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VLOOKUP(KV846,$A$879:$F$2566,6,FALSE)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VLOOKUP(LE846,$A$879:$F$2566,6,FALSE)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VLOOKUP(LN846,$A$879:$F$2566,6,FALSE)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VLOOKUP(LW846,$A$879:$F$2566,6,FALSE)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VLOOKUP(MF846,$A$879:$F$2566,6,FALSE)</f>
        <v>48</v>
      </c>
      <c r="MJ846" s="179" t="s">
        <v>63</v>
      </c>
      <c r="MK846" s="10">
        <f>MI846*1.4</f>
        <v>67.199999999999989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VLOOKUP(MO846,$A$879:$F$2566,6,FALSE)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VLOOKUP(MX846,$A$879:$F$2566,6,FALSE)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VLOOKUP(NG846,$A$879:$F$2566,6,FALSE)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VLOOKUP(NP846,$A$879:$F$2566,6,FALSE)</f>
        <v>69</v>
      </c>
      <c r="NT846" s="179" t="s">
        <v>63</v>
      </c>
      <c r="NU846" s="10">
        <f>NS846*1.4</f>
        <v>96.6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VLOOKUP(NY846,$A$879:$F$2566,6,FALSE)</f>
        <v>56</v>
      </c>
      <c r="OC846" s="179" t="s">
        <v>63</v>
      </c>
      <c r="OD846" s="10">
        <f>OB846*1.4</f>
        <v>78.399999999999991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VLOOKUP(OH846,$A$879:$F$2566,6,FALSE)</f>
        <v>48</v>
      </c>
      <c r="OL846" s="179" t="s">
        <v>63</v>
      </c>
      <c r="OM846" s="10">
        <f>OK846*1.4</f>
        <v>67.199999999999989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VLOOKUP(OQ846,$A$879:$F$2566,6,FALSE)</f>
        <v>64</v>
      </c>
      <c r="OU846" s="179" t="s">
        <v>63</v>
      </c>
      <c r="OV846" s="10">
        <f>OT846*1.4</f>
        <v>89.6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VLOOKUP(OZ846,$A$879:$F$2566,6,FALSE)</f>
        <v>24</v>
      </c>
      <c r="PD846" s="179" t="s">
        <v>63</v>
      </c>
      <c r="PE846" s="10">
        <f>PC846*1.4</f>
        <v>33.599999999999994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VLOOKUP(PI846,$A$879:$F$2566,6,FALSE)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VLOOKUP(PR846,$A$879:$F$2566,6,FALSE)</f>
        <v>65</v>
      </c>
      <c r="PV846" s="179" t="s">
        <v>63</v>
      </c>
      <c r="PW846" s="10">
        <f>PU846*1.4</f>
        <v>91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VLOOKUP(QA846,$A$879:$F$2566,6,FALSE)</f>
        <v>16</v>
      </c>
      <c r="QE846" s="179" t="s">
        <v>63</v>
      </c>
      <c r="QF846" s="10">
        <f>QD846*1.4</f>
        <v>22.4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VLOOKUP(QJ846,$A$879:$F$2566,6,FALSE)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VLOOKUP(QS846,$A$879:$F$2566,6,FALSE)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VLOOKUP(RB846,$A$879:$F$2566,6,FALSE)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VLOOKUP(RK846,$A$879:$F$2566,6,FALSE)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VLOOKUP(RT846,$A$879:$F$2566,6,FALSE)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VLOOKUP(SC846,$A$879:$F$2566,6,FALSE)</f>
        <v>130</v>
      </c>
      <c r="SG846" s="179" t="s">
        <v>63</v>
      </c>
      <c r="SH846" s="10">
        <f>SF846*1.4</f>
        <v>182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VLOOKUP(SL846,$A$879:$F$2566,6,FALSE)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VLOOKUP(SU846,$A$879:$F$2566,6,FALSE)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VLOOKUP(TD846,$A$879:$F$2566,6,FALSE)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VLOOKUP(TM846,$A$879:$F$2566,6,FALSE)</f>
        <v>35</v>
      </c>
      <c r="TQ846" s="179" t="s">
        <v>63</v>
      </c>
      <c r="TR846" s="10">
        <f>TP846*1.4</f>
        <v>49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VLOOKUP(TV846,$A$879:$F$2566,6,FALSE)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VLOOKUP(UE846,$A$879:$F$2566,6,FALSE)</f>
        <v>2</v>
      </c>
      <c r="UI846" s="179" t="s">
        <v>63</v>
      </c>
      <c r="UJ846" s="10">
        <f>UH846*1.4</f>
        <v>2.8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VLOOKUP(UN846,$A$879:$F$2566,6,FALSE)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VLOOKUP(UW846,$A$879:$F$2566,6,FALSE)</f>
        <v>28</v>
      </c>
      <c r="VA846" s="179" t="s">
        <v>63</v>
      </c>
      <c r="VB846" s="10">
        <f>UZ846*1.4</f>
        <v>39.199999999999996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VLOOKUP(VF846,$A$879:$F$2566,6,FALSE)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3129</v>
      </c>
      <c r="VQ846" s="180"/>
      <c r="VR846" s="180">
        <f>VLOOKUP(VO846,$A$879:$F$2566,6,FALSE)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VLOOKUP(VX846,$A$879:$F$2566,6,FALSE)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VLOOKUP(WG846,$A$879:$F$2566,6,FALSE)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VLOOKUP(WP846,$A$879:$F$2566,6,FALSE)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VLOOKUP(WY846,$A$879:$F$2566,6,FALSE)</f>
        <v>62</v>
      </c>
      <c r="XC846" s="179" t="s">
        <v>63</v>
      </c>
      <c r="XD846" s="10">
        <f>XB846*1.4</f>
        <v>86.8</v>
      </c>
      <c r="XF846" s="239"/>
      <c r="XG846" s="179" t="s">
        <v>106</v>
      </c>
      <c r="XH846" s="371" t="s">
        <v>2155</v>
      </c>
      <c r="XJ846" s="180"/>
      <c r="XK846" s="180">
        <f>VLOOKUP(XH846,$A$879:$F$2566,6,FALSE)</f>
        <v>35</v>
      </c>
      <c r="XL846" s="179" t="s">
        <v>63</v>
      </c>
      <c r="XM846" s="10">
        <f>XK846*1.4</f>
        <v>49</v>
      </c>
      <c r="XO846" s="239"/>
      <c r="XP846" s="179" t="s">
        <v>106</v>
      </c>
      <c r="XQ846" s="361" t="s">
        <v>454</v>
      </c>
      <c r="XS846" s="180"/>
      <c r="XT846" s="180">
        <f>VLOOKUP(XQ846,$A$879:$F$2566,6,FALSE)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VLOOKUP(XZ846,$A$879:$F$2566,6,FALSE)</f>
        <v>44</v>
      </c>
      <c r="YD846" s="179" t="s">
        <v>63</v>
      </c>
      <c r="YE846" s="10">
        <f>YC846*1.4</f>
        <v>61.599999999999994</v>
      </c>
      <c r="YG846" s="239"/>
      <c r="YH846" s="179" t="s">
        <v>106</v>
      </c>
      <c r="YI846" s="361" t="s">
        <v>2155</v>
      </c>
      <c r="YK846" s="180"/>
      <c r="YL846" s="180">
        <f>VLOOKUP(YI846,$A$879:$F$2566,6,FALSE)</f>
        <v>35</v>
      </c>
      <c r="YM846" s="179" t="s">
        <v>63</v>
      </c>
      <c r="YN846" s="10">
        <f>YL846*1.4</f>
        <v>49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VLOOKUP(YR846,$A$879:$F$2566,6,FALSE)</f>
        <v>14</v>
      </c>
      <c r="YV846" s="179" t="s">
        <v>63</v>
      </c>
      <c r="YW846" s="10">
        <f>YU846*1.4</f>
        <v>19.599999999999998</v>
      </c>
      <c r="YY846" s="239"/>
      <c r="YZ846" s="179" t="s">
        <v>106</v>
      </c>
      <c r="ZA846" s="361" t="s">
        <v>2155</v>
      </c>
      <c r="ZC846" s="180"/>
      <c r="ZD846" s="180">
        <f>VLOOKUP(ZA846,$A$879:$F$2566,6,FALSE)</f>
        <v>35</v>
      </c>
      <c r="ZE846" s="179" t="s">
        <v>63</v>
      </c>
      <c r="ZF846" s="10">
        <f>ZD846*1.4</f>
        <v>49</v>
      </c>
      <c r="ZH846" s="239"/>
      <c r="ZI846" s="179" t="s">
        <v>106</v>
      </c>
      <c r="ZJ846" s="361" t="s">
        <v>469</v>
      </c>
      <c r="ZL846" s="180"/>
      <c r="ZM846" s="180">
        <f>VLOOKUP(ZJ846,$A$879:$F$2566,6,FALSE)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VLOOKUP(ZS846,$A$879:$F$2566,6,FALSE)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VLOOKUP(AAB846,$A$879:$F$2566,6,FALSE)</f>
        <v>28</v>
      </c>
      <c r="AAF846" s="179" t="s">
        <v>63</v>
      </c>
      <c r="AAG846" s="10">
        <f>AAE846*1.4</f>
        <v>39.199999999999996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VLOOKUP(AAK846,$A$879:$F$2566,6,FALSE)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VLOOKUP(AAT846,$A$879:$F$2566,6,FALSE)</f>
        <v>65</v>
      </c>
      <c r="AAX846" s="179" t="s">
        <v>63</v>
      </c>
      <c r="AAY846" s="10">
        <f>AAW846*1.4</f>
        <v>91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VLOOKUP(ABC846,$A$879:$F$2566,6,FALSE)</f>
        <v>187</v>
      </c>
      <c r="ABG846" s="179" t="s">
        <v>63</v>
      </c>
      <c r="ABH846" s="10">
        <f>ABF846*1.4</f>
        <v>261.8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VLOOKUP(ABL846,$A$879:$F$2566,6,FALSE)</f>
        <v>24</v>
      </c>
      <c r="ABP846" s="179" t="s">
        <v>63</v>
      </c>
      <c r="ABQ846" s="10">
        <f>ABO846*1.4</f>
        <v>33.599999999999994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VLOOKUP(ABU846,$A$879:$F$2566,6,FALSE)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VLOOKUP(ACD846,$A$879:$F$2566,6,FALSE)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VLOOKUP(ACM846,$A$879:$F$2566,6,FALSE)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VLOOKUP(ACV846,$A$879:$F$2566,6,FALSE)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VLOOKUP(ADE846,$A$879:$F$2566,6,FALSE)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VLOOKUP(ADN846,$A$879:$F$2566,6,FALSE)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VLOOKUP(ADW846,$A$879:$F$2566,6,FALSE)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VLOOKUP(AEF846,$A$879:$F$2566,6,FALSE)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VLOOKUP(AEO846,$A$879:$F$2566,6,FALSE)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VLOOKUP(AEX846,$A$879:$F$2566,6,FALSE)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VLOOKUP(AFG846,$A$879:$F$2566,6,FALSE)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VLOOKUP(AFP846,$A$879:$F$2566,6,FALSE)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VLOOKUP(AFY846,$A$879:$F$2566,6,FALSE)</f>
        <v>14</v>
      </c>
      <c r="AGC846" s="179" t="s">
        <v>63</v>
      </c>
      <c r="AGD846" s="10">
        <f>AGB846*1.4</f>
        <v>19.599999999999998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VLOOKUP(AGH846,$A$879:$F$2566,6,FALSE)</f>
        <v>14</v>
      </c>
      <c r="AGL846" s="179" t="s">
        <v>63</v>
      </c>
      <c r="AGM846" s="10">
        <f>AGK846*1.4</f>
        <v>19.599999999999998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VLOOKUP(AGQ846,$A$879:$F$2566,6,FALSE)</f>
        <v>65</v>
      </c>
      <c r="AGU846" s="179" t="s">
        <v>63</v>
      </c>
      <c r="AGV846" s="10">
        <f>AGT846*1.4</f>
        <v>91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VLOOKUP(AGZ846,$A$879:$F$2566,6,FALSE)</f>
        <v>7</v>
      </c>
      <c r="AHD846" s="179" t="s">
        <v>63</v>
      </c>
      <c r="AHE846" s="10">
        <f>AHC846*1.4</f>
        <v>9.7999999999999989</v>
      </c>
      <c r="AHF846" s="10"/>
      <c r="AHG846" s="239"/>
      <c r="AHH846" s="179" t="s">
        <v>106</v>
      </c>
      <c r="AHI846" s="440" t="s">
        <v>1807</v>
      </c>
      <c r="AHK846" s="180"/>
      <c r="AHL846" s="180">
        <f>VLOOKUP(AHI846,$A$879:$F$2566,6,FALSE)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VLOOKUP(AHR846,$A$879:$F$2566,6,FALSE)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VLOOKUP(AIA846,$A$879:$F$2566,6,FALSE)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VLOOKUP(AIJ846,$A$879:$F$2566,6,FALSE)</f>
        <v>69</v>
      </c>
      <c r="AIN846" s="179" t="s">
        <v>63</v>
      </c>
      <c r="AIO846" s="10">
        <f>AIM846*1.4</f>
        <v>96.6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VLOOKUP(AIS846,$A$879:$F$2566,6,FALSE)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VLOOKUP(AJB846,$A$879:$F$2566,6,FALSE)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VLOOKUP(AJK846,$A$879:$F$2566,6,FALSE)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VLOOKUP(AJT846,$A$879:$F$2566,6,FALSE)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VLOOKUP(AKC846,$A$879:$F$2566,6,FALSE)</f>
        <v>14</v>
      </c>
      <c r="AKG846" s="179" t="s">
        <v>63</v>
      </c>
      <c r="AKH846" s="10">
        <f>AKF846*1.4</f>
        <v>19.599999999999998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VLOOKUP(AKL846,$A$879:$F$2566,6,FALSE)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VLOOKUP(AKU846,$A$879:$F$2566,6,FALSE)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VLOOKUP(ALD846,$A$879:$F$2566,6,FALSE)</f>
        <v>214</v>
      </c>
      <c r="ALH846" s="179" t="s">
        <v>63</v>
      </c>
      <c r="ALI846" s="10">
        <f>ALG846*1.4</f>
        <v>299.59999999999997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VLOOKUP(ALM846,$A$879:$F$2566,6,FALSE)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VLOOKUP(ALV846,$A$879:$F$2566,6,FALSE)</f>
        <v>14</v>
      </c>
      <c r="ALZ846" s="179" t="s">
        <v>63</v>
      </c>
      <c r="AMA846" s="10">
        <f>ALY846*1.4</f>
        <v>19.599999999999998</v>
      </c>
      <c r="AMB846" s="10"/>
      <c r="AMC846" s="239"/>
      <c r="AMD846" s="179" t="s">
        <v>106</v>
      </c>
      <c r="AME846" s="443" t="s">
        <v>2155</v>
      </c>
      <c r="AMG846" s="180"/>
      <c r="AMH846" s="180">
        <f>VLOOKUP(AME846,$A$879:$F$2566,6,FALSE)</f>
        <v>35</v>
      </c>
      <c r="AMI846" s="179" t="s">
        <v>63</v>
      </c>
      <c r="AMJ846" s="10">
        <f>AMH846*1.4</f>
        <v>49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VLOOKUP(AMN846,$A$879:$F$2566,6,FALSE)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VLOOKUP(AMW846,$A$879:$F$2566,6,FALSE)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VLOOKUP(ANF846,$A$879:$F$2566,6,FALSE)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VLOOKUP(ANO846,$A$879:$F$2566,6,FALSE)</f>
        <v>69</v>
      </c>
      <c r="ANS846" s="179" t="s">
        <v>63</v>
      </c>
      <c r="ANT846" s="10">
        <f>ANR846*1.4</f>
        <v>96.6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VLOOKUP(ANX846,$A$879:$F$2566,6,FALSE)</f>
        <v>14</v>
      </c>
      <c r="AOB846" s="179" t="s">
        <v>63</v>
      </c>
      <c r="AOC846" s="10">
        <f>AOA846*1.4</f>
        <v>19.599999999999998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VLOOKUP(AOG846,$A$879:$F$2566,6,FALSE)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VLOOKUP(AOP846,$A$879:$F$2566,6,FALSE)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6" t="s">
        <v>726</v>
      </c>
      <c r="APA846" s="180"/>
      <c r="APB846" s="180">
        <f>VLOOKUP(AOY846,$A$879:$F$2566,6,FALSE)</f>
        <v>16</v>
      </c>
      <c r="APC846" s="179" t="s">
        <v>63</v>
      </c>
      <c r="APD846" s="10">
        <f>APB846*1.4</f>
        <v>22.4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VLOOKUP(APH846,$A$879:$F$2566,6,FALSE)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VLOOKUP(APQ846,$A$879:$F$2566,6,FALSE)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VLOOKUP(APZ846,$A$879:$F$2566,6,FALSE)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VLOOKUP(AQI846,$A$879:$F$2566,6,FALSE)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VLOOKUP(AQR846,$A$879:$F$2566,6,FALSE)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VLOOKUP(ARA846,$A$879:$F$2566,6,FALSE)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VLOOKUP(ARJ846,$A$879:$F$2566,6,FALSE)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VLOOKUP(ARS846,$A$879:$F$2566,6,FALSE)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VLOOKUP(ASB846,$A$879:$F$2566,6,FALSE)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VLOOKUP(ASK846,$A$879:$F$2566,6,FALSE)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VLOOKUP(AST846,$A$879:$F$2566,6,FALSE)</f>
        <v>69</v>
      </c>
      <c r="ASX846" s="179" t="s">
        <v>63</v>
      </c>
      <c r="ASY846" s="10">
        <f>ASW846*1.4</f>
        <v>96.6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VLOOKUP(ATC846,$A$879:$F$2566,6,FALSE)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VLOOKUP(ATL846,$A$879:$F$2566,6,FALSE)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VLOOKUP(ATU846,$A$879:$F$2566,6,FALSE)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VLOOKUP(AUD846,$A$879:$F$2566,6,FALSE)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VLOOKUP(AUM846,$A$879:$F$2566,6,FALSE)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VLOOKUP(AUV846,$A$879:$F$2566,6,FALSE)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VLOOKUP(AVE846,$A$879:$F$2566,6,FALSE)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VLOOKUP(AVN846,$A$879:$F$2566,6,FALSE)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VLOOKUP(AVW846,$A$879:$F$2566,6,FALSE)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VLOOKUP(AWF846,$A$879:$F$2566,6,FALSE)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VLOOKUP(AWO846,$A$879:$F$2566,6,FALSE)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VLOOKUP(AWX846,$A$879:$F$2566,6,FALSE)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VLOOKUP(AXG846,$A$879:$F$2566,6,FALSE)</f>
        <v>16</v>
      </c>
      <c r="AXK846" s="179" t="s">
        <v>63</v>
      </c>
      <c r="AXL846" s="10">
        <f>AXJ846*1.4</f>
        <v>22.4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VLOOKUP(AXP846,$A$879:$F$2566,6,FALSE)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VLOOKUP(AXY846,$A$879:$F$2566,6,FALSE)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VLOOKUP(AYH846,$A$879:$F$2566,6,FALSE)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VLOOKUP(AYQ846,$A$879:$F$2566,6,FALSE)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VLOOKUP(AYZ846,$A$879:$F$2566,6,FALSE)</f>
        <v>161</v>
      </c>
      <c r="AZD846" s="179" t="s">
        <v>63</v>
      </c>
      <c r="AZE846" s="10">
        <f>AZC846*1.4</f>
        <v>225.39999999999998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VLOOKUP(AZI846,$A$879:$F$2566,6,FALSE)</f>
        <v>56</v>
      </c>
      <c r="AZM846" s="179" t="s">
        <v>63</v>
      </c>
      <c r="AZN846" s="10">
        <f>AZL846*1.4</f>
        <v>78.399999999999991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VLOOKUP(AZR846,$A$879:$F$2566,6,FALSE)</f>
        <v>48</v>
      </c>
      <c r="AZV846" s="179" t="s">
        <v>63</v>
      </c>
      <c r="AZW846" s="10">
        <f>AZU846*1.4</f>
        <v>67.199999999999989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VLOOKUP(BAA846,$A$879:$F$2566,6,FALSE)</f>
        <v>14</v>
      </c>
      <c r="BAE846" s="179" t="s">
        <v>63</v>
      </c>
      <c r="BAF846" s="10">
        <f>BAD846*1.4</f>
        <v>19.599999999999998</v>
      </c>
      <c r="BAG846" s="10"/>
      <c r="BAH846" s="239"/>
      <c r="BAI846" s="179" t="s">
        <v>106</v>
      </c>
      <c r="BAJ846" s="440" t="s">
        <v>607</v>
      </c>
      <c r="BAL846" s="180"/>
      <c r="BAM846" s="180">
        <f>VLOOKUP(BAJ846,$A$879:$F$2566,6,FALSE)</f>
        <v>62</v>
      </c>
      <c r="BAN846" s="179" t="s">
        <v>63</v>
      </c>
      <c r="BAO846" s="10">
        <f>BAM846*1.4</f>
        <v>86.8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VLOOKUP(BAS846,$A$879:$F$2566,6,FALSE)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VLOOKUP(BBB846,$A$879:$F$2566,6,FALSE)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VLOOKUP(BBK846,$A$879:$F$2566,6,FALSE)</f>
        <v>58</v>
      </c>
      <c r="BBO846" s="179" t="s">
        <v>63</v>
      </c>
      <c r="BBP846" s="10">
        <f>BBN846*1.4</f>
        <v>81.199999999999989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VLOOKUP(BBT846,$A$879:$F$2566,6,FALSE)</f>
        <v>69</v>
      </c>
      <c r="BBX846" s="179" t="s">
        <v>63</v>
      </c>
      <c r="BBY846" s="10">
        <f>BBW846*1.4</f>
        <v>96.6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VLOOKUP(BCC846,$A$879:$F$2566,6,FALSE)</f>
        <v>31</v>
      </c>
      <c r="BCG846" s="179" t="s">
        <v>63</v>
      </c>
      <c r="BCH846" s="10">
        <f>BCF846*1.4</f>
        <v>43.4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VLOOKUP(BCL846,$A$879:$F$2566,6,FALSE)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VLOOKUP(BCU846,$A$879:$F$2566,6,FALSE)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VLOOKUP(BDD846,$A$879:$F$2566,6,FALSE)</f>
        <v>69</v>
      </c>
      <c r="BDH846" s="179" t="s">
        <v>63</v>
      </c>
      <c r="BDI846" s="10">
        <f>BDG846*1.4</f>
        <v>96.6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VLOOKUP(BDM846,$A$879:$F$2566,6,FALSE)</f>
        <v>62</v>
      </c>
      <c r="BDQ846" s="179" t="s">
        <v>63</v>
      </c>
      <c r="BDR846" s="10">
        <f>BDP846*1.4</f>
        <v>86.8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VLOOKUP(BDV846,$A$879:$F$2566,6,FALSE)</f>
        <v>214</v>
      </c>
      <c r="BDZ846" s="179" t="s">
        <v>63</v>
      </c>
      <c r="BEA846" s="10">
        <f>BDY846*1.4</f>
        <v>299.59999999999997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VLOOKUP(BEE846,$A$879:$F$2566,6,FALSE)</f>
        <v>69</v>
      </c>
      <c r="BEI846" s="179" t="s">
        <v>63</v>
      </c>
      <c r="BEJ846" s="10">
        <f>BEH846*1.4</f>
        <v>96.6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VLOOKUP(BEN846,$A$879:$F$2566,6,FALSE)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VLOOKUP(BEW846,$A$879:$F$2566,6,FALSE)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VLOOKUP(BFF846,$A$879:$F$2566,6,FALSE)</f>
        <v>69</v>
      </c>
      <c r="BFJ846" s="179" t="s">
        <v>63</v>
      </c>
      <c r="BFK846" s="10">
        <f>BFI846*1.4</f>
        <v>96.6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VLOOKUP(BFO846,$A$879:$F$2566,6,FALSE)</f>
        <v>69</v>
      </c>
      <c r="BFS846" s="179" t="s">
        <v>63</v>
      </c>
      <c r="BFT846" s="10">
        <f>BFR846*1.4</f>
        <v>96.6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VLOOKUP(BFX846,$A$879:$F$2566,6,FALSE)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VLOOKUP(BGG846,$A$879:$F$2566,6,FALSE)</f>
        <v>62</v>
      </c>
      <c r="BGK846" s="179" t="s">
        <v>63</v>
      </c>
      <c r="BGL846" s="10">
        <f>BGJ846*1.4</f>
        <v>86.8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VLOOKUP(BGP846,$A$879:$F$2566,6,FALSE)</f>
        <v>58</v>
      </c>
      <c r="BGT846" s="179" t="s">
        <v>63</v>
      </c>
      <c r="BGU846" s="10">
        <f>BGS846*1.4</f>
        <v>81.199999999999989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VLOOKUP(BGY846,$A$879:$F$2566,6,FALSE)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3327</v>
      </c>
      <c r="D847" s="180"/>
      <c r="E847" s="180">
        <f>VLOOKUP(B847,$A$879:$F$2566,6,FALSE)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VLOOKUP(K847,$A$879:$F$2566,6,FALSE)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VLOOKUP(T847,$A$879:$F$2566,6,FALSE)</f>
        <v>56</v>
      </c>
      <c r="X847" s="179" t="s">
        <v>65</v>
      </c>
      <c r="Y847" s="10">
        <f>W847*1.3</f>
        <v>72.8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VLOOKUP(AC847,$A$879:$F$2566,6,FALSE)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VLOOKUP(AL847,$A$879:$F$2566,6,FALSE)</f>
        <v>14</v>
      </c>
      <c r="AP847" s="179" t="s">
        <v>65</v>
      </c>
      <c r="AQ847" s="10">
        <f>AO847*1.3</f>
        <v>18.2</v>
      </c>
      <c r="AR847" s="10"/>
      <c r="AS847" s="233"/>
      <c r="AT847" s="179" t="s">
        <v>107</v>
      </c>
      <c r="AU847" s="361" t="s">
        <v>3327</v>
      </c>
      <c r="AW847" s="180"/>
      <c r="AX847" s="180">
        <f>VLOOKUP(AU847,$A$879:$F$2566,6,FALSE)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VLOOKUP(BD847,$A$879:$F$2566,6,FALSE)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VLOOKUP(BM847,$A$879:$F$2566,6,FALSE)</f>
        <v>35</v>
      </c>
      <c r="BQ847" s="179" t="s">
        <v>65</v>
      </c>
      <c r="BR847" s="10">
        <f>BP847*1.3</f>
        <v>45.5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VLOOKUP(BV847,$A$879:$F$2566,6,FALSE)</f>
        <v>16</v>
      </c>
      <c r="BZ847" s="179" t="s">
        <v>65</v>
      </c>
      <c r="CA847" s="10">
        <f>BY847*1.3</f>
        <v>20.8</v>
      </c>
      <c r="CB847" s="10"/>
      <c r="CC847" s="233"/>
      <c r="CD847" s="179" t="s">
        <v>107</v>
      </c>
      <c r="CE847" s="361" t="s">
        <v>3327</v>
      </c>
      <c r="CG847" s="180"/>
      <c r="CH847" s="180">
        <f>VLOOKUP(CE847,$A$879:$F$2566,6,FALSE)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VLOOKUP(CN847,$A$879:$F$2566,6,FALSE)</f>
        <v>16</v>
      </c>
      <c r="CR847" s="179" t="s">
        <v>65</v>
      </c>
      <c r="CS847" s="10">
        <f>CQ847*1.3</f>
        <v>20.8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VLOOKUP(CW847,$A$879:$F$2566,6,FALSE)</f>
        <v>69</v>
      </c>
      <c r="DA847" s="179" t="s">
        <v>65</v>
      </c>
      <c r="DB847" s="10">
        <f>CZ847*1.3</f>
        <v>89.7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VLOOKUP(DF847,$A$879:$F$2566,6,FALSE)</f>
        <v>16</v>
      </c>
      <c r="DJ847" s="179" t="s">
        <v>65</v>
      </c>
      <c r="DK847" s="10">
        <f>DI847*1.3</f>
        <v>20.8</v>
      </c>
      <c r="DL847" s="10"/>
      <c r="DM847" s="233"/>
      <c r="DN847" s="179" t="s">
        <v>107</v>
      </c>
      <c r="DO847" s="361" t="s">
        <v>3327</v>
      </c>
      <c r="DQ847" s="180"/>
      <c r="DR847" s="180">
        <f>VLOOKUP(DO847,$A$879:$F$2566,6,FALSE)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1" t="s">
        <v>3327</v>
      </c>
      <c r="DZ847" s="180"/>
      <c r="EA847" s="180">
        <f>VLOOKUP(DX847,$A$879:$F$2566,6,FALSE)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VLOOKUP(EG847,$A$879:$F$2566,6,FALSE)</f>
        <v>58</v>
      </c>
      <c r="EK847" s="179" t="s">
        <v>65</v>
      </c>
      <c r="EL847" s="10">
        <f>EJ847*1.3</f>
        <v>75.400000000000006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VLOOKUP(EP847,$A$879:$F$2566,6,FALSE)</f>
        <v>56</v>
      </c>
      <c r="ET847" s="179" t="s">
        <v>65</v>
      </c>
      <c r="EU847" s="10">
        <f>ES847*1.3</f>
        <v>72.8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VLOOKUP(EY847,$A$879:$F$2566,6,FALSE)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VLOOKUP(FH847,$A$879:$F$2566,6,FALSE)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1" t="s">
        <v>3327</v>
      </c>
      <c r="FS847" s="180"/>
      <c r="FT847" s="180">
        <f>VLOOKUP(FQ847,$A$879:$F$2566,6,FALSE)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VLOOKUP(FZ847,$A$879:$F$2566,6,FALSE)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VLOOKUP(GI847,$A$879:$F$2566,6,FALSE)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VLOOKUP(GR847,$A$879:$F$2566,6,FALSE)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VLOOKUP(HA847,$A$879:$F$2566,6,FALSE)</f>
        <v>62</v>
      </c>
      <c r="HE847" s="179" t="s">
        <v>65</v>
      </c>
      <c r="HF847" s="10">
        <f>HD847*1.3</f>
        <v>80.600000000000009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VLOOKUP(HJ847,$A$879:$F$2566,6,FALSE)</f>
        <v>14</v>
      </c>
      <c r="HN847" s="179" t="s">
        <v>65</v>
      </c>
      <c r="HO847" s="10">
        <f>HM847*1.3</f>
        <v>18.2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VLOOKUP(HS847,$A$879:$F$2566,6,FALSE)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VLOOKUP(IB847,$A$879:$F$2566,6,FALSE)</f>
        <v>19</v>
      </c>
      <c r="IF847" s="179" t="s">
        <v>65</v>
      </c>
      <c r="IG847" s="10">
        <f>IE847*1.3</f>
        <v>24.7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VLOOKUP(IK847,$A$879:$F$2566,6,FALSE)</f>
        <v>214</v>
      </c>
      <c r="IO847" s="179" t="s">
        <v>65</v>
      </c>
      <c r="IP847" s="10">
        <f>IN847*1.3</f>
        <v>278.2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VLOOKUP(IT847,$A$879:$F$2566,6,FALSE)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VLOOKUP(JC847,$A$879:$F$2566,6,FALSE)</f>
        <v>14</v>
      </c>
      <c r="JG847" s="179" t="s">
        <v>65</v>
      </c>
      <c r="JH847" s="10">
        <f>JF847*1.3</f>
        <v>18.2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VLOOKUP(JL847,$A$879:$F$2566,6,FALSE)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VLOOKUP(JU847,$A$879:$F$2566,6,FALSE)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VLOOKUP(KD847,$A$879:$F$2566,6,FALSE)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3129</v>
      </c>
      <c r="KO847" s="180"/>
      <c r="KP847" s="180">
        <f>VLOOKUP(KM847,$A$879:$F$2566,6,FALSE)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VLOOKUP(KV847,$A$879:$F$2566,6,FALSE)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VLOOKUP(LE847,$A$879:$F$2566,6,FALSE)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VLOOKUP(LN847,$A$879:$F$2566,6,FALSE)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3475</v>
      </c>
      <c r="LY847" s="180"/>
      <c r="LZ847" s="180">
        <f>VLOOKUP(LW847,$A$879:$F$2566,6,FALSE)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VLOOKUP(MF847,$A$879:$F$2566,6,FALSE)</f>
        <v>24</v>
      </c>
      <c r="MJ847" s="179" t="s">
        <v>65</v>
      </c>
      <c r="MK847" s="10">
        <f>MI847*1.3</f>
        <v>31.200000000000003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VLOOKUP(MO847,$A$879:$F$2566,6,FALSE)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VLOOKUP(MX847,$A$879:$F$2566,6,FALSE)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VLOOKUP(NG847,$A$879:$F$2566,6,FALSE)</f>
        <v>16</v>
      </c>
      <c r="NK847" s="179" t="s">
        <v>65</v>
      </c>
      <c r="NL847" s="10">
        <f>NJ847*1.3</f>
        <v>20.8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VLOOKUP(NP847,$A$879:$F$2566,6,FALSE)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VLOOKUP(NY847,$A$879:$F$2566,6,FALSE)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VLOOKUP(OH847,$A$879:$F$2566,6,FALSE)</f>
        <v>161</v>
      </c>
      <c r="OL847" s="179" t="s">
        <v>65</v>
      </c>
      <c r="OM847" s="10">
        <f>OK847*1.3</f>
        <v>209.3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VLOOKUP(OQ847,$A$879:$F$2566,6,FALSE)</f>
        <v>15</v>
      </c>
      <c r="OU847" s="179" t="s">
        <v>65</v>
      </c>
      <c r="OV847" s="10">
        <f>OT847*1.3</f>
        <v>19.5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VLOOKUP(OZ847,$A$879:$F$2566,6,FALSE)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VLOOKUP(PI847,$A$879:$F$2566,6,FALSE)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VLOOKUP(PR847,$A$879:$F$2566,6,FALSE)</f>
        <v>28</v>
      </c>
      <c r="PV847" s="179" t="s">
        <v>65</v>
      </c>
      <c r="PW847" s="10">
        <f>PU847*1.3</f>
        <v>36.4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VLOOKUP(QA847,$A$879:$F$2566,6,FALSE)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VLOOKUP(QJ847,$A$879:$F$2566,6,FALSE)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VLOOKUP(QS847,$A$879:$F$2566,6,FALSE)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VLOOKUP(RB847,$A$879:$F$2566,6,FALSE)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VLOOKUP(RK847,$A$879:$F$2566,6,FALSE)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VLOOKUP(RT847,$A$879:$F$2566,6,FALSE)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VLOOKUP(SC847,$A$879:$F$2566,6,FALSE)</f>
        <v>62</v>
      </c>
      <c r="SG847" s="179" t="s">
        <v>65</v>
      </c>
      <c r="SH847" s="10">
        <f>SF847*1.3</f>
        <v>80.600000000000009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VLOOKUP(SL847,$A$879:$F$2566,6,FALSE)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3327</v>
      </c>
      <c r="SW847" s="180"/>
      <c r="SX847" s="180">
        <f>VLOOKUP(SU847,$A$879:$F$2566,6,FALSE)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VLOOKUP(TD847,$A$879:$F$2566,6,FALSE)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VLOOKUP(TM847,$A$879:$F$2566,6,FALSE)</f>
        <v>58</v>
      </c>
      <c r="TQ847" s="179" t="s">
        <v>65</v>
      </c>
      <c r="TR847" s="10">
        <f>TP847*1.3</f>
        <v>75.400000000000006</v>
      </c>
      <c r="TS847" s="10"/>
      <c r="TT847" s="239"/>
      <c r="TU847" s="179" t="s">
        <v>107</v>
      </c>
      <c r="TV847" s="361" t="s">
        <v>3238</v>
      </c>
      <c r="TX847" s="180"/>
      <c r="TY847" s="180">
        <f>VLOOKUP(TV847,$A$879:$F$2566,6,FALSE)</f>
        <v>28</v>
      </c>
      <c r="TZ847" s="179" t="s">
        <v>65</v>
      </c>
      <c r="UA847" s="10">
        <f>TY847*1.3</f>
        <v>36.4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VLOOKUP(UE847,$A$879:$F$2566,6,FALSE)</f>
        <v>15</v>
      </c>
      <c r="UI847" s="179" t="s">
        <v>65</v>
      </c>
      <c r="UJ847" s="10">
        <f>UH847*1.3</f>
        <v>19.5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VLOOKUP(UN847,$A$879:$F$2566,6,FALSE)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VLOOKUP(UW847,$A$879:$F$2566,6,FALSE)</f>
        <v>2</v>
      </c>
      <c r="VA847" s="179" t="s">
        <v>65</v>
      </c>
      <c r="VB847" s="10">
        <f>UZ847*1.3</f>
        <v>2.6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VLOOKUP(VF847,$A$879:$F$2566,6,FALSE)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VLOOKUP(VO847,$A$879:$F$2566,6,FALSE)</f>
        <v>15</v>
      </c>
      <c r="VS847" s="179" t="s">
        <v>65</v>
      </c>
      <c r="VT847" s="10">
        <f>VR847*1.3</f>
        <v>19.5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VLOOKUP(VX847,$A$879:$F$2566,6,FALSE)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VLOOKUP(WG847,$A$879:$F$2566,6,FALSE)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VLOOKUP(WP847,$A$879:$F$2566,6,FALSE)</f>
        <v>16</v>
      </c>
      <c r="WT847" s="179" t="s">
        <v>65</v>
      </c>
      <c r="WU847" s="10">
        <f>WS847*1.3</f>
        <v>20.8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VLOOKUP(WY847,$A$879:$F$2566,6,FALSE)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VLOOKUP(XH847,$A$879:$F$2566,6,FALSE)</f>
        <v>56</v>
      </c>
      <c r="XL847" s="179" t="s">
        <v>65</v>
      </c>
      <c r="XM847" s="10">
        <f>XK847*1.3</f>
        <v>72.8</v>
      </c>
      <c r="XO847" s="239"/>
      <c r="XP847" s="179" t="s">
        <v>107</v>
      </c>
      <c r="XQ847" s="361" t="s">
        <v>2107</v>
      </c>
      <c r="XS847" s="180"/>
      <c r="XT847" s="180">
        <f>VLOOKUP(XQ847,$A$879:$F$2566,6,FALSE)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VLOOKUP(XZ847,$A$879:$F$2566,6,FALSE)</f>
        <v>62</v>
      </c>
      <c r="YD847" s="179" t="s">
        <v>65</v>
      </c>
      <c r="YE847" s="10">
        <f>YC847*1.3</f>
        <v>80.600000000000009</v>
      </c>
      <c r="YG847" s="239"/>
      <c r="YH847" s="179" t="s">
        <v>107</v>
      </c>
      <c r="YI847" s="361" t="s">
        <v>472</v>
      </c>
      <c r="YK847" s="180"/>
      <c r="YL847" s="180">
        <f>VLOOKUP(YI847,$A$879:$F$2566,6,FALSE)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VLOOKUP(YR847,$A$879:$F$2566,6,FALSE)</f>
        <v>214</v>
      </c>
      <c r="YV847" s="179" t="s">
        <v>65</v>
      </c>
      <c r="YW847" s="10">
        <f>YU847*1.3</f>
        <v>278.2</v>
      </c>
      <c r="YY847" s="239"/>
      <c r="YZ847" s="179" t="s">
        <v>107</v>
      </c>
      <c r="ZA847" s="361" t="s">
        <v>753</v>
      </c>
      <c r="ZC847" s="180"/>
      <c r="ZD847" s="180">
        <f>VLOOKUP(ZA847,$A$879:$F$2566,6,FALSE)</f>
        <v>31</v>
      </c>
      <c r="ZE847" s="179" t="s">
        <v>65</v>
      </c>
      <c r="ZF847" s="10">
        <f>ZD847*1.3</f>
        <v>40.300000000000004</v>
      </c>
      <c r="ZH847" s="239"/>
      <c r="ZI847" s="179" t="s">
        <v>107</v>
      </c>
      <c r="ZJ847" s="361" t="s">
        <v>1802</v>
      </c>
      <c r="ZL847" s="180"/>
      <c r="ZM847" s="180">
        <f>VLOOKUP(ZJ847,$A$879:$F$2566,6,FALSE)</f>
        <v>24</v>
      </c>
      <c r="ZN847" s="179" t="s">
        <v>65</v>
      </c>
      <c r="ZO847" s="10">
        <f>ZM847*1.3</f>
        <v>31.200000000000003</v>
      </c>
      <c r="ZQ847" s="239"/>
      <c r="ZR847" s="179" t="s">
        <v>107</v>
      </c>
      <c r="ZS847" s="361" t="s">
        <v>454</v>
      </c>
      <c r="ZU847" s="180"/>
      <c r="ZV847" s="180">
        <f>VLOOKUP(ZS847,$A$879:$F$2566,6,FALSE)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VLOOKUP(AAB847,$A$879:$F$2566,6,FALSE)</f>
        <v>65</v>
      </c>
      <c r="AAF847" s="179" t="s">
        <v>65</v>
      </c>
      <c r="AAG847" s="10">
        <f>AAE847*1.3</f>
        <v>84.5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VLOOKUP(AAK847,$A$879:$F$2566,6,FALSE)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VLOOKUP(AAT847,$A$879:$F$2566,6,FALSE)</f>
        <v>69</v>
      </c>
      <c r="AAX847" s="179" t="s">
        <v>65</v>
      </c>
      <c r="AAY847" s="10">
        <f>AAW847*1.3</f>
        <v>89.7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VLOOKUP(ABC847,$A$879:$F$2566,6,FALSE)</f>
        <v>20</v>
      </c>
      <c r="ABG847" s="179" t="s">
        <v>65</v>
      </c>
      <c r="ABH847" s="10">
        <f>ABF847*1.3</f>
        <v>26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VLOOKUP(ABL847,$A$879:$F$2566,6,FALSE)</f>
        <v>214</v>
      </c>
      <c r="ABP847" s="179" t="s">
        <v>65</v>
      </c>
      <c r="ABQ847" s="10">
        <f>ABO847*1.3</f>
        <v>278.2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VLOOKUP(ABU847,$A$879:$F$2566,6,FALSE)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VLOOKUP(ACD847,$A$879:$F$2566,6,FALSE)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VLOOKUP(ACM847,$A$879:$F$2566,6,FALSE)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VLOOKUP(ACV847,$A$879:$F$2566,6,FALSE)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VLOOKUP(ADE847,$A$879:$F$2566,6,FALSE)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VLOOKUP(ADN847,$A$879:$F$2566,6,FALSE)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VLOOKUP(ADW847,$A$879:$F$2566,6,FALSE)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VLOOKUP(AEF847,$A$879:$F$2566,6,FALSE)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VLOOKUP(AEO847,$A$879:$F$2566,6,FALSE)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VLOOKUP(AEX847,$A$879:$F$2566,6,FALSE)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VLOOKUP(AFG847,$A$879:$F$2566,6,FALSE)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VLOOKUP(AFP847,$A$879:$F$2566,6,FALSE)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VLOOKUP(AFY847,$A$879:$F$2566,6,FALSE)</f>
        <v>16</v>
      </c>
      <c r="AGC847" s="179" t="s">
        <v>65</v>
      </c>
      <c r="AGD847" s="10">
        <f>AGB847*1.3</f>
        <v>20.8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VLOOKUP(AGH847,$A$879:$F$2566,6,FALSE)</f>
        <v>69</v>
      </c>
      <c r="AGL847" s="179" t="s">
        <v>65</v>
      </c>
      <c r="AGM847" s="10">
        <f>AGK847*1.3</f>
        <v>89.7</v>
      </c>
      <c r="AGN847" s="10"/>
      <c r="AGO847" s="239"/>
      <c r="AGP847" s="179" t="s">
        <v>107</v>
      </c>
      <c r="AGQ847" s="361" t="s">
        <v>2986</v>
      </c>
      <c r="AGS847" s="180"/>
      <c r="AGT847" s="180">
        <f>VLOOKUP(AGQ847,$A$879:$F$2566,6,FALSE)</f>
        <v>27</v>
      </c>
      <c r="AGU847" s="179" t="s">
        <v>65</v>
      </c>
      <c r="AGV847" s="10">
        <f>AGT847*1.3</f>
        <v>35.1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VLOOKUP(AGZ847,$A$879:$F$2566,6,FALSE)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0" t="s">
        <v>2046</v>
      </c>
      <c r="AHK847" s="180"/>
      <c r="AHL847" s="180">
        <f>VLOOKUP(AHI847,$A$879:$F$2566,6,FALSE)</f>
        <v>187</v>
      </c>
      <c r="AHM847" s="179" t="s">
        <v>65</v>
      </c>
      <c r="AHN847" s="10">
        <f>AHL847*1.3</f>
        <v>243.1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VLOOKUP(AHR847,$A$879:$F$2566,6,FALSE)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VLOOKUP(AIA847,$A$879:$F$2566,6,FALSE)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VLOOKUP(AIJ847,$A$879:$F$2566,6,FALSE)</f>
        <v>63</v>
      </c>
      <c r="AIN847" s="179" t="s">
        <v>65</v>
      </c>
      <c r="AIO847" s="10">
        <f>AIM847*1.3</f>
        <v>81.900000000000006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VLOOKUP(AIS847,$A$879:$F$2566,6,FALSE)</f>
        <v>16</v>
      </c>
      <c r="AIW847" s="179" t="s">
        <v>65</v>
      </c>
      <c r="AIX847" s="10">
        <f>AIV847*1.3</f>
        <v>20.8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VLOOKUP(AJB847,$A$879:$F$2566,6,FALSE)</f>
        <v>64</v>
      </c>
      <c r="AJF847" s="179" t="s">
        <v>65</v>
      </c>
      <c r="AJG847" s="10">
        <f>AJE847*1.3</f>
        <v>83.2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VLOOKUP(AJK847,$A$879:$F$2566,6,FALSE)</f>
        <v>35</v>
      </c>
      <c r="AJO847" s="179" t="s">
        <v>65</v>
      </c>
      <c r="AJP847" s="10">
        <f>AJN847*1.3</f>
        <v>45.5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VLOOKUP(AJT847,$A$879:$F$2566,6,FALSE)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VLOOKUP(AKC847,$A$879:$F$2566,6,FALSE)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VLOOKUP(AKL847,$A$879:$F$2566,6,FALSE)</f>
        <v>214</v>
      </c>
      <c r="AKP847" s="179" t="s">
        <v>65</v>
      </c>
      <c r="AKQ847" s="10">
        <f>AKO847*1.3</f>
        <v>278.2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VLOOKUP(AKU847,$A$879:$F$2566,6,FALSE)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VLOOKUP(ALD847,$A$879:$F$2566,6,FALSE)</f>
        <v>69</v>
      </c>
      <c r="ALH847" s="179" t="s">
        <v>65</v>
      </c>
      <c r="ALI847" s="10">
        <f>ALG847*1.3</f>
        <v>89.7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VLOOKUP(ALM847,$A$879:$F$2566,6,FALSE)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VLOOKUP(ALV847,$A$879:$F$2566,6,FALSE)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3" t="s">
        <v>472</v>
      </c>
      <c r="AMG847" s="180"/>
      <c r="AMH847" s="180">
        <f>VLOOKUP(AME847,$A$879:$F$2566,6,FALSE)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VLOOKUP(AMN847,$A$879:$F$2566,6,FALSE)</f>
        <v>16</v>
      </c>
      <c r="AMR847" s="179" t="s">
        <v>65</v>
      </c>
      <c r="AMS847" s="10">
        <f>AMQ847*1.3</f>
        <v>20.8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VLOOKUP(AMW847,$A$879:$F$2566,6,FALSE)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1" t="s">
        <v>3327</v>
      </c>
      <c r="ANH847" s="180"/>
      <c r="ANI847" s="180">
        <f>VLOOKUP(ANF847,$A$879:$F$2566,6,FALSE)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VLOOKUP(ANO847,$A$879:$F$2566,6,FALSE)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VLOOKUP(ANX847,$A$879:$F$2566,6,FALSE)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VLOOKUP(AOG847,$A$879:$F$2566,6,FALSE)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VLOOKUP(AOP847,$A$879:$F$2566,6,FALSE)</f>
        <v>44</v>
      </c>
      <c r="AOT847" s="179" t="s">
        <v>65</v>
      </c>
      <c r="AOU847" s="10">
        <f>AOS847*1.3</f>
        <v>57.2</v>
      </c>
      <c r="AOV847" s="10"/>
      <c r="AOW847" s="239"/>
      <c r="AOX847" s="179" t="s">
        <v>107</v>
      </c>
      <c r="AOY847" s="446" t="s">
        <v>1802</v>
      </c>
      <c r="APA847" s="180"/>
      <c r="APB847" s="180">
        <f>VLOOKUP(AOY847,$A$879:$F$2566,6,FALSE)</f>
        <v>24</v>
      </c>
      <c r="APC847" s="179" t="s">
        <v>65</v>
      </c>
      <c r="APD847" s="10">
        <f>APB847*1.3</f>
        <v>31.200000000000003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VLOOKUP(APH847,$A$879:$F$2566,6,FALSE)</f>
        <v>65</v>
      </c>
      <c r="APL847" s="179" t="s">
        <v>65</v>
      </c>
      <c r="APM847" s="10">
        <f>APK847*1.3</f>
        <v>84.5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VLOOKUP(APQ847,$A$879:$F$2566,6,FALSE)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VLOOKUP(APZ847,$A$879:$F$2566,6,FALSE)</f>
        <v>24</v>
      </c>
      <c r="AQD847" s="179" t="s">
        <v>65</v>
      </c>
      <c r="AQE847" s="10">
        <f>AQC847*1.3</f>
        <v>31.200000000000003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VLOOKUP(AQI847,$A$879:$F$2566,6,FALSE)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VLOOKUP(AQR847,$A$879:$F$2566,6,FALSE)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VLOOKUP(ARA847,$A$879:$F$2566,6,FALSE)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VLOOKUP(ARJ847,$A$879:$F$2566,6,FALSE)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VLOOKUP(ARS847,$A$879:$F$2566,6,FALSE)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VLOOKUP(ASB847,$A$879:$F$2566,6,FALSE)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VLOOKUP(ASK847,$A$879:$F$2566,6,FALSE)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VLOOKUP(AST847,$A$879:$F$2566,6,FALSE)</f>
        <v>58</v>
      </c>
      <c r="ASX847" s="179" t="s">
        <v>65</v>
      </c>
      <c r="ASY847" s="10">
        <f>ASW847*1.3</f>
        <v>75.400000000000006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VLOOKUP(ATC847,$A$879:$F$2566,6,FALSE)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VLOOKUP(ATL847,$A$879:$F$2566,6,FALSE)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VLOOKUP(ATU847,$A$879:$F$2566,6,FALSE)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VLOOKUP(AUD847,$A$879:$F$2566,6,FALSE)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VLOOKUP(AUM847,$A$879:$F$2566,6,FALSE)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VLOOKUP(AUV847,$A$879:$F$2566,6,FALSE)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VLOOKUP(AVE847,$A$879:$F$2566,6,FALSE)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VLOOKUP(AVN847,$A$879:$F$2566,6,FALSE)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VLOOKUP(AVW847,$A$879:$F$2566,6,FALSE)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VLOOKUP(AWF847,$A$879:$F$2566,6,FALSE)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VLOOKUP(AWO847,$A$879:$F$2566,6,FALSE)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VLOOKUP(AWX847,$A$879:$F$2566,6,FALSE)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VLOOKUP(AXG847,$A$879:$F$2566,6,FALSE)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VLOOKUP(AXP847,$A$879:$F$2566,6,FALSE)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VLOOKUP(AXY847,$A$879:$F$2566,6,FALSE)</f>
        <v>63</v>
      </c>
      <c r="AYC847" s="179" t="s">
        <v>65</v>
      </c>
      <c r="AYD847" s="10">
        <f>AYB847*1.3</f>
        <v>81.900000000000006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VLOOKUP(AYH847,$A$879:$F$2566,6,FALSE)</f>
        <v>19</v>
      </c>
      <c r="AYL847" s="179" t="s">
        <v>65</v>
      </c>
      <c r="AYM847" s="10">
        <f>AYK847*1.3</f>
        <v>24.7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VLOOKUP(AYQ847,$A$879:$F$2566,6,FALSE)</f>
        <v>24</v>
      </c>
      <c r="AYU847" s="179" t="s">
        <v>65</v>
      </c>
      <c r="AYV847" s="10">
        <f>AYT847*1.3</f>
        <v>31.200000000000003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VLOOKUP(AYZ847,$A$879:$F$2566,6,FALSE)</f>
        <v>62</v>
      </c>
      <c r="AZD847" s="179" t="s">
        <v>65</v>
      </c>
      <c r="AZE847" s="10">
        <f>AZC847*1.3</f>
        <v>80.600000000000009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VLOOKUP(AZI847,$A$879:$F$2566,6,FALSE)</f>
        <v>64</v>
      </c>
      <c r="AZM847" s="179" t="s">
        <v>65</v>
      </c>
      <c r="AZN847" s="10">
        <f>AZL847*1.3</f>
        <v>83.2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VLOOKUP(AZR847,$A$879:$F$2566,6,FALSE)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VLOOKUP(BAA847,$A$879:$F$2566,6,FALSE)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0" t="s">
        <v>2046</v>
      </c>
      <c r="BAL847" s="180"/>
      <c r="BAM847" s="180">
        <f>VLOOKUP(BAJ847,$A$879:$F$2566,6,FALSE)</f>
        <v>187</v>
      </c>
      <c r="BAN847" s="179" t="s">
        <v>65</v>
      </c>
      <c r="BAO847" s="10">
        <f>BAM847*1.3</f>
        <v>243.1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VLOOKUP(BAS847,$A$879:$F$2566,6,FALSE)</f>
        <v>16</v>
      </c>
      <c r="BAW847" s="179" t="s">
        <v>65</v>
      </c>
      <c r="BAX847" s="10">
        <f>BAV847*1.3</f>
        <v>20.8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VLOOKUP(BBB847,$A$879:$F$2566,6,FALSE)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VLOOKUP(BBK847,$A$879:$F$2566,6,FALSE)</f>
        <v>16</v>
      </c>
      <c r="BBO847" s="179" t="s">
        <v>65</v>
      </c>
      <c r="BBP847" s="10">
        <f>BBN847*1.3</f>
        <v>20.8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VLOOKUP(BBT847,$A$879:$F$2566,6,FALSE)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VLOOKUP(BCC847,$A$879:$F$2566,6,FALSE)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VLOOKUP(BCL847,$A$879:$F$2566,6,FALSE)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VLOOKUP(BCU847,$A$879:$F$2566,6,FALSE)</f>
        <v>24</v>
      </c>
      <c r="BCY847" s="179" t="s">
        <v>65</v>
      </c>
      <c r="BCZ847" s="10">
        <f>BCX847*1.3</f>
        <v>31.200000000000003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VLOOKUP(BDD847,$A$879:$F$2566,6,FALSE)</f>
        <v>35</v>
      </c>
      <c r="BDH847" s="179" t="s">
        <v>65</v>
      </c>
      <c r="BDI847" s="10">
        <f>BDG847*1.3</f>
        <v>45.5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VLOOKUP(BDM847,$A$879:$F$2566,6,FALSE)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VLOOKUP(BDV847,$A$879:$F$2566,6,FALSE)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VLOOKUP(BEE847,$A$879:$F$2566,6,FALSE)</f>
        <v>70</v>
      </c>
      <c r="BEI847" s="179" t="s">
        <v>65</v>
      </c>
      <c r="BEJ847" s="10">
        <f>BEH847*1.3</f>
        <v>91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VLOOKUP(BEN847,$A$879:$F$2566,6,FALSE)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VLOOKUP(BEW847,$A$879:$F$2566,6,FALSE)</f>
        <v>20</v>
      </c>
      <c r="BFA847" s="179" t="s">
        <v>65</v>
      </c>
      <c r="BFB847" s="10">
        <f>BEZ847*1.3</f>
        <v>26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VLOOKUP(BFF847,$A$879:$F$2566,6,FALSE)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VLOOKUP(BFO847,$A$879:$F$2566,6,FALSE)</f>
        <v>62</v>
      </c>
      <c r="BFS847" s="179" t="s">
        <v>65</v>
      </c>
      <c r="BFT847" s="10">
        <f>BFR847*1.3</f>
        <v>80.600000000000009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VLOOKUP(BFX847,$A$879:$F$2566,6,FALSE)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VLOOKUP(BGG847,$A$879:$F$2566,6,FALSE)</f>
        <v>24</v>
      </c>
      <c r="BGK847" s="179" t="s">
        <v>65</v>
      </c>
      <c r="BGL847" s="10">
        <f>BGJ847*1.3</f>
        <v>31.200000000000003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VLOOKUP(BGP847,$A$879:$F$2566,6,FALSE)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VLOOKUP(BGY847,$A$879:$F$2566,6,FALSE)</f>
        <v>63</v>
      </c>
      <c r="BHC847" s="179" t="s">
        <v>65</v>
      </c>
      <c r="BHD847" s="10">
        <f>BHB847*1.3</f>
        <v>81.900000000000006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VLOOKUP(B848,$A$879:$F$2566,6,FALSE)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VLOOKUP(K848,$A$879:$F$2566,6,FALSE)</f>
        <v>16</v>
      </c>
      <c r="O848" s="179" t="s">
        <v>67</v>
      </c>
      <c r="P848" s="10">
        <f>N848*1.2</f>
        <v>19.2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VLOOKUP(T848,$A$879:$F$2566,6,FALSE)</f>
        <v>16</v>
      </c>
      <c r="X848" s="179" t="s">
        <v>67</v>
      </c>
      <c r="Y848" s="10">
        <f>W848*1.2</f>
        <v>19.2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VLOOKUP(AC848,$A$879:$F$2566,6,FALSE)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VLOOKUP(AL848,$A$879:$F$2566,6,FALSE)</f>
        <v>35</v>
      </c>
      <c r="AP848" s="179" t="s">
        <v>67</v>
      </c>
      <c r="AQ848" s="10">
        <f>AO848*1.2</f>
        <v>42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VLOOKUP(AU848,$A$879:$F$2566,6,FALSE)</f>
        <v>14</v>
      </c>
      <c r="AY848" s="179" t="s">
        <v>67</v>
      </c>
      <c r="AZ848" s="10">
        <f>AX848*1.2</f>
        <v>16.8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VLOOKUP(BD848,$A$879:$F$2566,6,FALSE)</f>
        <v>16</v>
      </c>
      <c r="BH848" s="179" t="s">
        <v>67</v>
      </c>
      <c r="BI848" s="10">
        <f>BG848*1.2</f>
        <v>19.2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VLOOKUP(BM848,$A$879:$F$2566,6,FALSE)</f>
        <v>16</v>
      </c>
      <c r="BQ848" s="179" t="s">
        <v>67</v>
      </c>
      <c r="BR848" s="10">
        <f>BP848*1.2</f>
        <v>19.2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VLOOKUP(BV848,$A$879:$F$2566,6,FALSE)</f>
        <v>187</v>
      </c>
      <c r="BZ848" s="179" t="s">
        <v>67</v>
      </c>
      <c r="CA848" s="10">
        <f>BY848*1.2</f>
        <v>224.4</v>
      </c>
      <c r="CB848" s="10"/>
      <c r="CC848" s="233"/>
      <c r="CD848" s="179" t="s">
        <v>108</v>
      </c>
      <c r="CE848" s="361" t="s">
        <v>3238</v>
      </c>
      <c r="CG848" s="180"/>
      <c r="CH848" s="180">
        <f>VLOOKUP(CE848,$A$879:$F$2566,6,FALSE)</f>
        <v>28</v>
      </c>
      <c r="CI848" s="179" t="s">
        <v>67</v>
      </c>
      <c r="CJ848" s="10">
        <f>CH848*1.2</f>
        <v>33.6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VLOOKUP(CN848,$A$879:$F$2566,6,FALSE)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VLOOKUP(CW848,$A$879:$F$2566,6,FALSE)</f>
        <v>24</v>
      </c>
      <c r="DA848" s="179" t="s">
        <v>67</v>
      </c>
      <c r="DB848" s="10">
        <f>CZ848*1.2</f>
        <v>28.799999999999997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VLOOKUP(DF848,$A$879:$F$2566,6,FALSE)</f>
        <v>14</v>
      </c>
      <c r="DJ848" s="179" t="s">
        <v>67</v>
      </c>
      <c r="DK848" s="10">
        <f>DI848*1.2</f>
        <v>16.8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VLOOKUP(DO848,$A$879:$F$2566,6,FALSE)</f>
        <v>69</v>
      </c>
      <c r="DS848" s="179" t="s">
        <v>67</v>
      </c>
      <c r="DT848" s="10">
        <f>DR848*1.2</f>
        <v>82.8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VLOOKUP(DX848,$A$879:$F$2566,6,FALSE)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3327</v>
      </c>
      <c r="EI848" s="180"/>
      <c r="EJ848" s="180">
        <f>VLOOKUP(EG848,$A$879:$F$2566,6,FALSE)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VLOOKUP(EP848,$A$879:$F$2566,6,FALSE)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VLOOKUP(EY848,$A$879:$F$2566,6,FALSE)</f>
        <v>35</v>
      </c>
      <c r="FC848" s="179" t="s">
        <v>67</v>
      </c>
      <c r="FD848" s="10">
        <f>FB848*1.2</f>
        <v>42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VLOOKUP(FH848,$A$879:$F$2566,6,FALSE)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VLOOKUP(FQ848,$A$879:$F$2566,6,FALSE)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VLOOKUP(FZ848,$A$879:$F$2566,6,FALSE)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VLOOKUP(GI848,$A$879:$F$2566,6,FALSE)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VLOOKUP(GR848,$A$879:$F$2566,6,FALSE)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VLOOKUP(HA848,$A$879:$F$2566,6,FALSE)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3327</v>
      </c>
      <c r="HL848" s="180"/>
      <c r="HM848" s="180">
        <f>VLOOKUP(HJ848,$A$879:$F$2566,6,FALSE)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VLOOKUP(HS848,$A$879:$F$2566,6,FALSE)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VLOOKUP(IB848,$A$879:$F$2566,6,FALSE)</f>
        <v>56</v>
      </c>
      <c r="IF848" s="179" t="s">
        <v>67</v>
      </c>
      <c r="IG848" s="10">
        <f>IE848*1.2</f>
        <v>67.2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VLOOKUP(IK848,$A$879:$F$2566,6,FALSE)</f>
        <v>69</v>
      </c>
      <c r="IO848" s="179" t="s">
        <v>67</v>
      </c>
      <c r="IP848" s="10">
        <f>IN848*1.2</f>
        <v>82.8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VLOOKUP(IT848,$A$879:$F$2566,6,FALSE)</f>
        <v>16</v>
      </c>
      <c r="IX848" s="179" t="s">
        <v>67</v>
      </c>
      <c r="IY848" s="10">
        <f>IW848*1.2</f>
        <v>19.2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VLOOKUP(JC848,$A$879:$F$2566,6,FALSE)</f>
        <v>48</v>
      </c>
      <c r="JG848" s="179" t="s">
        <v>67</v>
      </c>
      <c r="JH848" s="10">
        <f>JF848*1.2</f>
        <v>57.599999999999994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VLOOKUP(JL848,$A$879:$F$2566,6,FALSE)</f>
        <v>130</v>
      </c>
      <c r="JP848" s="179" t="s">
        <v>67</v>
      </c>
      <c r="JQ848" s="10">
        <f>JO848*1.2</f>
        <v>156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VLOOKUP(JU848,$A$879:$F$2566,6,FALSE)</f>
        <v>24</v>
      </c>
      <c r="JY848" s="179" t="s">
        <v>67</v>
      </c>
      <c r="JZ848" s="10">
        <f>JX848*1.2</f>
        <v>28.799999999999997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VLOOKUP(KD848,$A$879:$F$2566,6,FALSE)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VLOOKUP(KM848,$A$879:$F$2566,6,FALSE)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VLOOKUP(KV848,$A$879:$F$2566,6,FALSE)</f>
        <v>24</v>
      </c>
      <c r="KZ848" s="179" t="s">
        <v>67</v>
      </c>
      <c r="LA848" s="10">
        <f>KY848*1.2</f>
        <v>28.799999999999997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VLOOKUP(LE848,$A$879:$F$2566,6,FALSE)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VLOOKUP(LN848,$A$879:$F$2566,6,FALSE)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VLOOKUP(LW848,$A$879:$F$2566,6,FALSE)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VLOOKUP(MF848,$A$879:$F$2566,6,FALSE)</f>
        <v>133</v>
      </c>
      <c r="MJ848" s="179" t="s">
        <v>67</v>
      </c>
      <c r="MK848" s="10">
        <f>MI848*1.2</f>
        <v>159.6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VLOOKUP(MO848,$A$879:$F$2566,6,FALSE)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VLOOKUP(MX848,$A$879:$F$2566,6,FALSE)</f>
        <v>69</v>
      </c>
      <c r="NB848" s="179" t="s">
        <v>67</v>
      </c>
      <c r="NC848" s="10">
        <f>NA848*1.2</f>
        <v>82.8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VLOOKUP(NG848,$A$879:$F$2566,6,FALSE)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VLOOKUP(NP848,$A$879:$F$2566,6,FALSE)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VLOOKUP(NY848,$A$879:$F$2566,6,FALSE)</f>
        <v>62</v>
      </c>
      <c r="OC848" s="179" t="s">
        <v>67</v>
      </c>
      <c r="OD848" s="10">
        <f>OB848*1.2</f>
        <v>74.399999999999991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VLOOKUP(OH848,$A$879:$F$2566,6,FALSE)</f>
        <v>16</v>
      </c>
      <c r="OL848" s="179" t="s">
        <v>67</v>
      </c>
      <c r="OM848" s="10">
        <f>OK848*1.2</f>
        <v>19.2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VLOOKUP(OQ848,$A$879:$F$2566,6,FALSE)</f>
        <v>65</v>
      </c>
      <c r="OU848" s="179" t="s">
        <v>67</v>
      </c>
      <c r="OV848" s="10">
        <f>OT848*1.2</f>
        <v>78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VLOOKUP(OZ848,$A$879:$F$2566,6,FALSE)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VLOOKUP(PI848,$A$879:$F$2566,6,FALSE)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VLOOKUP(PR848,$A$879:$F$2566,6,FALSE)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VLOOKUP(QA848,$A$879:$F$2566,6,FALSE)</f>
        <v>69</v>
      </c>
      <c r="QE848" s="179" t="s">
        <v>67</v>
      </c>
      <c r="QF848" s="10">
        <f>QD848*1.2</f>
        <v>82.8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VLOOKUP(QJ848,$A$879:$F$2566,6,FALSE)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VLOOKUP(QS848,$A$879:$F$2566,6,FALSE)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VLOOKUP(RB848,$A$879:$F$2566,6,FALSE)</f>
        <v>130</v>
      </c>
      <c r="RF848" s="179" t="s">
        <v>67</v>
      </c>
      <c r="RG848" s="10">
        <f>RE848*1.2</f>
        <v>156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VLOOKUP(RK848,$A$879:$F$2566,6,FALSE)</f>
        <v>24</v>
      </c>
      <c r="RO848" s="179" t="s">
        <v>67</v>
      </c>
      <c r="RP848" s="10">
        <f>RN848*1.2</f>
        <v>28.799999999999997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VLOOKUP(RT848,$A$879:$F$2566,6,FALSE)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VLOOKUP(SC848,$A$879:$F$2566,6,FALSE)</f>
        <v>64</v>
      </c>
      <c r="SG848" s="179" t="s">
        <v>67</v>
      </c>
      <c r="SH848" s="10">
        <f>SF848*1.2</f>
        <v>76.8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VLOOKUP(SL848,$A$879:$F$2566,6,FALSE)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VLOOKUP(SU848,$A$879:$F$2566,6,FALSE)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VLOOKUP(TD848,$A$879:$F$2566,6,FALSE)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VLOOKUP(TM848,$A$879:$F$2566,6,FALSE)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VLOOKUP(TV848,$A$879:$F$2566,6,FALSE)</f>
        <v>58</v>
      </c>
      <c r="TZ848" s="179" t="s">
        <v>67</v>
      </c>
      <c r="UA848" s="10">
        <f>TY848*1.2</f>
        <v>69.599999999999994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VLOOKUP(UE848,$A$879:$F$2566,6,FALSE)</f>
        <v>9</v>
      </c>
      <c r="UI848" s="179" t="s">
        <v>67</v>
      </c>
      <c r="UJ848" s="10">
        <f>UH848*1.2</f>
        <v>10.799999999999999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VLOOKUP(UN848,$A$879:$F$2566,6,FALSE)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VLOOKUP(UW848,$A$879:$F$2566,6,FALSE)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VLOOKUP(VF848,$A$879:$F$2566,6,FALSE)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VLOOKUP(VO848,$A$879:$F$2566,6,FALSE)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VLOOKUP(VX848,$A$879:$F$2566,6,FALSE)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VLOOKUP(WG848,$A$879:$F$2566,6,FALSE)</f>
        <v>187</v>
      </c>
      <c r="WK848" s="179" t="s">
        <v>67</v>
      </c>
      <c r="WL848" s="10">
        <f>WJ848*1.2</f>
        <v>224.4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VLOOKUP(WP848,$A$879:$F$2566,6,FALSE)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VLOOKUP(WY848,$A$879:$F$2566,6,FALSE)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1" t="s">
        <v>607</v>
      </c>
      <c r="XJ848" s="180"/>
      <c r="XK848" s="180">
        <f>VLOOKUP(XH848,$A$879:$F$2566,6,FALSE)</f>
        <v>62</v>
      </c>
      <c r="XL848" s="179" t="s">
        <v>67</v>
      </c>
      <c r="XM848" s="10">
        <f>XK848*1.2</f>
        <v>74.399999999999991</v>
      </c>
      <c r="XO848" s="239"/>
      <c r="XP848" s="179" t="s">
        <v>108</v>
      </c>
      <c r="XQ848" s="361" t="s">
        <v>1722</v>
      </c>
      <c r="XS848" s="180"/>
      <c r="XT848" s="180">
        <f>VLOOKUP(XQ848,$A$879:$F$2566,6,FALSE)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VLOOKUP(XZ848,$A$879:$F$2566,6,FALSE)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1" t="s">
        <v>2046</v>
      </c>
      <c r="YK848" s="180"/>
      <c r="YL848" s="180">
        <f>VLOOKUP(YI848,$A$879:$F$2566,6,FALSE)</f>
        <v>187</v>
      </c>
      <c r="YM848" s="179" t="s">
        <v>67</v>
      </c>
      <c r="YN848" s="10">
        <f>YL848*1.2</f>
        <v>224.4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VLOOKUP(YR848,$A$879:$F$2566,6,FALSE)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VLOOKUP(ZA848,$A$879:$F$2566,6,FALSE)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VLOOKUP(ZJ848,$A$879:$F$2566,6,FALSE)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VLOOKUP(ZS848,$A$879:$F$2566,6,FALSE)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VLOOKUP(AAB848,$A$879:$F$2566,6,FALSE)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VLOOKUP(AAK848,$A$879:$F$2566,6,FALSE)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VLOOKUP(AAT848,$A$879:$F$2566,6,FALSE)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VLOOKUP(ABC848,$A$879:$F$2566,6,FALSE)</f>
        <v>62</v>
      </c>
      <c r="ABG848" s="179" t="s">
        <v>67</v>
      </c>
      <c r="ABH848" s="10">
        <f>ABF848*1.2</f>
        <v>74.399999999999991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VLOOKUP(ABL848,$A$879:$F$2566,6,FALSE)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VLOOKUP(ABU848,$A$879:$F$2566,6,FALSE)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VLOOKUP(ACD848,$A$879:$F$2566,6,FALSE)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VLOOKUP(ACM848,$A$879:$F$2566,6,FALSE)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VLOOKUP(ACV848,$A$879:$F$2566,6,FALSE)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VLOOKUP(ADE848,$A$879:$F$2566,6,FALSE)</f>
        <v>48</v>
      </c>
      <c r="ADI848" s="179" t="s">
        <v>67</v>
      </c>
      <c r="ADJ848" s="10">
        <f>ADH848*1.2</f>
        <v>57.599999999999994</v>
      </c>
      <c r="ADL848" s="239"/>
      <c r="ADM848" s="179" t="s">
        <v>108</v>
      </c>
      <c r="ADN848" s="75" t="s">
        <v>183</v>
      </c>
      <c r="ADP848" s="180"/>
      <c r="ADQ848" s="180" t="e">
        <f>VLOOKUP(ADN848,$A$879:$F$2566,6,FALSE)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VLOOKUP(ADW848,$A$879:$F$2566,6,FALSE)</f>
        <v>62</v>
      </c>
      <c r="AEA848" s="179" t="s">
        <v>67</v>
      </c>
      <c r="AEB848" s="10">
        <f>ADZ848*1.2</f>
        <v>74.399999999999991</v>
      </c>
      <c r="AED848" s="239"/>
      <c r="AEE848" s="179" t="s">
        <v>108</v>
      </c>
      <c r="AEF848" s="75" t="s">
        <v>183</v>
      </c>
      <c r="AEH848" s="180"/>
      <c r="AEI848" s="180" t="e">
        <f>VLOOKUP(AEF848,$A$879:$F$2566,6,FALSE)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VLOOKUP(AEO848,$A$879:$F$2566,6,FALSE)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VLOOKUP(AEX848,$A$879:$F$2566,6,FALSE)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VLOOKUP(AFG848,$A$879:$F$2566,6,FALSE)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VLOOKUP(AFP848,$A$879:$F$2566,6,FALSE)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VLOOKUP(AFY848,$A$879:$F$2566,6,FALSE)</f>
        <v>214</v>
      </c>
      <c r="AGC848" s="179" t="s">
        <v>67</v>
      </c>
      <c r="AGD848" s="10">
        <f>AGB848*1.2</f>
        <v>256.8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VLOOKUP(AGH848,$A$879:$F$2566,6,FALSE)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VLOOKUP(AGQ848,$A$879:$F$2566,6,FALSE)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VLOOKUP(AGZ848,$A$879:$F$2566,6,FALSE)</f>
        <v>35</v>
      </c>
      <c r="AHD848" s="179" t="s">
        <v>67</v>
      </c>
      <c r="AHE848" s="10">
        <f>AHC848*1.2</f>
        <v>42</v>
      </c>
      <c r="AHF848" s="10"/>
      <c r="AHG848" s="239"/>
      <c r="AHH848" s="179" t="s">
        <v>108</v>
      </c>
      <c r="AHI848" s="440" t="s">
        <v>3327</v>
      </c>
      <c r="AHK848" s="180"/>
      <c r="AHL848" s="180">
        <f>VLOOKUP(AHI848,$A$879:$F$2566,6,FALSE)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VLOOKUP(AHR848,$A$879:$F$2566,6,FALSE)</f>
        <v>62</v>
      </c>
      <c r="AHV848" s="179" t="s">
        <v>67</v>
      </c>
      <c r="AHW848" s="10">
        <f>AHU848*1.2</f>
        <v>74.399999999999991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VLOOKUP(AIA848,$A$879:$F$2566,6,FALSE)</f>
        <v>56</v>
      </c>
      <c r="AIE848" s="179" t="s">
        <v>67</v>
      </c>
      <c r="AIF848" s="10">
        <f>AID848*1.2</f>
        <v>67.2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VLOOKUP(AIJ848,$A$879:$F$2566,6,FALSE)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VLOOKUP(AIS848,$A$879:$F$2566,6,FALSE)</f>
        <v>187</v>
      </c>
      <c r="AIW848" s="179" t="s">
        <v>67</v>
      </c>
      <c r="AIX848" s="10">
        <f>AIV848*1.2</f>
        <v>224.4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VLOOKUP(AJB848,$A$879:$F$2566,6,FALSE)</f>
        <v>62</v>
      </c>
      <c r="AJF848" s="179" t="s">
        <v>67</v>
      </c>
      <c r="AJG848" s="10">
        <f>AJE848*1.2</f>
        <v>74.399999999999991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VLOOKUP(AJK848,$A$879:$F$2566,6,FALSE)</f>
        <v>56</v>
      </c>
      <c r="AJO848" s="179" t="s">
        <v>67</v>
      </c>
      <c r="AJP848" s="10">
        <f>AJN848*1.2</f>
        <v>67.2</v>
      </c>
      <c r="AJQ848" s="10"/>
      <c r="AJR848" s="239"/>
      <c r="AJS848" s="179" t="s">
        <v>108</v>
      </c>
      <c r="AJT848" s="367" t="s">
        <v>3327</v>
      </c>
      <c r="AJV848" s="180"/>
      <c r="AJW848" s="180">
        <f>VLOOKUP(AJT848,$A$879:$F$2566,6,FALSE)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VLOOKUP(AKC848,$A$879:$F$2566,6,FALSE)</f>
        <v>69</v>
      </c>
      <c r="AKG848" s="179" t="s">
        <v>67</v>
      </c>
      <c r="AKH848" s="10">
        <f>AKF848*1.2</f>
        <v>82.8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VLOOKUP(AKL848,$A$879:$F$2566,6,FALSE)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VLOOKUP(AKU848,$A$879:$F$2566,6,FALSE)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VLOOKUP(ALD848,$A$879:$F$2566,6,FALSE)</f>
        <v>24</v>
      </c>
      <c r="ALH848" s="179" t="s">
        <v>67</v>
      </c>
      <c r="ALI848" s="10">
        <f>ALG848*1.2</f>
        <v>28.799999999999997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VLOOKUP(ALM848,$A$879:$F$2566,6,FALSE)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3327</v>
      </c>
      <c r="ALX848" s="180"/>
      <c r="ALY848" s="180">
        <f>VLOOKUP(ALV848,$A$879:$F$2566,6,FALSE)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3" t="s">
        <v>2627</v>
      </c>
      <c r="AMG848" s="180"/>
      <c r="AMH848" s="180">
        <f>VLOOKUP(AME848,$A$879:$F$2566,6,FALSE)</f>
        <v>56</v>
      </c>
      <c r="AMI848" s="179" t="s">
        <v>67</v>
      </c>
      <c r="AMJ848" s="10">
        <f>AMH848*1.2</f>
        <v>67.2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VLOOKUP(AMN848,$A$879:$F$2566,6,FALSE)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VLOOKUP(AMW848,$A$879:$F$2566,6,FALSE)</f>
        <v>187</v>
      </c>
      <c r="ANA848" s="179" t="s">
        <v>67</v>
      </c>
      <c r="ANB848" s="10">
        <f>AMZ848*1.2</f>
        <v>224.4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VLOOKUP(ANF848,$A$879:$F$2566,6,FALSE)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VLOOKUP(ANO848,$A$879:$F$2566,6,FALSE)</f>
        <v>64</v>
      </c>
      <c r="ANS848" s="179" t="s">
        <v>67</v>
      </c>
      <c r="ANT848" s="10">
        <f>ANR848*1.2</f>
        <v>76.8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VLOOKUP(ANX848,$A$879:$F$2566,6,FALSE)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VLOOKUP(AOG848,$A$879:$F$2566,6,FALSE)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VLOOKUP(AOP848,$A$879:$F$2566,6,FALSE)</f>
        <v>62</v>
      </c>
      <c r="AOT848" s="179" t="s">
        <v>67</v>
      </c>
      <c r="AOU848" s="10">
        <f>AOS848*1.2</f>
        <v>74.399999999999991</v>
      </c>
      <c r="AOV848" s="10"/>
      <c r="AOW848" s="239"/>
      <c r="AOX848" s="179" t="s">
        <v>108</v>
      </c>
      <c r="AOY848" s="446" t="s">
        <v>597</v>
      </c>
      <c r="APA848" s="180"/>
      <c r="APB848" s="180">
        <f>VLOOKUP(AOY848,$A$879:$F$2566,6,FALSE)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VLOOKUP(APH848,$A$879:$F$2566,6,FALSE)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VLOOKUP(APQ848,$A$879:$F$2566,6,FALSE)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VLOOKUP(APZ848,$A$879:$F$2566,6,FALSE)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VLOOKUP(AQI848,$A$879:$F$2566,6,FALSE)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VLOOKUP(AQR848,$A$879:$F$2566,6,FALSE)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VLOOKUP(ARA848,$A$879:$F$2566,6,FALSE)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VLOOKUP(ARJ848,$A$879:$F$2566,6,FALSE)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VLOOKUP(ARS848,$A$879:$F$2566,6,FALSE)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VLOOKUP(ASB848,$A$879:$F$2566,6,FALSE)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VLOOKUP(ASK848,$A$879:$F$2566,6,FALSE)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VLOOKUP(AST848,$A$879:$F$2566,6,FALSE)</f>
        <v>15</v>
      </c>
      <c r="ASX848" s="179" t="s">
        <v>67</v>
      </c>
      <c r="ASY848" s="10">
        <f>ASW848*1.2</f>
        <v>18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VLOOKUP(ATC848,$A$879:$F$2566,6,FALSE)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VLOOKUP(ATL848,$A$879:$F$2566,6,FALSE)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VLOOKUP(ATU848,$A$879:$F$2566,6,FALSE)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VLOOKUP(AUD848,$A$879:$F$2566,6,FALSE)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VLOOKUP(AUM848,$A$879:$F$2566,6,FALSE)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VLOOKUP(AUV848,$A$879:$F$2566,6,FALSE)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VLOOKUP(AVE848,$A$879:$F$2566,6,FALSE)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VLOOKUP(AVN848,$A$879:$F$2566,6,FALSE)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VLOOKUP(AVW848,$A$879:$F$2566,6,FALSE)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VLOOKUP(AWF848,$A$879:$F$2566,6,FALSE)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VLOOKUP(AWO848,$A$879:$F$2566,6,FALSE)</f>
        <v>63</v>
      </c>
      <c r="AWS848" s="179" t="s">
        <v>67</v>
      </c>
      <c r="AWT848" s="10">
        <f>AWR848*1.2</f>
        <v>75.599999999999994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VLOOKUP(AWX848,$A$879:$F$2566,6,FALSE)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VLOOKUP(AXG848,$A$879:$F$2566,6,FALSE)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VLOOKUP(AXP848,$A$879:$F$2566,6,FALSE)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VLOOKUP(AXY848,$A$879:$F$2566,6,FALSE)</f>
        <v>69</v>
      </c>
      <c r="AYC848" s="179" t="s">
        <v>67</v>
      </c>
      <c r="AYD848" s="10">
        <f>AYB848*1.2</f>
        <v>82.8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VLOOKUP(AYH848,$A$879:$F$2566,6,FALSE)</f>
        <v>130</v>
      </c>
      <c r="AYL848" s="179" t="s">
        <v>67</v>
      </c>
      <c r="AYM848" s="10">
        <f>AYK848*1.2</f>
        <v>156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VLOOKUP(AYQ848,$A$879:$F$2566,6,FALSE)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VLOOKUP(AYZ848,$A$879:$F$2566,6,FALSE)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VLOOKUP(AZI848,$A$879:$F$2566,6,FALSE)</f>
        <v>9</v>
      </c>
      <c r="AZM848" s="179" t="s">
        <v>67</v>
      </c>
      <c r="AZN848" s="10">
        <f>AZL848*1.2</f>
        <v>10.799999999999999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VLOOKUP(AZR848,$A$879:$F$2566,6,FALSE)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1" t="s">
        <v>3327</v>
      </c>
      <c r="BAC848" s="180"/>
      <c r="BAD848" s="180">
        <f>VLOOKUP(BAA848,$A$879:$F$2566,6,FALSE)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40" t="s">
        <v>996</v>
      </c>
      <c r="BAL848" s="180"/>
      <c r="BAM848" s="180">
        <f>VLOOKUP(BAJ848,$A$879:$F$2566,6,FALSE)</f>
        <v>69</v>
      </c>
      <c r="BAN848" s="179" t="s">
        <v>67</v>
      </c>
      <c r="BAO848" s="10">
        <f>BAM848*1.2</f>
        <v>82.8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VLOOKUP(BAS848,$A$879:$F$2566,6,FALSE)</f>
        <v>14</v>
      </c>
      <c r="BAW848" s="179" t="s">
        <v>67</v>
      </c>
      <c r="BAX848" s="10">
        <f>BAV848*1.2</f>
        <v>16.8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VLOOKUP(BBB848,$A$879:$F$2566,6,FALSE)</f>
        <v>16</v>
      </c>
      <c r="BBF848" s="179" t="s">
        <v>67</v>
      </c>
      <c r="BBG848" s="10">
        <f>BBE848*1.2</f>
        <v>19.2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VLOOKUP(BBK848,$A$879:$F$2566,6,FALSE)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VLOOKUP(BBT848,$A$879:$F$2566,6,FALSE)</f>
        <v>14</v>
      </c>
      <c r="BBX848" s="179" t="s">
        <v>67</v>
      </c>
      <c r="BBY848" s="10">
        <f>BBW848*1.2</f>
        <v>16.8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VLOOKUP(BCC848,$A$879:$F$2566,6,FALSE)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VLOOKUP(BCL848,$A$879:$F$2566,6,FALSE)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VLOOKUP(BCU848,$A$879:$F$2566,6,FALSE)</f>
        <v>62</v>
      </c>
      <c r="BCY848" s="179" t="s">
        <v>67</v>
      </c>
      <c r="BCZ848" s="10">
        <f>BCX848*1.2</f>
        <v>74.399999999999991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VLOOKUP(BDD848,$A$879:$F$2566,6,FALSE)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VLOOKUP(BDM848,$A$879:$F$2566,6,FALSE)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VLOOKUP(BDV848,$A$879:$F$2566,6,FALSE)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VLOOKUP(BEE848,$A$879:$F$2566,6,FALSE)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VLOOKUP(BEN848,$A$879:$F$2566,6,FALSE)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VLOOKUP(BEW848,$A$879:$F$2566,6,FALSE)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VLOOKUP(BFF848,$A$879:$F$2566,6,FALSE)</f>
        <v>16</v>
      </c>
      <c r="BFJ848" s="179" t="s">
        <v>67</v>
      </c>
      <c r="BFK848" s="10">
        <f>BFI848*1.2</f>
        <v>19.2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VLOOKUP(BFO848,$A$879:$F$2566,6,FALSE)</f>
        <v>63</v>
      </c>
      <c r="BFS848" s="179" t="s">
        <v>67</v>
      </c>
      <c r="BFT848" s="10">
        <f>BFR848*1.2</f>
        <v>75.599999999999994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VLOOKUP(BFX848,$A$879:$F$2566,6,FALSE)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VLOOKUP(BGG848,$A$879:$F$2566,6,FALSE)</f>
        <v>44</v>
      </c>
      <c r="BGK848" s="179" t="s">
        <v>67</v>
      </c>
      <c r="BGL848" s="10">
        <f>BGJ848*1.2</f>
        <v>52.8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VLOOKUP(BGP848,$A$879:$F$2566,6,FALSE)</f>
        <v>69</v>
      </c>
      <c r="BGT848" s="179" t="s">
        <v>67</v>
      </c>
      <c r="BGU848" s="10">
        <f>BGS848*1.2</f>
        <v>82.8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VLOOKUP(BGY848,$A$879:$F$2566,6,FALSE)</f>
        <v>69</v>
      </c>
      <c r="BHC848" s="179" t="s">
        <v>67</v>
      </c>
      <c r="BHD848" s="10">
        <f>BHB848*1.2</f>
        <v>82.8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VLOOKUP(B849,$A$879:$F$2566,6,FALSE)</f>
        <v>14</v>
      </c>
      <c r="F849" s="179" t="s">
        <v>69</v>
      </c>
      <c r="G849" s="10">
        <f>E849*1.1</f>
        <v>15.400000000000002</v>
      </c>
      <c r="H849" s="10"/>
      <c r="I849" s="233"/>
      <c r="J849" s="179" t="s">
        <v>109</v>
      </c>
      <c r="K849" s="361" t="s">
        <v>3327</v>
      </c>
      <c r="M849" s="180"/>
      <c r="N849" s="180">
        <f>VLOOKUP(K849,$A$879:$F$2566,6,FALSE)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1" t="s">
        <v>3327</v>
      </c>
      <c r="V849" s="180"/>
      <c r="W849" s="180">
        <f>VLOOKUP(T849,$A$879:$F$2566,6,FALSE)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VLOOKUP(AC849,$A$879:$F$2566,6,FALSE)</f>
        <v>16</v>
      </c>
      <c r="AG849" s="179" t="s">
        <v>69</v>
      </c>
      <c r="AH849" s="10">
        <f>AF849*1.1</f>
        <v>17.600000000000001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VLOOKUP(AL849,$A$879:$F$2566,6,FALSE)</f>
        <v>56</v>
      </c>
      <c r="AP849" s="179" t="s">
        <v>69</v>
      </c>
      <c r="AQ849" s="10">
        <f>AO849*1.1</f>
        <v>61.600000000000009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VLOOKUP(AU849,$A$879:$F$2566,6,FALSE)</f>
        <v>56</v>
      </c>
      <c r="AY849" s="179" t="s">
        <v>69</v>
      </c>
      <c r="AZ849" s="10">
        <f>AX849*1.1</f>
        <v>61.600000000000009</v>
      </c>
      <c r="BA849" s="10"/>
      <c r="BB849" s="233"/>
      <c r="BC849" s="179" t="s">
        <v>109</v>
      </c>
      <c r="BD849" s="361" t="s">
        <v>3238</v>
      </c>
      <c r="BF849" s="180"/>
      <c r="BG849" s="180">
        <f>VLOOKUP(BD849,$A$879:$F$2566,6,FALSE)</f>
        <v>28</v>
      </c>
      <c r="BH849" s="179" t="s">
        <v>69</v>
      </c>
      <c r="BI849" s="10">
        <f>BG849*1.1</f>
        <v>30.800000000000004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VLOOKUP(BM849,$A$879:$F$2566,6,FALSE)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3327</v>
      </c>
      <c r="BX849" s="180"/>
      <c r="BY849" s="180">
        <f>VLOOKUP(BV849,$A$879:$F$2566,6,FALSE)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VLOOKUP(CE849,$A$879:$F$2566,6,FALSE)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VLOOKUP(CN849,$A$879:$F$2566,6,FALSE)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VLOOKUP(CW849,$A$879:$F$2566,6,FALSE)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VLOOKUP(DF849,$A$879:$F$2566,6,FALSE)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VLOOKUP(DO849,$A$879:$F$2566,6,FALSE)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VLOOKUP(DX849,$A$879:$F$2566,6,FALSE)</f>
        <v>24</v>
      </c>
      <c r="EB849" s="179" t="s">
        <v>69</v>
      </c>
      <c r="EC849" s="10">
        <f>EA849*1.1</f>
        <v>26.400000000000002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VLOOKUP(EG849,$A$879:$F$2566,6,FALSE)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VLOOKUP(EP849,$A$879:$F$2566,6,FALSE)</f>
        <v>16</v>
      </c>
      <c r="ET849" s="179" t="s">
        <v>69</v>
      </c>
      <c r="EU849" s="10">
        <f>ES849*1.1</f>
        <v>17.600000000000001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VLOOKUP(EY849,$A$879:$F$2566,6,FALSE)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VLOOKUP(FH849,$A$879:$F$2566,6,FALSE)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VLOOKUP(FQ849,$A$879:$F$2566,6,FALSE)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VLOOKUP(FZ849,$A$879:$F$2566,6,FALSE)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VLOOKUP(GI849,$A$879:$F$2566,6,FALSE)</f>
        <v>69</v>
      </c>
      <c r="GM849" s="179" t="s">
        <v>69</v>
      </c>
      <c r="GN849" s="10">
        <f>GL849*1.1</f>
        <v>75.900000000000006</v>
      </c>
      <c r="GO849" s="10"/>
      <c r="GP849" s="233"/>
      <c r="GQ849" s="179" t="s">
        <v>109</v>
      </c>
      <c r="GR849" s="361" t="s">
        <v>3327</v>
      </c>
      <c r="GT849" s="180"/>
      <c r="GU849" s="180">
        <f>VLOOKUP(GR849,$A$879:$F$2566,6,FALSE)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VLOOKUP(HA849,$A$879:$F$2566,6,FALSE)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VLOOKUP(HJ849,$A$879:$F$2566,6,FALSE)</f>
        <v>15</v>
      </c>
      <c r="HN849" s="179" t="s">
        <v>69</v>
      </c>
      <c r="HO849" s="10">
        <f>HM849*1.1</f>
        <v>16.5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VLOOKUP(HS849,$A$879:$F$2566,6,FALSE)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VLOOKUP(IB849,$A$879:$F$2566,6,FALSE)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VLOOKUP(IK849,$A$879:$F$2566,6,FALSE)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VLOOKUP(IT849,$A$879:$F$2566,6,FALSE)</f>
        <v>161</v>
      </c>
      <c r="IX849" s="179" t="s">
        <v>69</v>
      </c>
      <c r="IY849" s="10">
        <f>IW849*1.1</f>
        <v>177.10000000000002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VLOOKUP(JC849,$A$879:$F$2566,6,FALSE)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VLOOKUP(JL849,$A$879:$F$2566,6,FALSE)</f>
        <v>16</v>
      </c>
      <c r="JP849" s="179" t="s">
        <v>69</v>
      </c>
      <c r="JQ849" s="10">
        <f>JO849*1.1</f>
        <v>17.600000000000001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VLOOKUP(JU849,$A$879:$F$2566,6,FALSE)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VLOOKUP(KD849,$A$879:$F$2566,6,FALSE)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VLOOKUP(KM849,$A$879:$F$2566,6,FALSE)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VLOOKUP(KV849,$A$879:$F$2566,6,FALSE)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VLOOKUP(LE849,$A$879:$F$2566,6,FALSE)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3327</v>
      </c>
      <c r="LP849" s="180"/>
      <c r="LQ849" s="180">
        <f>VLOOKUP(LN849,$A$879:$F$2566,6,FALSE)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VLOOKUP(LW849,$A$879:$F$2566,6,FALSE)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VLOOKUP(MF849,$A$879:$F$2566,6,FALSE)</f>
        <v>19</v>
      </c>
      <c r="MJ849" s="179" t="s">
        <v>69</v>
      </c>
      <c r="MK849" s="10">
        <f>MI849*1.1</f>
        <v>20.900000000000002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VLOOKUP(MO849,$A$879:$F$2566,6,FALSE)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VLOOKUP(MX849,$A$879:$F$2566,6,FALSE)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VLOOKUP(NG849,$A$879:$F$2566,6,FALSE)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VLOOKUP(NP849,$A$879:$F$2566,6,FALSE)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VLOOKUP(NY849,$A$879:$F$2566,6,FALSE)</f>
        <v>14</v>
      </c>
      <c r="OC849" s="179" t="s">
        <v>69</v>
      </c>
      <c r="OD849" s="10">
        <f>OB849*1.1</f>
        <v>15.400000000000002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VLOOKUP(OH849,$A$879:$F$2566,6,FALSE)</f>
        <v>44</v>
      </c>
      <c r="OL849" s="179" t="s">
        <v>69</v>
      </c>
      <c r="OM849" s="10">
        <f>OK849*1.1</f>
        <v>48.400000000000006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VLOOKUP(OQ849,$A$879:$F$2566,6,FALSE)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VLOOKUP(OZ849,$A$879:$F$2566,6,FALSE)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VLOOKUP(PI849,$A$879:$F$2566,6,FALSE)</f>
        <v>69</v>
      </c>
      <c r="PM849" s="179" t="s">
        <v>69</v>
      </c>
      <c r="PN849" s="10">
        <f>PL849*1.1</f>
        <v>75.900000000000006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VLOOKUP(PR849,$A$879:$F$2566,6,FALSE)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VLOOKUP(QA849,$A$879:$F$2566,6,FALSE)</f>
        <v>48</v>
      </c>
      <c r="QE849" s="179" t="s">
        <v>69</v>
      </c>
      <c r="QF849" s="10">
        <f>QD849*1.1</f>
        <v>52.800000000000004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VLOOKUP(QJ849,$A$879:$F$2566,6,FALSE)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VLOOKUP(QS849,$A$879:$F$2566,6,FALSE)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VLOOKUP(RB849,$A$879:$F$2566,6,FALSE)</f>
        <v>64</v>
      </c>
      <c r="RF849" s="179" t="s">
        <v>69</v>
      </c>
      <c r="RG849" s="10">
        <f>RE849*1.1</f>
        <v>70.400000000000006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VLOOKUP(RK849,$A$879:$F$2566,6,FALSE)</f>
        <v>70</v>
      </c>
      <c r="RO849" s="179" t="s">
        <v>69</v>
      </c>
      <c r="RP849" s="10">
        <f>RN849*1.1</f>
        <v>77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VLOOKUP(RT849,$A$879:$F$2566,6,FALSE)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VLOOKUP(SC849,$A$879:$F$2566,6,FALSE)</f>
        <v>14</v>
      </c>
      <c r="SG849" s="179" t="s">
        <v>69</v>
      </c>
      <c r="SH849" s="10">
        <f>SF849*1.1</f>
        <v>15.400000000000002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VLOOKUP(SL849,$A$879:$F$2566,6,FALSE)</f>
        <v>14</v>
      </c>
      <c r="SP849" s="179" t="s">
        <v>69</v>
      </c>
      <c r="SQ849" s="10">
        <f>SO849*1.1</f>
        <v>15.400000000000002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VLOOKUP(SU849,$A$879:$F$2566,6,FALSE)</f>
        <v>69</v>
      </c>
      <c r="SY849" s="179" t="s">
        <v>69</v>
      </c>
      <c r="SZ849" s="10">
        <f>SX849*1.1</f>
        <v>75.900000000000006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VLOOKUP(TD849,$A$879:$F$2566,6,FALSE)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VLOOKUP(TM849,$A$879:$F$2566,6,FALSE)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VLOOKUP(TV849,$A$879:$F$2566,6,FALSE)</f>
        <v>133</v>
      </c>
      <c r="TZ849" s="179" t="s">
        <v>69</v>
      </c>
      <c r="UA849" s="10">
        <f>TY849*1.1</f>
        <v>146.30000000000001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VLOOKUP(UE849,$A$879:$F$2566,6,FALSE)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VLOOKUP(UN849,$A$879:$F$2566,6,FALSE)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VLOOKUP(UW849,$A$879:$F$2566,6,FALSE)</f>
        <v>187</v>
      </c>
      <c r="VA849" s="179" t="s">
        <v>69</v>
      </c>
      <c r="VB849" s="10">
        <f>UZ849*1.1</f>
        <v>205.70000000000002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VLOOKUP(VF849,$A$879:$F$2566,6,FALSE)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VLOOKUP(VO849,$A$879:$F$2566,6,FALSE)</f>
        <v>106</v>
      </c>
      <c r="VS849" s="179" t="s">
        <v>69</v>
      </c>
      <c r="VT849" s="10">
        <f>VR849*1.1</f>
        <v>116.60000000000001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VLOOKUP(VX849,$A$879:$F$2566,6,FALSE)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VLOOKUP(WG849,$A$879:$F$2566,6,FALSE)</f>
        <v>69</v>
      </c>
      <c r="WK849" s="179" t="s">
        <v>69</v>
      </c>
      <c r="WL849" s="10">
        <f>WJ849*1.1</f>
        <v>75.900000000000006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VLOOKUP(WP849,$A$879:$F$2566,6,FALSE)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VLOOKUP(WY849,$A$879:$F$2566,6,FALSE)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1" t="s">
        <v>1721</v>
      </c>
      <c r="XJ849" s="180"/>
      <c r="XK849" s="180">
        <f>VLOOKUP(XH849,$A$879:$F$2566,6,FALSE)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1" t="s">
        <v>1807</v>
      </c>
      <c r="XS849" s="180"/>
      <c r="XT849" s="180">
        <f>VLOOKUP(XQ849,$A$879:$F$2566,6,FALSE)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VLOOKUP(XZ849,$A$879:$F$2566,6,FALSE)</f>
        <v>16</v>
      </c>
      <c r="YD849" s="179" t="s">
        <v>69</v>
      </c>
      <c r="YE849" s="10">
        <f>YC849*1.1</f>
        <v>17.600000000000001</v>
      </c>
      <c r="YG849" s="239"/>
      <c r="YH849" s="179" t="s">
        <v>109</v>
      </c>
      <c r="YI849" s="361" t="s">
        <v>469</v>
      </c>
      <c r="YK849" s="180"/>
      <c r="YL849" s="180">
        <f>VLOOKUP(YI849,$A$879:$F$2566,6,FALSE)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VLOOKUP(YR849,$A$879:$F$2566,6,FALSE)</f>
        <v>16</v>
      </c>
      <c r="YV849" s="179" t="s">
        <v>69</v>
      </c>
      <c r="YW849" s="10">
        <f>YU849*1.1</f>
        <v>17.600000000000001</v>
      </c>
      <c r="YY849" s="239"/>
      <c r="YZ849" s="179" t="s">
        <v>109</v>
      </c>
      <c r="ZA849" s="361" t="s">
        <v>2162</v>
      </c>
      <c r="ZC849" s="180"/>
      <c r="ZD849" s="180">
        <f>VLOOKUP(ZA849,$A$879:$F$2566,6,FALSE)</f>
        <v>15</v>
      </c>
      <c r="ZE849" s="179" t="s">
        <v>69</v>
      </c>
      <c r="ZF849" s="10">
        <f>ZD849*1.1</f>
        <v>16.5</v>
      </c>
      <c r="ZH849" s="239"/>
      <c r="ZI849" s="179" t="s">
        <v>109</v>
      </c>
      <c r="ZJ849" s="361" t="s">
        <v>1807</v>
      </c>
      <c r="ZL849" s="180"/>
      <c r="ZM849" s="180">
        <f>VLOOKUP(ZJ849,$A$879:$F$2566,6,FALSE)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1" t="s">
        <v>996</v>
      </c>
      <c r="ZU849" s="180"/>
      <c r="ZV849" s="180">
        <f>VLOOKUP(ZS849,$A$879:$F$2566,6,FALSE)</f>
        <v>69</v>
      </c>
      <c r="ZW849" s="179" t="s">
        <v>69</v>
      </c>
      <c r="ZX849" s="10">
        <f>ZV849*1.1</f>
        <v>75.900000000000006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VLOOKUP(AAB849,$A$879:$F$2566,6,FALSE)</f>
        <v>24</v>
      </c>
      <c r="AAF849" s="179" t="s">
        <v>69</v>
      </c>
      <c r="AAG849" s="10">
        <f>AAE849*1.1</f>
        <v>26.400000000000002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VLOOKUP(AAK849,$A$879:$F$2566,6,FALSE)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VLOOKUP(AAT849,$A$879:$F$2566,6,FALSE)</f>
        <v>62</v>
      </c>
      <c r="AAX849" s="179" t="s">
        <v>69</v>
      </c>
      <c r="AAY849" s="10">
        <f>AAW849*1.1</f>
        <v>68.2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VLOOKUP(ABC849,$A$879:$F$2566,6,FALSE)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VLOOKUP(ABL849,$A$879:$F$2566,6,FALSE)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VLOOKUP(ABU849,$A$879:$F$2566,6,FALSE)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VLOOKUP(ACD849,$A$879:$F$2566,6,FALSE)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VLOOKUP(ACM849,$A$879:$F$2566,6,FALSE)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VLOOKUP(ACV849,$A$879:$F$2566,6,FALSE)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VLOOKUP(ADE849,$A$879:$F$2566,6,FALSE)</f>
        <v>28</v>
      </c>
      <c r="ADI849" s="179" t="s">
        <v>69</v>
      </c>
      <c r="ADJ849" s="10">
        <f>ADH849*1.1</f>
        <v>30.800000000000004</v>
      </c>
      <c r="ADL849" s="239"/>
      <c r="ADM849" s="179" t="s">
        <v>109</v>
      </c>
      <c r="ADN849" s="75" t="s">
        <v>183</v>
      </c>
      <c r="ADP849" s="180"/>
      <c r="ADQ849" s="180" t="e">
        <f>VLOOKUP(ADN849,$A$879:$F$2566,6,FALSE)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VLOOKUP(ADW849,$A$879:$F$2566,6,FALSE)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VLOOKUP(AEF849,$A$879:$F$2566,6,FALSE)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VLOOKUP(AEO849,$A$879:$F$2566,6,FALSE)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VLOOKUP(AEX849,$A$879:$F$2566,6,FALSE)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VLOOKUP(AFG849,$A$879:$F$2566,6,FALSE)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VLOOKUP(AFP849,$A$879:$F$2566,6,FALSE)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VLOOKUP(AFY849,$A$879:$F$2566,6,FALSE)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VLOOKUP(AGH849,$A$879:$F$2566,6,FALSE)</f>
        <v>35</v>
      </c>
      <c r="AGL849" s="179" t="s">
        <v>69</v>
      </c>
      <c r="AGM849" s="10">
        <f>AGK849*1.1</f>
        <v>38.5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VLOOKUP(AGQ849,$A$879:$F$2566,6,FALSE)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VLOOKUP(AGZ849,$A$879:$F$2566,6,FALSE)</f>
        <v>62</v>
      </c>
      <c r="AHD849" s="179" t="s">
        <v>69</v>
      </c>
      <c r="AHE849" s="10">
        <f>AHC849*1.1</f>
        <v>68.2</v>
      </c>
      <c r="AHF849" s="10"/>
      <c r="AHG849" s="239"/>
      <c r="AHH849" s="179" t="s">
        <v>109</v>
      </c>
      <c r="AHI849" s="440" t="s">
        <v>1726</v>
      </c>
      <c r="AHK849" s="180"/>
      <c r="AHL849" s="180">
        <f>VLOOKUP(AHI849,$A$879:$F$2566,6,FALSE)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VLOOKUP(AHR849,$A$879:$F$2566,6,FALSE)</f>
        <v>130</v>
      </c>
      <c r="AHV849" s="179" t="s">
        <v>69</v>
      </c>
      <c r="AHW849" s="10">
        <f>AHU849*1.1</f>
        <v>143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VLOOKUP(AIA849,$A$879:$F$2566,6,FALSE)</f>
        <v>62</v>
      </c>
      <c r="AIE849" s="179" t="s">
        <v>69</v>
      </c>
      <c r="AIF849" s="10">
        <f>AID849*1.1</f>
        <v>68.2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VLOOKUP(AIJ849,$A$879:$F$2566,6,FALSE)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VLOOKUP(AIS849,$A$879:$F$2566,6,FALSE)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VLOOKUP(AJB849,$A$879:$F$2566,6,FALSE)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1" t="s">
        <v>3327</v>
      </c>
      <c r="AJM849" s="180"/>
      <c r="AJN849" s="180">
        <f>VLOOKUP(AJK849,$A$879:$F$2566,6,FALSE)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VLOOKUP(AJT849,$A$879:$F$2566,6,FALSE)</f>
        <v>58</v>
      </c>
      <c r="AJX849" s="179" t="s">
        <v>69</v>
      </c>
      <c r="AJY849" s="10">
        <f>AJW849*1.1</f>
        <v>63.800000000000004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VLOOKUP(AKC849,$A$879:$F$2566,6,FALSE)</f>
        <v>7</v>
      </c>
      <c r="AKG849" s="179" t="s">
        <v>69</v>
      </c>
      <c r="AKH849" s="10">
        <f>AKF849*1.1</f>
        <v>7.7000000000000011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VLOOKUP(AKL849,$A$879:$F$2566,6,FALSE)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VLOOKUP(AKU849,$A$879:$F$2566,6,FALSE)</f>
        <v>24</v>
      </c>
      <c r="AKY849" s="179" t="s">
        <v>69</v>
      </c>
      <c r="AKZ849" s="10">
        <f>AKX849*1.1</f>
        <v>26.400000000000002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VLOOKUP(ALD849,$A$879:$F$2566,6,FALSE)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3327</v>
      </c>
      <c r="ALO849" s="180"/>
      <c r="ALP849" s="180">
        <f>VLOOKUP(ALM849,$A$879:$F$2566,6,FALSE)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VLOOKUP(ALV849,$A$879:$F$2566,6,FALSE)</f>
        <v>187</v>
      </c>
      <c r="ALZ849" s="179" t="s">
        <v>69</v>
      </c>
      <c r="AMA849" s="10">
        <f>ALY849*1.1</f>
        <v>205.70000000000002</v>
      </c>
      <c r="AMB849" s="10"/>
      <c r="AMC849" s="239"/>
      <c r="AMD849" s="179" t="s">
        <v>109</v>
      </c>
      <c r="AME849" s="443" t="s">
        <v>857</v>
      </c>
      <c r="AMG849" s="180"/>
      <c r="AMH849" s="180">
        <f>VLOOKUP(AME849,$A$879:$F$2566,6,FALSE)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VLOOKUP(AMN849,$A$879:$F$2566,6,FALSE)</f>
        <v>69</v>
      </c>
      <c r="AMR849" s="179" t="s">
        <v>69</v>
      </c>
      <c r="AMS849" s="10">
        <f>AMQ849*1.1</f>
        <v>75.900000000000006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VLOOKUP(AMW849,$A$879:$F$2566,6,FALSE)</f>
        <v>14</v>
      </c>
      <c r="ANA849" s="179" t="s">
        <v>69</v>
      </c>
      <c r="ANB849" s="10">
        <f>AMZ849*1.1</f>
        <v>15.400000000000002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VLOOKUP(ANF849,$A$879:$F$2566,6,FALSE)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VLOOKUP(ANO849,$A$879:$F$2566,6,FALSE)</f>
        <v>62</v>
      </c>
      <c r="ANS849" s="179" t="s">
        <v>69</v>
      </c>
      <c r="ANT849" s="10">
        <f>ANR849*1.1</f>
        <v>68.2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VLOOKUP(ANX849,$A$879:$F$2566,6,FALSE)</f>
        <v>16</v>
      </c>
      <c r="AOB849" s="179" t="s">
        <v>69</v>
      </c>
      <c r="AOC849" s="10">
        <f>AOA849*1.1</f>
        <v>17.600000000000001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VLOOKUP(AOG849,$A$879:$F$2566,6,FALSE)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VLOOKUP(AOP849,$A$879:$F$2566,6,FALSE)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6" t="s">
        <v>996</v>
      </c>
      <c r="APA849" s="180"/>
      <c r="APB849" s="180">
        <f>VLOOKUP(AOY849,$A$879:$F$2566,6,FALSE)</f>
        <v>69</v>
      </c>
      <c r="APC849" s="179" t="s">
        <v>69</v>
      </c>
      <c r="APD849" s="10">
        <f>APB849*1.1</f>
        <v>75.900000000000006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VLOOKUP(APH849,$A$879:$F$2566,6,FALSE)</f>
        <v>24</v>
      </c>
      <c r="APL849" s="179" t="s">
        <v>69</v>
      </c>
      <c r="APM849" s="10">
        <f>APK849*1.1</f>
        <v>26.400000000000002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VLOOKUP(APQ849,$A$879:$F$2566,6,FALSE)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VLOOKUP(APZ849,$A$879:$F$2566,6,FALSE)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VLOOKUP(AQI849,$A$879:$F$2566,6,FALSE)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VLOOKUP(AQR849,$A$879:$F$2566,6,FALSE)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VLOOKUP(ARA849,$A$879:$F$2566,6,FALSE)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VLOOKUP(ARJ849,$A$879:$F$2566,6,FALSE)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VLOOKUP(ARS849,$A$879:$F$2566,6,FALSE)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VLOOKUP(ASB849,$A$879:$F$2566,6,FALSE)</f>
        <v>24</v>
      </c>
      <c r="ASF849" s="179" t="s">
        <v>69</v>
      </c>
      <c r="ASG849" s="10">
        <f>ASE849*1.1</f>
        <v>26.400000000000002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VLOOKUP(ASK849,$A$879:$F$2566,6,FALSE)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VLOOKUP(AST849,$A$879:$F$2566,6,FALSE)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VLOOKUP(ATC849,$A$879:$F$2566,6,FALSE)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VLOOKUP(ATL849,$A$879:$F$2566,6,FALSE)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VLOOKUP(ATU849,$A$879:$F$2566,6,FALSE)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VLOOKUP(AUD849,$A$879:$F$2566,6,FALSE)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VLOOKUP(AUM849,$A$879:$F$2566,6,FALSE)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VLOOKUP(AUV849,$A$879:$F$2566,6,FALSE)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VLOOKUP(AVE849,$A$879:$F$2566,6,FALSE)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VLOOKUP(AVN849,$A$879:$F$2566,6,FALSE)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VLOOKUP(AVW849,$A$879:$F$2566,6,FALSE)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VLOOKUP(AWF849,$A$879:$F$2566,6,FALSE)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VLOOKUP(AWO849,$A$879:$F$2566,6,FALSE)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VLOOKUP(AWX849,$A$879:$F$2566,6,FALSE)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VLOOKUP(AXG849,$A$879:$F$2566,6,FALSE)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VLOOKUP(AXP849,$A$879:$F$2566,6,FALSE)</f>
        <v>24</v>
      </c>
      <c r="AXT849" s="179" t="s">
        <v>69</v>
      </c>
      <c r="AXU849" s="10">
        <f>AXS849*1.1</f>
        <v>26.400000000000002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VLOOKUP(AXY849,$A$879:$F$2566,6,FALSE)</f>
        <v>58</v>
      </c>
      <c r="AYC849" s="179" t="s">
        <v>69</v>
      </c>
      <c r="AYD849" s="10">
        <f>AYB849*1.1</f>
        <v>63.800000000000004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VLOOKUP(AYH849,$A$879:$F$2566,6,FALSE)</f>
        <v>16</v>
      </c>
      <c r="AYL849" s="179" t="s">
        <v>69</v>
      </c>
      <c r="AYM849" s="10">
        <f>AYK849*1.1</f>
        <v>17.600000000000001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VLOOKUP(AYQ849,$A$879:$F$2566,6,FALSE)</f>
        <v>16</v>
      </c>
      <c r="AYU849" s="179" t="s">
        <v>69</v>
      </c>
      <c r="AYV849" s="10">
        <f>AYT849*1.1</f>
        <v>17.600000000000001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VLOOKUP(AYZ849,$A$879:$F$2566,6,FALSE)</f>
        <v>56</v>
      </c>
      <c r="AZD849" s="179" t="s">
        <v>69</v>
      </c>
      <c r="AZE849" s="10">
        <f>AZC849*1.1</f>
        <v>61.600000000000009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VLOOKUP(AZI849,$A$879:$F$2566,6,FALSE)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VLOOKUP(AZR849,$A$879:$F$2566,6,FALSE)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VLOOKUP(BAA849,$A$879:$F$2566,6,FALSE)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40" t="s">
        <v>1726</v>
      </c>
      <c r="BAL849" s="180"/>
      <c r="BAM849" s="180">
        <f>VLOOKUP(BAJ849,$A$879:$F$2566,6,FALSE)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VLOOKUP(BAS849,$A$879:$F$2566,6,FALSE)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VLOOKUP(BBB849,$A$879:$F$2566,6,FALSE)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VLOOKUP(BBK849,$A$879:$F$2566,6,FALSE)</f>
        <v>24</v>
      </c>
      <c r="BBO849" s="179" t="s">
        <v>69</v>
      </c>
      <c r="BBP849" s="10">
        <f>BBN849*1.1</f>
        <v>26.400000000000002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VLOOKUP(BBT849,$A$879:$F$2566,6,FALSE)</f>
        <v>58</v>
      </c>
      <c r="BBX849" s="179" t="s">
        <v>69</v>
      </c>
      <c r="BBY849" s="10">
        <f>BBW849*1.1</f>
        <v>63.800000000000004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VLOOKUP(BCC849,$A$879:$F$2566,6,FALSE)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VLOOKUP(BCL849,$A$879:$F$2566,6,FALSE)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VLOOKUP(BCU849,$A$879:$F$2566,6,FALSE)</f>
        <v>187</v>
      </c>
      <c r="BCY849" s="179" t="s">
        <v>69</v>
      </c>
      <c r="BCZ849" s="10">
        <f>BCX849*1.1</f>
        <v>205.70000000000002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VLOOKUP(BDD849,$A$879:$F$2566,6,FALSE)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VLOOKUP(BDM849,$A$879:$F$2566,6,FALSE)</f>
        <v>24</v>
      </c>
      <c r="BDQ849" s="179" t="s">
        <v>69</v>
      </c>
      <c r="BDR849" s="10">
        <f>BDP849*1.1</f>
        <v>26.400000000000002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VLOOKUP(BDV849,$A$879:$F$2566,6,FALSE)</f>
        <v>44</v>
      </c>
      <c r="BDZ849" s="179" t="s">
        <v>69</v>
      </c>
      <c r="BEA849" s="10">
        <f>BDY849*1.1</f>
        <v>48.400000000000006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VLOOKUP(BEE849,$A$879:$F$2566,6,FALSE)</f>
        <v>62</v>
      </c>
      <c r="BEI849" s="179" t="s">
        <v>69</v>
      </c>
      <c r="BEJ849" s="10">
        <f>BEH849*1.1</f>
        <v>68.2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VLOOKUP(BEN849,$A$879:$F$2566,6,FALSE)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VLOOKUP(BEW849,$A$879:$F$2566,6,FALSE)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VLOOKUP(BFF849,$A$879:$F$2566,6,FALSE)</f>
        <v>214</v>
      </c>
      <c r="BFJ849" s="179" t="s">
        <v>69</v>
      </c>
      <c r="BFK849" s="10">
        <f>BFI849*1.1</f>
        <v>235.4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VLOOKUP(BFO849,$A$879:$F$2566,6,FALSE)</f>
        <v>58</v>
      </c>
      <c r="BFS849" s="179" t="s">
        <v>69</v>
      </c>
      <c r="BFT849" s="10">
        <f>BFR849*1.1</f>
        <v>63.800000000000004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VLOOKUP(BFX849,$A$879:$F$2566,6,FALSE)</f>
        <v>62</v>
      </c>
      <c r="BGB849" s="179" t="s">
        <v>69</v>
      </c>
      <c r="BGC849" s="10">
        <f>BGA849*1.1</f>
        <v>68.2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VLOOKUP(BGG849,$A$879:$F$2566,6,FALSE)</f>
        <v>7</v>
      </c>
      <c r="BGK849" s="179" t="s">
        <v>69</v>
      </c>
      <c r="BGL849" s="10">
        <f>BGJ849*1.1</f>
        <v>7.7000000000000011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VLOOKUP(BGP849,$A$879:$F$2566,6,FALSE)</f>
        <v>24</v>
      </c>
      <c r="BGT849" s="179" t="s">
        <v>69</v>
      </c>
      <c r="BGU849" s="10">
        <f>BGS849*1.1</f>
        <v>26.400000000000002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VLOOKUP(BGY849,$A$879:$F$2566,6,FALSE)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151.69999999999999</v>
      </c>
      <c r="I850" s="233"/>
      <c r="J850" s="179"/>
      <c r="K850" s="437"/>
      <c r="M850" s="179"/>
      <c r="N850" s="179"/>
      <c r="O850" s="179"/>
      <c r="P850" s="10"/>
      <c r="Q850" s="10">
        <f>SUM(P845:P849)</f>
        <v>181.29999999999998</v>
      </c>
      <c r="R850" s="233"/>
      <c r="S850" s="179"/>
      <c r="T850" s="437"/>
      <c r="V850" s="179"/>
      <c r="W850" s="179"/>
      <c r="X850" s="179"/>
      <c r="Y850" s="10"/>
      <c r="Z850" s="10">
        <f>SUM(Y845:Y849)</f>
        <v>130</v>
      </c>
      <c r="AA850" s="233"/>
      <c r="AB850" s="179"/>
      <c r="AC850" s="437"/>
      <c r="AE850" s="179"/>
      <c r="AF850" s="179"/>
      <c r="AG850" s="179"/>
      <c r="AH850" s="10"/>
      <c r="AI850" s="10">
        <f>SUM(AH845:AH849)</f>
        <v>119.6</v>
      </c>
      <c r="AJ850" s="233"/>
      <c r="AK850" s="179"/>
      <c r="AL850" s="437"/>
      <c r="AN850" s="179"/>
      <c r="AO850" s="179"/>
      <c r="AP850" s="179"/>
      <c r="AQ850" s="10"/>
      <c r="AR850" s="10">
        <f>SUM(AQ845:AQ849)</f>
        <v>208.10000000000002</v>
      </c>
      <c r="AS850" s="233"/>
      <c r="AT850" s="179"/>
      <c r="AU850" s="437"/>
      <c r="AW850" s="179"/>
      <c r="AX850" s="179"/>
      <c r="AY850" s="179"/>
      <c r="AZ850" s="10"/>
      <c r="BA850" s="10">
        <f>SUM(AZ845:AZ849)</f>
        <v>192.8</v>
      </c>
      <c r="BB850" s="233"/>
      <c r="BC850" s="179"/>
      <c r="BD850" s="437"/>
      <c r="BF850" s="179"/>
      <c r="BG850" s="179"/>
      <c r="BH850" s="179"/>
      <c r="BI850" s="10"/>
      <c r="BJ850" s="10">
        <f>SUM(BI845:BI849)</f>
        <v>168</v>
      </c>
      <c r="BK850" s="233"/>
      <c r="BL850" s="179"/>
      <c r="BM850" s="437"/>
      <c r="BO850" s="179"/>
      <c r="BP850" s="179"/>
      <c r="BQ850" s="179"/>
      <c r="BR850" s="10"/>
      <c r="BS850" s="10">
        <f>SUM(BR845:BR849)</f>
        <v>220.09999999999997</v>
      </c>
      <c r="BT850" s="233"/>
      <c r="BU850" s="179"/>
      <c r="BV850" s="437"/>
      <c r="BX850" s="179"/>
      <c r="BY850" s="179"/>
      <c r="BZ850" s="179"/>
      <c r="CA850" s="10"/>
      <c r="CB850" s="10">
        <f>SUM(CA845:CA849)</f>
        <v>349.2</v>
      </c>
      <c r="CC850" s="233"/>
      <c r="CD850" s="179"/>
      <c r="CE850" s="437"/>
      <c r="CG850" s="179"/>
      <c r="CH850" s="179"/>
      <c r="CI850" s="179"/>
      <c r="CJ850" s="10"/>
      <c r="CK850" s="10">
        <f>SUM(CJ845:CJ849)</f>
        <v>166.2</v>
      </c>
      <c r="CL850" s="233"/>
      <c r="CM850" s="179"/>
      <c r="CN850" s="437"/>
      <c r="CP850" s="179"/>
      <c r="CQ850" s="179"/>
      <c r="CR850" s="179"/>
      <c r="CS850" s="10"/>
      <c r="CT850" s="10">
        <f>SUM(CS845:CS849)</f>
        <v>157.9</v>
      </c>
      <c r="CU850" s="233"/>
      <c r="CV850" s="179"/>
      <c r="CW850" s="437"/>
      <c r="CY850" s="179"/>
      <c r="CZ850" s="179"/>
      <c r="DA850" s="179"/>
      <c r="DB850" s="10"/>
      <c r="DC850" s="10">
        <f>SUM(DB845:DB849)</f>
        <v>237.79999999999998</v>
      </c>
      <c r="DD850" s="233"/>
      <c r="DE850" s="179"/>
      <c r="DF850" s="437"/>
      <c r="DH850" s="179"/>
      <c r="DI850" s="179"/>
      <c r="DJ850" s="179"/>
      <c r="DK850" s="10"/>
      <c r="DL850" s="10">
        <f>SUM(DK845:DK849)</f>
        <v>403.8</v>
      </c>
      <c r="DM850" s="233"/>
      <c r="DN850" s="179"/>
      <c r="DO850" s="437"/>
      <c r="DQ850" s="179"/>
      <c r="DR850" s="179"/>
      <c r="DS850" s="179"/>
      <c r="DT850" s="10"/>
      <c r="DU850" s="10">
        <f>SUM(DT845:DT849)</f>
        <v>204.29999999999998</v>
      </c>
      <c r="DV850" s="233"/>
      <c r="DW850" s="179"/>
      <c r="DX850" s="437"/>
      <c r="DZ850" s="179"/>
      <c r="EA850" s="179"/>
      <c r="EB850" s="179"/>
      <c r="EC850" s="10"/>
      <c r="ED850" s="10">
        <f>SUM(EC845:EC849)</f>
        <v>145.19999999999999</v>
      </c>
      <c r="EE850" s="233"/>
      <c r="EF850" s="179"/>
      <c r="EG850" s="437"/>
      <c r="EI850" s="179"/>
      <c r="EJ850" s="179"/>
      <c r="EK850" s="179"/>
      <c r="EL850" s="10"/>
      <c r="EM850" s="10">
        <f>SUM(EL845:EL849)</f>
        <v>212</v>
      </c>
      <c r="EN850" s="233"/>
      <c r="EO850" s="179"/>
      <c r="EP850" s="437"/>
      <c r="ER850" s="179"/>
      <c r="ES850" s="179"/>
      <c r="ET850" s="179"/>
      <c r="EU850" s="10"/>
      <c r="EV850" s="10">
        <f>SUM(EU845:EU849)</f>
        <v>205.89999999999998</v>
      </c>
      <c r="EW850" s="233"/>
      <c r="EX850" s="179"/>
      <c r="EY850" s="437"/>
      <c r="FA850" s="179"/>
      <c r="FB850" s="179"/>
      <c r="FC850" s="179"/>
      <c r="FD850" s="10"/>
      <c r="FE850" s="10">
        <f>SUM(FD845:FD849)</f>
        <v>131.9</v>
      </c>
      <c r="FF850" s="233"/>
      <c r="FG850" s="179"/>
      <c r="FH850" s="437"/>
      <c r="FJ850" s="179"/>
      <c r="FK850" s="179"/>
      <c r="FL850" s="179"/>
      <c r="FM850" s="10"/>
      <c r="FN850" s="10">
        <f>SUM(FM845:FM849)</f>
        <v>221.2</v>
      </c>
      <c r="FO850" s="233"/>
      <c r="FP850" s="179"/>
      <c r="FQ850" s="437"/>
      <c r="FS850" s="179"/>
      <c r="FT850" s="179"/>
      <c r="FU850" s="179"/>
      <c r="FV850" s="10"/>
      <c r="FW850" s="10">
        <f>SUM(FV845:FV849)</f>
        <v>193.60000000000002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7"/>
      <c r="GK850" s="179"/>
      <c r="GL850" s="179"/>
      <c r="GM850" s="179"/>
      <c r="GN850" s="10"/>
      <c r="GO850" s="10">
        <f>SUM(GN845:GN849)</f>
        <v>133.69999999999999</v>
      </c>
      <c r="GP850" s="233"/>
      <c r="GQ850" s="179"/>
      <c r="GR850" s="437"/>
      <c r="GT850" s="179"/>
      <c r="GU850" s="179"/>
      <c r="GV850" s="179"/>
      <c r="GW850" s="179"/>
      <c r="GX850" s="10">
        <f>SUM(GW845:GW849)</f>
        <v>330.4</v>
      </c>
      <c r="GY850" s="233"/>
      <c r="GZ850" s="179"/>
      <c r="HA850" s="437"/>
      <c r="HC850" s="179"/>
      <c r="HD850" s="179"/>
      <c r="HE850" s="179"/>
      <c r="HF850" s="10"/>
      <c r="HG850" s="10">
        <f>SUM(HF845:HF849)</f>
        <v>134.1</v>
      </c>
      <c r="HH850" s="233"/>
      <c r="HI850" s="179"/>
      <c r="HJ850" s="437"/>
      <c r="HL850" s="179"/>
      <c r="HM850" s="179"/>
      <c r="HN850" s="179"/>
      <c r="HO850" s="179"/>
      <c r="HP850" s="10">
        <f>SUM(HO845:HO849)</f>
        <v>146.6</v>
      </c>
      <c r="HQ850" s="233"/>
      <c r="HR850" s="179"/>
      <c r="HS850" s="437"/>
      <c r="HU850" s="179"/>
      <c r="HV850" s="179"/>
      <c r="HW850" s="179"/>
      <c r="HX850" s="179"/>
      <c r="HY850" s="10">
        <f>SUM(HX845:HX849)</f>
        <v>127.20000000000002</v>
      </c>
      <c r="HZ850" s="233"/>
      <c r="IA850" s="179"/>
      <c r="IB850" s="437"/>
      <c r="ID850" s="179"/>
      <c r="IE850" s="179"/>
      <c r="IF850" s="179"/>
      <c r="IG850" s="179"/>
      <c r="IH850" s="10">
        <f>SUM(IG845:IG849)</f>
        <v>225</v>
      </c>
      <c r="II850" s="233"/>
      <c r="IJ850" s="179"/>
      <c r="IK850" s="437"/>
      <c r="IM850" s="179"/>
      <c r="IN850" s="179"/>
      <c r="IO850" s="179"/>
      <c r="IP850" s="10"/>
      <c r="IQ850" s="10">
        <f>SUM(IP845:IP849)</f>
        <v>442.9</v>
      </c>
      <c r="IR850" s="233"/>
      <c r="IS850" s="179"/>
      <c r="IT850" s="437"/>
      <c r="IV850" s="179"/>
      <c r="IW850" s="179"/>
      <c r="IX850" s="179"/>
      <c r="IY850" s="10"/>
      <c r="IZ850" s="10">
        <f>SUM(IY845:IY849)</f>
        <v>262.60000000000002</v>
      </c>
      <c r="JA850" s="233"/>
      <c r="JB850" s="179"/>
      <c r="JC850" s="437"/>
      <c r="JE850" s="179"/>
      <c r="JF850" s="179"/>
      <c r="JG850" s="179"/>
      <c r="JH850" s="10"/>
      <c r="JI850" s="10">
        <f>SUM(JH845:JH849)</f>
        <v>248.19999999999996</v>
      </c>
      <c r="JJ850" s="233"/>
      <c r="JK850" s="179"/>
      <c r="JL850" s="437"/>
      <c r="JN850" s="179"/>
      <c r="JO850" s="179"/>
      <c r="JP850" s="179"/>
      <c r="JQ850" s="10"/>
      <c r="JR850" s="10">
        <f>SUM(JQ845:JQ849)</f>
        <v>374</v>
      </c>
      <c r="JS850" s="233"/>
      <c r="JT850" s="179"/>
      <c r="JU850" s="437"/>
      <c r="JW850" s="179"/>
      <c r="JX850" s="179"/>
      <c r="JY850" s="179"/>
      <c r="JZ850" s="10"/>
      <c r="KA850" s="10">
        <f>SUM(JZ845:JZ849)</f>
        <v>186.8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7"/>
      <c r="KO850" s="179"/>
      <c r="KP850" s="179"/>
      <c r="KQ850" s="179"/>
      <c r="KR850" s="179"/>
      <c r="KS850" s="10">
        <f>SUM(KR845:KR849)</f>
        <v>392.1</v>
      </c>
      <c r="KT850" s="233"/>
      <c r="KU850" s="179"/>
      <c r="KV850" s="437"/>
      <c r="KX850" s="179"/>
      <c r="KY850" s="179"/>
      <c r="KZ850" s="179"/>
      <c r="LA850" s="10"/>
      <c r="LB850" s="10">
        <f>SUM(LA845:LA849)</f>
        <v>184.99999999999997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7"/>
      <c r="LP850" s="179"/>
      <c r="LQ850" s="179"/>
      <c r="LR850" s="179"/>
      <c r="LS850" s="10"/>
      <c r="LT850" s="10">
        <f>SUM(LS845:LS849)</f>
        <v>124.4</v>
      </c>
      <c r="LU850" s="233"/>
      <c r="LV850" s="179"/>
      <c r="LW850" s="437"/>
      <c r="LY850" s="179"/>
      <c r="LZ850" s="179"/>
      <c r="MA850" s="179"/>
      <c r="MB850" s="10"/>
      <c r="MC850" s="10">
        <f>SUM(MB845:MB849)</f>
        <v>100.55</v>
      </c>
      <c r="MD850" s="233"/>
      <c r="ME850" s="179"/>
      <c r="MF850" s="437"/>
      <c r="MH850" s="179"/>
      <c r="MI850" s="179"/>
      <c r="MJ850" s="179"/>
      <c r="MK850" s="10"/>
      <c r="ML850" s="10">
        <f>SUM(MK845:MK849)</f>
        <v>316.39999999999998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7"/>
      <c r="MZ850" s="179"/>
      <c r="NA850" s="179"/>
      <c r="NB850" s="179"/>
      <c r="NC850" s="10"/>
      <c r="ND850" s="10">
        <f>SUM(NC845:NC849)</f>
        <v>194.25</v>
      </c>
      <c r="NE850" s="233"/>
      <c r="NF850" s="179"/>
      <c r="NG850" s="437"/>
      <c r="NI850" s="179"/>
      <c r="NJ850" s="179"/>
      <c r="NK850" s="179"/>
      <c r="NL850" s="10"/>
      <c r="NM850" s="10">
        <f>SUM(NL845:NL849)</f>
        <v>89.699999999999989</v>
      </c>
      <c r="NN850" s="233"/>
      <c r="NO850" s="179"/>
      <c r="NP850" s="437"/>
      <c r="NR850" s="179"/>
      <c r="NS850" s="179"/>
      <c r="NT850" s="179"/>
      <c r="NU850" s="10"/>
      <c r="NV850" s="10">
        <f>SUM(NU845:NU849)</f>
        <v>128.69999999999999</v>
      </c>
      <c r="NW850" s="233"/>
      <c r="NX850" s="179"/>
      <c r="NY850" s="437"/>
      <c r="OA850" s="179"/>
      <c r="OB850" s="179"/>
      <c r="OC850" s="179"/>
      <c r="OD850" s="179"/>
      <c r="OE850" s="10">
        <f>SUM(OD845:OD849)</f>
        <v>286.99999999999994</v>
      </c>
      <c r="OF850" s="233"/>
      <c r="OG850" s="179"/>
      <c r="OH850" s="437"/>
      <c r="OJ850" s="179"/>
      <c r="OK850" s="179"/>
      <c r="OL850" s="179"/>
      <c r="OM850" s="10"/>
      <c r="ON850" s="10">
        <f>SUM(OM845:OM849)</f>
        <v>371.1</v>
      </c>
      <c r="OO850" s="233"/>
      <c r="OP850" s="179"/>
      <c r="OQ850" s="437"/>
      <c r="OS850" s="179"/>
      <c r="OT850" s="179"/>
      <c r="OU850" s="179"/>
      <c r="OV850" s="10"/>
      <c r="OW850" s="10">
        <f>SUM(OV845:OV849)</f>
        <v>448.40000000000003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422.8</v>
      </c>
      <c r="PG850" s="233"/>
      <c r="PH850" s="179"/>
      <c r="PI850" s="437"/>
      <c r="PK850" s="179"/>
      <c r="PL850" s="179"/>
      <c r="PM850" s="179"/>
      <c r="PN850" s="10"/>
      <c r="PO850" s="10">
        <f>SUM(PN845:PN849)</f>
        <v>340.4</v>
      </c>
      <c r="PP850" s="233"/>
      <c r="PQ850" s="179"/>
      <c r="PR850" s="437"/>
      <c r="PT850" s="179"/>
      <c r="PU850" s="179"/>
      <c r="PV850" s="179"/>
      <c r="PW850" s="10"/>
      <c r="PX850" s="10">
        <f>SUM(PW845:PW849)</f>
        <v>235.4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243.60000000000002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8"/>
      <c r="QU850" s="179"/>
      <c r="QV850" s="179"/>
      <c r="QW850" s="179"/>
      <c r="QX850" s="10"/>
      <c r="QY850" s="10">
        <f>SUM(QX845:QX849)</f>
        <v>158.79999999999998</v>
      </c>
      <c r="QZ850" s="233"/>
      <c r="RA850" s="179"/>
      <c r="RB850" s="437"/>
      <c r="RD850" s="179"/>
      <c r="RE850" s="179"/>
      <c r="RF850" s="179"/>
      <c r="RG850" s="10"/>
      <c r="RH850" s="10">
        <f>SUM(RG845:RG849)</f>
        <v>458.70000000000005</v>
      </c>
      <c r="RI850" s="233"/>
      <c r="RJ850" s="179"/>
      <c r="RK850" s="437"/>
      <c r="RM850" s="179"/>
      <c r="RN850" s="179"/>
      <c r="RO850" s="179"/>
      <c r="RP850" s="179"/>
      <c r="RQ850" s="10">
        <f>SUM(RP845:RP849)</f>
        <v>142.19999999999999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7"/>
      <c r="SE850" s="179"/>
      <c r="SF850" s="179"/>
      <c r="SG850" s="179"/>
      <c r="SH850" s="10"/>
      <c r="SI850" s="10">
        <f>SUM(SH845:SH849)</f>
        <v>452.3</v>
      </c>
      <c r="SJ850" s="239"/>
      <c r="SK850" s="179"/>
      <c r="SL850" s="437"/>
      <c r="SN850" s="179"/>
      <c r="SO850" s="179"/>
      <c r="SP850" s="179"/>
      <c r="SQ850" s="10"/>
      <c r="SR850" s="10">
        <f>SUM(SQ845:SQ849)</f>
        <v>160.39999999999998</v>
      </c>
      <c r="SS850" s="239"/>
      <c r="ST850" s="179"/>
      <c r="SU850" s="437"/>
      <c r="SW850" s="179"/>
      <c r="SX850" s="179"/>
      <c r="SY850" s="179"/>
      <c r="SZ850" s="10"/>
      <c r="TA850" s="10">
        <f>SUM(SZ845:SZ849)</f>
        <v>206.4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8"/>
      <c r="TO850" s="179"/>
      <c r="TP850" s="179"/>
      <c r="TQ850" s="179"/>
      <c r="TR850" s="10"/>
      <c r="TS850" s="10">
        <f>SUM(TR845:TR849)</f>
        <v>200.45000000000002</v>
      </c>
      <c r="TT850" s="239"/>
      <c r="TU850" s="179"/>
      <c r="TV850" s="438"/>
      <c r="TX850" s="179"/>
      <c r="TY850" s="179"/>
      <c r="TZ850" s="179"/>
      <c r="UA850" s="10"/>
      <c r="UB850" s="10">
        <f>SUM(UA845:UA849)</f>
        <v>376.2</v>
      </c>
      <c r="UC850" s="239"/>
      <c r="UD850" s="179"/>
      <c r="UE850" s="438"/>
      <c r="UG850" s="179"/>
      <c r="UH850" s="179"/>
      <c r="UI850" s="179"/>
      <c r="UJ850" s="10"/>
      <c r="UK850" s="10">
        <f>SUM(UJ845:UJ849)</f>
        <v>81.699999999999989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8"/>
      <c r="UY850" s="179"/>
      <c r="UZ850" s="179"/>
      <c r="VA850" s="179"/>
      <c r="VB850" s="10"/>
      <c r="VC850" s="10">
        <f>SUM(VB845:VB849)</f>
        <v>375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8"/>
      <c r="VQ850" s="179"/>
      <c r="VR850" s="179"/>
      <c r="VS850" s="179"/>
      <c r="VT850" s="10"/>
      <c r="VU850" s="10">
        <f>SUM(VT845:VT849)</f>
        <v>261.2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8"/>
      <c r="WI850" s="179"/>
      <c r="WJ850" s="179"/>
      <c r="WK850" s="179"/>
      <c r="WL850" s="179"/>
      <c r="WM850" s="10">
        <f>SUM(WL845:WL849)</f>
        <v>399</v>
      </c>
      <c r="WN850" s="239"/>
      <c r="WO850" s="179"/>
      <c r="WP850" s="438"/>
      <c r="WQ850" s="179"/>
      <c r="WR850" s="179"/>
      <c r="WS850" s="179"/>
      <c r="WT850" s="179"/>
      <c r="WU850" s="10"/>
      <c r="WV850" s="10">
        <f>SUM(WU845:WU849)</f>
        <v>89.699999999999989</v>
      </c>
      <c r="WW850" s="239"/>
      <c r="WX850" s="179"/>
      <c r="WY850" s="438"/>
      <c r="XA850" s="179"/>
      <c r="XB850" s="179"/>
      <c r="XC850" s="179"/>
      <c r="XD850" s="179"/>
      <c r="XE850" s="10">
        <f>SUM(XD845:XD849)</f>
        <v>400.90000000000003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276.60000000000002</v>
      </c>
      <c r="XO850" s="239"/>
      <c r="XP850" s="179"/>
      <c r="XQ850" s="438"/>
      <c r="XS850" s="179"/>
      <c r="XT850" s="179"/>
      <c r="XU850" s="179"/>
      <c r="XV850" s="10"/>
      <c r="XW850" s="10">
        <f>SUM(XV845:XV849)</f>
        <v>187.2</v>
      </c>
      <c r="XX850" s="239"/>
      <c r="XY850" s="179"/>
      <c r="XZ850" s="438"/>
      <c r="YB850" s="179"/>
      <c r="YC850" s="179"/>
      <c r="YD850" s="179"/>
      <c r="YE850" s="10"/>
      <c r="YF850" s="10">
        <f>SUM(YE845:YE849)</f>
        <v>187.99999999999997</v>
      </c>
      <c r="YG850" s="239"/>
      <c r="YH850" s="179"/>
      <c r="YI850" s="438"/>
      <c r="YK850" s="179"/>
      <c r="YL850" s="179"/>
      <c r="YM850" s="179"/>
      <c r="YN850" s="10"/>
      <c r="YO850" s="10">
        <f>SUM(YN845:YN849)</f>
        <v>323.09999999999997</v>
      </c>
      <c r="YP850" s="239"/>
      <c r="YQ850" s="179"/>
      <c r="YR850" s="438"/>
      <c r="YT850" s="179"/>
      <c r="YU850" s="179"/>
      <c r="YV850" s="179"/>
      <c r="YW850" s="10"/>
      <c r="YX850" s="10">
        <f>SUM(YW845:YW849)</f>
        <v>322.60000000000002</v>
      </c>
      <c r="YY850" s="239"/>
      <c r="YZ850" s="179"/>
      <c r="ZA850" s="438"/>
      <c r="ZC850" s="179"/>
      <c r="ZD850" s="179"/>
      <c r="ZE850" s="179"/>
      <c r="ZF850" s="10"/>
      <c r="ZG850" s="10">
        <f>SUM(ZF845:ZF849)</f>
        <v>273.2</v>
      </c>
      <c r="ZH850" s="239"/>
      <c r="ZI850" s="179"/>
      <c r="ZJ850" s="438"/>
      <c r="ZL850" s="179"/>
      <c r="ZM850" s="179"/>
      <c r="ZN850" s="179"/>
      <c r="ZO850" s="10"/>
      <c r="ZP850" s="10">
        <f>SUM(ZO845:ZO849)</f>
        <v>139.1</v>
      </c>
      <c r="ZQ850" s="239"/>
      <c r="ZR850" s="179"/>
      <c r="ZS850" s="438"/>
      <c r="ZU850" s="179"/>
      <c r="ZV850" s="179"/>
      <c r="ZW850" s="179"/>
      <c r="ZX850" s="10"/>
      <c r="ZY850" s="10">
        <f>SUM(ZX845:ZX849)</f>
        <v>235.70000000000002</v>
      </c>
      <c r="ZZ850" s="239"/>
      <c r="AAA850" s="179"/>
      <c r="AAB850" s="438"/>
      <c r="AAD850" s="179"/>
      <c r="AAE850" s="179"/>
      <c r="AAF850" s="179"/>
      <c r="AAG850" s="10"/>
      <c r="AAH850" s="10">
        <f>SUM(AAG845:AAG849)</f>
        <v>283.29999999999995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8"/>
      <c r="AAV850" s="179"/>
      <c r="AAW850" s="179"/>
      <c r="AAX850" s="179"/>
      <c r="AAY850" s="10"/>
      <c r="AAZ850" s="10">
        <f>SUM(AAY845:AAY849)</f>
        <v>259.39999999999998</v>
      </c>
      <c r="ABA850" s="239"/>
      <c r="ABB850" s="179"/>
      <c r="ABC850" s="439"/>
      <c r="ABE850" s="179"/>
      <c r="ABF850" s="179"/>
      <c r="ABG850" s="179"/>
      <c r="ABH850" s="10"/>
      <c r="ABI850" s="10">
        <f>SUM(ABH845:ABH849)</f>
        <v>450.8</v>
      </c>
      <c r="ABJ850" s="239"/>
      <c r="ABK850" s="179"/>
      <c r="ABL850" s="438"/>
      <c r="ABN850" s="179"/>
      <c r="ABO850" s="179"/>
      <c r="ABP850" s="179"/>
      <c r="ABQ850" s="10"/>
      <c r="ABR850" s="10">
        <f>SUM(ABQ845:ABQ849)</f>
        <v>343.9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8"/>
      <c r="ADG850" s="179"/>
      <c r="ADH850" s="179"/>
      <c r="ADI850" s="179"/>
      <c r="ADJ850" s="10"/>
      <c r="ADK850" s="10">
        <f>SUM(ADJ845:ADJ849)</f>
        <v>211.8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8"/>
      <c r="ADY850" s="179"/>
      <c r="ADZ850" s="179"/>
      <c r="AEA850" s="179"/>
      <c r="AEB850" s="10"/>
      <c r="AEC850" s="10">
        <f>SUM(AEB845:AEB849)</f>
        <v>103.29999999999998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8"/>
      <c r="AGA850" s="179"/>
      <c r="AGB850" s="179"/>
      <c r="AGC850" s="179"/>
      <c r="AGD850" s="10"/>
      <c r="AGE850" s="10">
        <f>SUM(AGD845:AGD849)</f>
        <v>363.8</v>
      </c>
      <c r="AGF850" s="239"/>
      <c r="AGG850" s="179"/>
      <c r="AGH850" s="438"/>
      <c r="AGJ850" s="179"/>
      <c r="AGK850" s="179"/>
      <c r="AGL850" s="179"/>
      <c r="AGM850" s="10"/>
      <c r="AGN850" s="10">
        <f>SUM(AGM845:AGM849)</f>
        <v>233</v>
      </c>
      <c r="AGO850" s="239"/>
      <c r="AGP850" s="179"/>
      <c r="AGQ850" s="438"/>
      <c r="AGS850" s="179"/>
      <c r="AGT850" s="179"/>
      <c r="AGU850" s="179"/>
      <c r="AGV850" s="10"/>
      <c r="AGW850" s="10">
        <f>SUM(AGV845:AGV849)</f>
        <v>193.79999999999998</v>
      </c>
      <c r="AGX850" s="239"/>
      <c r="AGY850" s="179"/>
      <c r="AGZ850" s="438"/>
      <c r="AHB850" s="179"/>
      <c r="AHC850" s="179"/>
      <c r="AHD850" s="179"/>
      <c r="AHE850" s="10"/>
      <c r="AHF850" s="10">
        <f>SUM(AHE845:AHE849)</f>
        <v>151.80000000000001</v>
      </c>
      <c r="AHG850" s="239"/>
      <c r="AHH850" s="179"/>
      <c r="AHI850" s="441"/>
      <c r="AHK850" s="179"/>
      <c r="AHL850" s="179"/>
      <c r="AHM850" s="179"/>
      <c r="AHN850" s="10"/>
      <c r="AHO850" s="10">
        <f>SUM(AHN845:AHN849)</f>
        <v>385.8</v>
      </c>
      <c r="AHP850" s="239"/>
      <c r="AHQ850" s="179"/>
      <c r="AHR850" s="438"/>
      <c r="AHT850" s="179"/>
      <c r="AHU850" s="179"/>
      <c r="AHV850" s="179"/>
      <c r="AHW850" s="10"/>
      <c r="AHX850" s="10">
        <f>SUM(AHW845:AHW849)</f>
        <v>330.9</v>
      </c>
      <c r="AHY850" s="239"/>
      <c r="AHZ850" s="179"/>
      <c r="AIA850" s="438"/>
      <c r="AIC850" s="179"/>
      <c r="AID850" s="179"/>
      <c r="AIE850" s="179"/>
      <c r="AIF850" s="10"/>
      <c r="AIG850" s="10">
        <f>SUM(AIF845:AIF849)</f>
        <v>221.7</v>
      </c>
      <c r="AIH850" s="239"/>
      <c r="AII850" s="179"/>
      <c r="AIJ850" s="438"/>
      <c r="AIL850" s="179"/>
      <c r="AIM850" s="179"/>
      <c r="AIN850" s="179"/>
      <c r="AIO850" s="10"/>
      <c r="AIP850" s="10">
        <f>SUM(AIO845:AIO849)</f>
        <v>287.89999999999998</v>
      </c>
      <c r="AIQ850" s="239"/>
      <c r="AIR850" s="179"/>
      <c r="AIS850" s="438"/>
      <c r="AIU850" s="179"/>
      <c r="AIV850" s="179"/>
      <c r="AIW850" s="179"/>
      <c r="AIX850" s="10"/>
      <c r="AIY850" s="10">
        <f>SUM(AIX845:AIX849)</f>
        <v>398.6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359.4</v>
      </c>
      <c r="AJI850" s="239"/>
      <c r="AJJ850" s="179"/>
      <c r="AJK850" s="438"/>
      <c r="AJM850" s="179"/>
      <c r="AJN850" s="179"/>
      <c r="AJO850" s="179"/>
      <c r="AJP850" s="10"/>
      <c r="AJQ850" s="10">
        <f>SUM(AJP845:AJP849)</f>
        <v>226.5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222.9</v>
      </c>
      <c r="AKA850" s="239"/>
      <c r="AKB850" s="179"/>
      <c r="AKC850" s="438"/>
      <c r="AKE850" s="179"/>
      <c r="AKF850" s="179"/>
      <c r="AKG850" s="179"/>
      <c r="AKH850" s="10"/>
      <c r="AKI850" s="10">
        <f>SUM(AKH845:AKH849)</f>
        <v>144</v>
      </c>
      <c r="AKJ850" s="239"/>
      <c r="AKK850" s="179"/>
      <c r="AKL850" s="438"/>
      <c r="AKN850" s="179"/>
      <c r="AKO850" s="179"/>
      <c r="AKP850" s="179"/>
      <c r="AKQ850" s="10"/>
      <c r="AKR850" s="10">
        <f>SUM(AKQ845:AKQ849)</f>
        <v>388.7</v>
      </c>
      <c r="AKS850" s="239"/>
      <c r="AKT850" s="179"/>
      <c r="AKU850" s="438"/>
      <c r="AKW850" s="179"/>
      <c r="AKX850" s="179"/>
      <c r="AKY850" s="179"/>
      <c r="AKZ850" s="10"/>
      <c r="ALA850" s="10">
        <f>SUM(AKZ845:AKZ849)</f>
        <v>139.4</v>
      </c>
      <c r="ALB850" s="239"/>
      <c r="ALC850" s="179"/>
      <c r="ALD850" s="438"/>
      <c r="ALF850" s="179"/>
      <c r="ALG850" s="179"/>
      <c r="ALH850" s="179"/>
      <c r="ALI850" s="10"/>
      <c r="ALJ850" s="10">
        <f>SUM(ALI845:ALI849)</f>
        <v>571.15</v>
      </c>
      <c r="ALK850" s="239"/>
      <c r="ALL850" s="179"/>
      <c r="ALM850" s="438"/>
      <c r="ALO850" s="179"/>
      <c r="ALP850" s="179"/>
      <c r="ALQ850" s="179"/>
      <c r="ALR850" s="10"/>
      <c r="ALS850" s="10">
        <f>SUM(ALR845:ALR849)</f>
        <v>122.3</v>
      </c>
      <c r="ALT850" s="239"/>
      <c r="ALU850" s="179"/>
      <c r="ALV850" s="438"/>
      <c r="ALX850" s="179"/>
      <c r="ALY850" s="179"/>
      <c r="ALZ850" s="179"/>
      <c r="AMA850" s="10"/>
      <c r="AMB850" s="10">
        <f>SUM(AMA845:AMA849)</f>
        <v>408.6</v>
      </c>
      <c r="AMC850" s="239"/>
      <c r="AMD850" s="179"/>
      <c r="AME850" s="444"/>
      <c r="AMG850" s="179"/>
      <c r="AMH850" s="179"/>
      <c r="AMI850" s="179"/>
      <c r="AMJ850" s="10"/>
      <c r="AMK850" s="10">
        <f>SUM(AMJ845:AMJ849)</f>
        <v>215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181.8</v>
      </c>
      <c r="AMU850" s="239"/>
      <c r="AMV850" s="179"/>
      <c r="AMW850" s="438"/>
      <c r="AMY850" s="179"/>
      <c r="AMZ850" s="179"/>
      <c r="ANA850" s="179"/>
      <c r="ANB850" s="10"/>
      <c r="ANC850" s="10">
        <f>SUM(ANB845:ANB849)</f>
        <v>360</v>
      </c>
      <c r="AND850" s="239"/>
      <c r="ANE850" s="179"/>
      <c r="ANF850" s="438"/>
      <c r="ANH850" s="179"/>
      <c r="ANI850" s="179"/>
      <c r="ANJ850" s="179"/>
      <c r="ANK850" s="10"/>
      <c r="ANL850" s="10">
        <f>SUM(ANK845:ANK849)</f>
        <v>156.1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563.90000000000009</v>
      </c>
      <c r="ANV850" s="239"/>
      <c r="ANW850" s="179"/>
      <c r="ANX850" s="438"/>
      <c r="ANZ850" s="179"/>
      <c r="AOA850" s="179"/>
      <c r="AOB850" s="179"/>
      <c r="AOC850" s="10"/>
      <c r="AOD850" s="10">
        <f>SUM(AOC845:AOC849)</f>
        <v>331.1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8"/>
      <c r="AOR850" s="179"/>
      <c r="AOS850" s="179"/>
      <c r="AOT850" s="179"/>
      <c r="AOU850" s="10"/>
      <c r="AOV850" s="10">
        <f>SUM(AOU845:AOU849)</f>
        <v>246.7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213.50000000000003</v>
      </c>
      <c r="APF850" s="239"/>
      <c r="APG850" s="179"/>
      <c r="APH850" s="438"/>
      <c r="APJ850" s="179"/>
      <c r="APK850" s="179"/>
      <c r="APL850" s="179"/>
      <c r="APM850" s="10"/>
      <c r="APN850" s="10">
        <f>SUM(APM845:APM849)</f>
        <v>119.30000000000001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8"/>
      <c r="AQB850" s="179"/>
      <c r="AQC850" s="179"/>
      <c r="AQD850" s="179"/>
      <c r="AQE850" s="10"/>
      <c r="AQF850" s="10">
        <f>SUM(AQE845:AQE849)</f>
        <v>190.39999999999998</v>
      </c>
      <c r="AQG850" s="239"/>
      <c r="AQH850" s="179"/>
      <c r="AQI850" s="438"/>
      <c r="AQK850" s="179"/>
      <c r="AQL850" s="179"/>
      <c r="AQM850" s="179"/>
      <c r="AQN850" s="10"/>
      <c r="AQO850" s="10">
        <f>SUM(AQN845:AQN849)</f>
        <v>207.8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8"/>
      <c r="ASD850" s="179"/>
      <c r="ASE850" s="179"/>
      <c r="ASF850" s="179"/>
      <c r="ASG850" s="10"/>
      <c r="ASH850" s="10">
        <f>SUM(ASG845:ASG849)</f>
        <v>406.2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8"/>
      <c r="ASV850" s="179"/>
      <c r="ASW850" s="179"/>
      <c r="ASX850" s="179"/>
      <c r="ASY850" s="10"/>
      <c r="ASZ850" s="10">
        <f>SUM(ASY845:ASY849)</f>
        <v>307.8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8"/>
      <c r="AWQ850" s="179"/>
      <c r="AWR850" s="179"/>
      <c r="AWS850" s="179"/>
      <c r="AWT850" s="10"/>
      <c r="AWU850" s="10">
        <f>SUM(AWT845:AWT849)</f>
        <v>200.2</v>
      </c>
      <c r="AWV850" s="239"/>
      <c r="AWW850" s="179"/>
      <c r="AWX850" s="438"/>
      <c r="AWZ850" s="179"/>
      <c r="AXA850" s="179"/>
      <c r="AXB850" s="179"/>
      <c r="AXC850" s="10"/>
      <c r="AXD850" s="10">
        <f>SUM(AXC845:AXC849)</f>
        <v>162.69999999999999</v>
      </c>
      <c r="AXE850" s="239"/>
      <c r="AXF850" s="179"/>
      <c r="AXG850" s="438"/>
      <c r="AXI850" s="179"/>
      <c r="AXJ850" s="179"/>
      <c r="AXK850" s="179"/>
      <c r="AXL850" s="10"/>
      <c r="AXM850" s="10">
        <f>SUM(AXL845:AXL849)</f>
        <v>160.80000000000001</v>
      </c>
      <c r="AXN850" s="239"/>
      <c r="AXO850" s="179"/>
      <c r="AXP850" s="438"/>
      <c r="AXR850" s="179"/>
      <c r="AXS850" s="179"/>
      <c r="AXT850" s="179"/>
      <c r="AXU850" s="10"/>
      <c r="AXV850" s="10">
        <f>SUM(AXU845:AXU849)</f>
        <v>130.29999999999998</v>
      </c>
      <c r="AXW850" s="239"/>
      <c r="AXX850" s="179"/>
      <c r="AXY850" s="438"/>
      <c r="AYA850" s="179"/>
      <c r="AYB850" s="179"/>
      <c r="AYC850" s="179"/>
      <c r="AYD850" s="10"/>
      <c r="AYE850" s="10">
        <f>SUM(AYD845:AYD849)</f>
        <v>392.9</v>
      </c>
      <c r="AYF850" s="239"/>
      <c r="AYG850" s="179"/>
      <c r="AYH850" s="438"/>
      <c r="AYJ850" s="179"/>
      <c r="AYK850" s="179"/>
      <c r="AYL850" s="179"/>
      <c r="AYM850" s="10"/>
      <c r="AYN850" s="10">
        <f>SUM(AYM845:AYM849)</f>
        <v>208.79999999999998</v>
      </c>
      <c r="AYO850" s="239"/>
      <c r="AYP850" s="179"/>
      <c r="AYQ850" s="438"/>
      <c r="AYS850" s="179"/>
      <c r="AYT850" s="179"/>
      <c r="AYU850" s="179"/>
      <c r="AYV850" s="10"/>
      <c r="AYW850" s="10">
        <f>SUM(AYV845:AYV849)</f>
        <v>135.1</v>
      </c>
      <c r="AYX850" s="239"/>
      <c r="AYY850" s="179"/>
      <c r="AYZ850" s="438"/>
      <c r="AZB850" s="179"/>
      <c r="AZC850" s="179"/>
      <c r="AZD850" s="179"/>
      <c r="AZE850" s="10"/>
      <c r="AZF850" s="10">
        <f>SUM(AZE845:AZE849)</f>
        <v>459.70000000000005</v>
      </c>
      <c r="AZG850" s="239"/>
      <c r="AZH850" s="179"/>
      <c r="AZI850" s="438"/>
      <c r="AZK850" s="179"/>
      <c r="AZL850" s="179"/>
      <c r="AZM850" s="179"/>
      <c r="AZN850" s="10"/>
      <c r="AZO850" s="10">
        <f>SUM(AZN845:AZN849)</f>
        <v>196.4</v>
      </c>
      <c r="AZP850" s="239"/>
      <c r="AZQ850" s="179"/>
      <c r="AZR850" s="438"/>
      <c r="AZT850" s="179"/>
      <c r="AZU850" s="179"/>
      <c r="AZV850" s="179"/>
      <c r="AZW850" s="10"/>
      <c r="AZX850" s="10">
        <f>SUM(AZW845:AZW849)</f>
        <v>358</v>
      </c>
      <c r="AZY850" s="239"/>
      <c r="AZZ850" s="179"/>
      <c r="BAA850" s="438"/>
      <c r="BAC850" s="179"/>
      <c r="BAD850" s="179"/>
      <c r="BAE850" s="179"/>
      <c r="BAF850" s="10"/>
      <c r="BAG850" s="10">
        <f>SUM(BAF845:BAF849)</f>
        <v>156.79999999999998</v>
      </c>
      <c r="BAH850" s="239"/>
      <c r="BAI850" s="179"/>
      <c r="BAJ850" s="441"/>
      <c r="BAL850" s="179"/>
      <c r="BAM850" s="179"/>
      <c r="BAN850" s="179"/>
      <c r="BAO850" s="10"/>
      <c r="BAP850" s="10">
        <f>SUM(BAO845:BAO849)</f>
        <v>454</v>
      </c>
      <c r="BAQ850" s="239"/>
      <c r="BAR850" s="179"/>
      <c r="BAS850" s="438"/>
      <c r="BAU850" s="179"/>
      <c r="BAV850" s="179"/>
      <c r="BAW850" s="179"/>
      <c r="BAX850" s="10"/>
      <c r="BAY850" s="10">
        <f>SUM(BAX845:BAX849)</f>
        <v>253.20000000000002</v>
      </c>
      <c r="BAZ850" s="239"/>
      <c r="BBA850" s="179"/>
      <c r="BBB850" s="438"/>
      <c r="BBD850" s="179"/>
      <c r="BBE850" s="179"/>
      <c r="BBF850" s="179"/>
      <c r="BBG850" s="10"/>
      <c r="BBH850" s="10">
        <f>SUM(BBG845:BBG849)</f>
        <v>422.4</v>
      </c>
      <c r="BBI850" s="239"/>
      <c r="BBJ850" s="179"/>
      <c r="BBK850" s="438"/>
      <c r="BBM850" s="179"/>
      <c r="BBN850" s="179"/>
      <c r="BBO850" s="179"/>
      <c r="BBP850" s="10"/>
      <c r="BBQ850" s="10">
        <f>SUM(BBP845:BBP849)</f>
        <v>213.3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396.30000000000007</v>
      </c>
      <c r="BCA850" s="239"/>
      <c r="BCB850" s="179"/>
      <c r="BCC850" s="438"/>
      <c r="BCE850" s="179"/>
      <c r="BCF850" s="179"/>
      <c r="BCG850" s="179"/>
      <c r="BCH850" s="10"/>
      <c r="BCI850" s="10">
        <f>SUM(BCH845:BCH849)</f>
        <v>234.3</v>
      </c>
      <c r="BCJ850" s="239"/>
      <c r="BCK850" s="179"/>
      <c r="BCL850" s="438"/>
      <c r="BCN850" s="179"/>
      <c r="BCO850" s="179"/>
      <c r="BCP850" s="179"/>
      <c r="BCQ850" s="10"/>
      <c r="BCR850" s="10">
        <f>SUM(BCQ845:BCQ849)</f>
        <v>305.5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361.6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210.39999999999998</v>
      </c>
      <c r="BDK850" s="239"/>
      <c r="BDL850" s="179"/>
      <c r="BDM850" s="438"/>
      <c r="BDO850" s="179"/>
      <c r="BDP850" s="179"/>
      <c r="BDQ850" s="179"/>
      <c r="BDR850" s="10"/>
      <c r="BDS850" s="10">
        <f>SUM(BDR845:BDR849)</f>
        <v>167.9</v>
      </c>
      <c r="BDT850" s="239"/>
      <c r="BDU850" s="179"/>
      <c r="BDV850" s="438"/>
      <c r="BDX850" s="179"/>
      <c r="BDY850" s="179"/>
      <c r="BDZ850" s="179"/>
      <c r="BEA850" s="10"/>
      <c r="BEB850" s="10">
        <f>SUM(BEA845:BEA849)</f>
        <v>410.5</v>
      </c>
      <c r="BEC850" s="239"/>
      <c r="BED850" s="179"/>
      <c r="BEE850" s="438"/>
      <c r="BEG850" s="179"/>
      <c r="BEH850" s="179"/>
      <c r="BEI850" s="179"/>
      <c r="BEJ850" s="10"/>
      <c r="BEK850" s="10">
        <f>SUM(BEJ845:BEJ849)</f>
        <v>316.7</v>
      </c>
      <c r="BEL850" s="239"/>
      <c r="BEM850" s="179"/>
      <c r="BEN850" s="438"/>
      <c r="BEP850" s="179"/>
      <c r="BEQ850" s="179"/>
      <c r="BER850" s="179"/>
      <c r="BES850" s="10"/>
      <c r="BET850" s="10">
        <f>SUM(BES845:BES849)</f>
        <v>154.19999999999999</v>
      </c>
      <c r="BEU850" s="239"/>
      <c r="BEV850" s="179"/>
      <c r="BEW850" s="438"/>
      <c r="BEY850" s="179"/>
      <c r="BEZ850" s="179"/>
      <c r="BFA850" s="179"/>
      <c r="BFB850" s="10"/>
      <c r="BFC850" s="10">
        <f>SUM(BFB845:BFB849)</f>
        <v>202.7</v>
      </c>
      <c r="BFD850" s="239"/>
      <c r="BFE850" s="179"/>
      <c r="BFF850" s="438"/>
      <c r="BFH850" s="179"/>
      <c r="BFI850" s="179"/>
      <c r="BFJ850" s="179"/>
      <c r="BFK850" s="10"/>
      <c r="BFL850" s="10">
        <f>SUM(BFK845:BFK849)</f>
        <v>385.1</v>
      </c>
      <c r="BFM850" s="239"/>
      <c r="BFN850" s="179"/>
      <c r="BFO850" s="438"/>
      <c r="BFQ850" s="179"/>
      <c r="BFR850" s="179"/>
      <c r="BFS850" s="179"/>
      <c r="BFT850" s="10"/>
      <c r="BFU850" s="10">
        <f>SUM(BFT845:BFT849)</f>
        <v>316.59999999999997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302</v>
      </c>
      <c r="BGE850" s="239"/>
      <c r="BGF850" s="179"/>
      <c r="BGG850" s="438"/>
      <c r="BGI850" s="179"/>
      <c r="BGJ850" s="179"/>
      <c r="BGK850" s="179"/>
      <c r="BGL850" s="10"/>
      <c r="BGM850" s="10">
        <f>SUM(BGL845:BGL849)</f>
        <v>205.5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190.4</v>
      </c>
      <c r="BGW850" s="239"/>
      <c r="BGX850" s="179"/>
      <c r="BGY850" s="438"/>
      <c r="BHA850" s="179"/>
      <c r="BHB850" s="179"/>
      <c r="BHC850" s="179"/>
      <c r="BHD850" s="10"/>
      <c r="BHE850" s="10">
        <f>SUM(BHD845:BHD849)</f>
        <v>203.3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VLOOKUP(B851,$A$879:$F$2566,6,FALSE)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VLOOKUP(K851,$A$879:$F$2566,6,FALSE)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VLOOKUP(T851,$A$879:$F$2566,6,FALSE)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VLOOKUP(AC851,$A$879:$F$2566,6,FALSE)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VLOOKUP(AL851,$A$879:$F$2566,6,FALSE)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VLOOKUP(AU851,$A$879:$F$2566,6,FALSE)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VLOOKUP(BD851,$A$879:$F$2566,6,FALSE)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VLOOKUP(BM851,$A$879:$F$2566,6,FALSE)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VLOOKUP(BV851,$A$879:$F$2566,6,FALSE)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VLOOKUP(CE851,$A$879:$F$2566,6,FALSE)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VLOOKUP(CN851,$A$879:$F$2566,6,FALSE)</f>
        <v>52</v>
      </c>
      <c r="CR851" s="179" t="s">
        <v>61</v>
      </c>
      <c r="CS851" s="10">
        <f>CQ851*1.5*CP851</f>
        <v>78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VLOOKUP(CW851,$A$879:$F$2566,6,FALSE)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VLOOKUP(DF851,$A$879:$F$2566,6,FALSE)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VLOOKUP(DO851,$A$879:$F$2566,6,FALSE)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VLOOKUP(DX851,$A$879:$F$2566,6,FALSE)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VLOOKUP(EG851,$A$879:$F$2566,6,FALSE)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VLOOKUP(EP851,$A$879:$F$2566,6,FALSE)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VLOOKUP(EY851,$A$879:$F$2566,6,FALSE)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VLOOKUP(FH851,$A$879:$F$2566,6,FALSE)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VLOOKUP(FQ851,$A$879:$F$2566,6,FALSE)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VLOOKUP(FZ851,$A$879:$F$2566,6,FALSE)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VLOOKUP(GI851,$A$879:$F$2566,6,FALSE)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VLOOKUP(GR851,$A$879:$F$2566,6,FALSE)</f>
        <v>52</v>
      </c>
      <c r="GV851" s="179" t="s">
        <v>61</v>
      </c>
      <c r="GW851" s="10">
        <f>GU851*1.5*GT851</f>
        <v>78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VLOOKUP(HA851,$A$879:$F$2566,6,FALSE)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VLOOKUP(HJ851,$A$879:$F$2566,6,FALSE)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VLOOKUP(HS851,$A$879:$F$2566,6,FALSE)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VLOOKUP(IB851,$A$879:$F$2566,6,FALSE)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VLOOKUP(IK851,$A$879:$F$2566,6,FALSE)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VLOOKUP(IT851,$A$879:$F$2566,6,FALSE)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VLOOKUP(JC851,$A$879:$F$2566,6,FALSE)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3117</v>
      </c>
      <c r="JN851" s="248">
        <f>IF(JM851="Kopman",2,1)</f>
        <v>1</v>
      </c>
      <c r="JO851" s="180">
        <f>VLOOKUP(JL851,$A$879:$F$2566,6,FALSE)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VLOOKUP(JU851,$A$879:$F$2566,6,FALSE)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VLOOKUP(KD851,$A$879:$F$2566,6,FALSE)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VLOOKUP(KM851,$A$879:$F$2566,6,FALSE)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VLOOKUP(KV851,$A$879:$F$2566,6,FALSE)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VLOOKUP(LE851,$A$879:$F$2566,6,FALSE)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VLOOKUP(LN851,$A$879:$F$2566,6,FALSE)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VLOOKUP(LW851,$A$879:$F$2566,6,FALSE)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3334</v>
      </c>
      <c r="MH851" s="248">
        <f>IF(MG851="Kopman",2,1)</f>
        <v>1</v>
      </c>
      <c r="MI851" s="180">
        <f>VLOOKUP(MF851,$A$879:$F$2566,6,FALSE)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VLOOKUP(MO851,$A$879:$F$2566,6,FALSE)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VLOOKUP(MX851,$A$879:$F$2566,6,FALSE)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VLOOKUP(NG851,$A$879:$F$2566,6,FALSE)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VLOOKUP(NP851,$A$879:$F$2566,6,FALSE)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VLOOKUP(NY851,$A$879:$F$2566,6,FALSE)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VLOOKUP(OH851,$A$879:$F$2566,6,FALSE)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VLOOKUP(OQ851,$A$879:$F$2566,6,FALSE)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VLOOKUP(OZ851,$A$879:$F$2566,6,FALSE)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VLOOKUP(PI851,$A$879:$F$2566,6,FALSE)</f>
        <v>29</v>
      </c>
      <c r="PM851" s="179" t="s">
        <v>61</v>
      </c>
      <c r="PN851" s="10">
        <f>PL851*1.5*PK851</f>
        <v>43.5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VLOOKUP(PR851,$A$879:$F$2566,6,FALSE)</f>
        <v>90</v>
      </c>
      <c r="PV851" s="179" t="s">
        <v>61</v>
      </c>
      <c r="PW851" s="10">
        <f>PU851*1.5*PT851</f>
        <v>135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VLOOKUP(QA851,$A$879:$F$2566,6,FALSE)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VLOOKUP(QJ851,$A$879:$F$2566,6,FALSE)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VLOOKUP(QS851,$A$879:$F$2566,6,FALSE)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VLOOKUP(RB851,$A$879:$F$2566,6,FALSE)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VLOOKUP(RK851,$A$879:$F$2566,6,FALSE)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VLOOKUP(RT851,$A$879:$F$2566,6,FALSE)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VLOOKUP(SC851,$A$879:$F$2566,6,FALSE)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VLOOKUP(SL851,$A$879:$F$2566,6,FALSE)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VLOOKUP(SU851,$A$879:$F$2566,6,FALSE)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VLOOKUP(TD851,$A$879:$F$2566,6,FALSE)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VLOOKUP(TM851,$A$879:$F$2566,6,FALSE)</f>
        <v>162</v>
      </c>
      <c r="TQ851" s="179" t="s">
        <v>61</v>
      </c>
      <c r="TR851" s="10">
        <f>TP851*1.5*TO851</f>
        <v>243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VLOOKUP(TV851,$A$879:$F$2566,6,FALSE)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VLOOKUP(UE851,$A$879:$F$2566,6,FALSE)</f>
        <v>162</v>
      </c>
      <c r="UI851" s="179" t="s">
        <v>61</v>
      </c>
      <c r="UJ851" s="10">
        <f>UH851*1.5*UG851</f>
        <v>243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VLOOKUP(UN851,$A$879:$F$2566,6,FALSE)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VLOOKUP(UW851,$A$879:$F$2566,6,FALSE)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VLOOKUP(VF851,$A$879:$F$2566,6,FALSE)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VLOOKUP(VO851,$A$879:$F$2566,6,FALSE)</f>
        <v>45</v>
      </c>
      <c r="VS851" s="179" t="s">
        <v>61</v>
      </c>
      <c r="VT851" s="10">
        <f>VR851*1.5*VQ851</f>
        <v>67.5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VLOOKUP(VX851,$A$879:$F$2566,6,FALSE)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VLOOKUP(WG851,$A$879:$F$2566,6,FALSE)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VLOOKUP(WP851,$A$879:$F$2566,6,FALSE)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VLOOKUP(WY851,$A$879:$F$2566,6,FALSE)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3334</v>
      </c>
      <c r="XJ851" s="248">
        <f>IF(XI851="Kopman",2,1)</f>
        <v>1</v>
      </c>
      <c r="XK851" s="180">
        <f>VLOOKUP(XH851,$A$879:$F$2566,6,FALSE)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VLOOKUP(XQ851,$A$879:$F$2566,6,FALSE)</f>
        <v>62</v>
      </c>
      <c r="XU851" s="179" t="s">
        <v>61</v>
      </c>
      <c r="XV851" s="10">
        <f>XT851*1.5*XS851</f>
        <v>93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VLOOKUP(XZ851,$A$879:$F$2566,6,FALSE)</f>
        <v>44</v>
      </c>
      <c r="YD851" s="179" t="s">
        <v>61</v>
      </c>
      <c r="YE851" s="10">
        <f>YC851*1.5*YB851</f>
        <v>66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VLOOKUP(YI851,$A$879:$F$2566,6,FALSE)</f>
        <v>90</v>
      </c>
      <c r="YM851" s="179" t="s">
        <v>61</v>
      </c>
      <c r="YN851" s="10">
        <f>YL851*1.5*YK851</f>
        <v>135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VLOOKUP(YR851,$A$879:$F$2566,6,FALSE)</f>
        <v>26</v>
      </c>
      <c r="YV851" s="179" t="s">
        <v>61</v>
      </c>
      <c r="YW851" s="10">
        <f>YU851*1.5*YT851</f>
        <v>39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VLOOKUP(ZA851,$A$879:$F$2566,6,FALSE)</f>
        <v>162</v>
      </c>
      <c r="ZE851" s="179" t="s">
        <v>61</v>
      </c>
      <c r="ZF851" s="10">
        <f>ZD851*1.5*ZC851</f>
        <v>243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VLOOKUP(ZJ851,$A$879:$F$2566,6,FALSE)</f>
        <v>52</v>
      </c>
      <c r="ZN851" s="179" t="s">
        <v>61</v>
      </c>
      <c r="ZO851" s="10">
        <f>ZM851*1.5*ZL851</f>
        <v>78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VLOOKUP(ZS851,$A$879:$F$2566,6,FALSE)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VLOOKUP(AAB851,$A$879:$F$2566,6,FALSE)</f>
        <v>95</v>
      </c>
      <c r="AAF851" s="179" t="s">
        <v>61</v>
      </c>
      <c r="AAG851" s="10">
        <f>AAE851*1.5*AAD851</f>
        <v>142.5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VLOOKUP(AAK851,$A$879:$F$2566,6,FALSE)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VLOOKUP(AAT851,$A$879:$F$2566,6,FALSE)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VLOOKUP(ABC851,$A$879:$F$2566,6,FALSE)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VLOOKUP(ABL851,$A$879:$F$2566,6,FALSE)</f>
        <v>13</v>
      </c>
      <c r="ABP851" s="179" t="s">
        <v>61</v>
      </c>
      <c r="ABQ851" s="10">
        <f>ABO851*1.5*ABN851</f>
        <v>19.5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VLOOKUP(ABU851,$A$879:$F$2566,6,FALSE)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VLOOKUP(ACD851,$A$879:$F$2566,6,FALSE)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VLOOKUP(ACM851,$A$879:$F$2566,6,FALSE)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VLOOKUP(ACV851,$A$879:$F$2566,6,FALSE)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VLOOKUP(ADE851,$A$879:$F$2566,6,FALSE)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VLOOKUP(ADN851,$A$879:$F$2566,6,FALSE)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VLOOKUP(ADW851,$A$879:$F$2566,6,FALSE)</f>
        <v>80</v>
      </c>
      <c r="AEA851" s="179" t="s">
        <v>61</v>
      </c>
      <c r="AEB851" s="10">
        <f>ADZ851*1.5*ADY851</f>
        <v>120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VLOOKUP(AEF851,$A$879:$F$2566,6,FALSE)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VLOOKUP(AEO851,$A$879:$F$2566,6,FALSE)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VLOOKUP(AEX851,$A$879:$F$2566,6,FALSE)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VLOOKUP(AFG851,$A$879:$F$2566,6,FALSE)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VLOOKUP(AFP851,$A$879:$F$2566,6,FALSE)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VLOOKUP(AFY851,$A$879:$F$2566,6,FALSE)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VLOOKUP(AGH851,$A$879:$F$2566,6,FALSE)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VLOOKUP(AGQ851,$A$879:$F$2566,6,FALSE)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VLOOKUP(AGZ851,$A$879:$F$2566,6,FALSE)</f>
        <v>44</v>
      </c>
      <c r="AHD851" s="179" t="s">
        <v>61</v>
      </c>
      <c r="AHE851" s="10">
        <f>AHC851*1.5*AHB851</f>
        <v>66</v>
      </c>
      <c r="AHF851" s="10"/>
      <c r="AHG851" s="239"/>
      <c r="AHH851" s="179" t="s">
        <v>110</v>
      </c>
      <c r="AHI851" s="440" t="s">
        <v>970</v>
      </c>
      <c r="AHK851" s="248">
        <f>IF(AHJ851="Kopman",2,1)</f>
        <v>1</v>
      </c>
      <c r="AHL851" s="180">
        <f>VLOOKUP(AHI851,$A$879:$F$2566,6,FALSE)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VLOOKUP(AHR851,$A$879:$F$2566,6,FALSE)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VLOOKUP(AIA851,$A$879:$F$2566,6,FALSE)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VLOOKUP(AIJ851,$A$879:$F$2566,6,FALSE)</f>
        <v>90</v>
      </c>
      <c r="AIN851" s="179" t="s">
        <v>61</v>
      </c>
      <c r="AIO851" s="10">
        <f>AIM851*1.5*AIL851</f>
        <v>135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VLOOKUP(AIS851,$A$879:$F$2566,6,FALSE)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VLOOKUP(AJB851,$A$879:$F$2566,6,FALSE)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VLOOKUP(AJK851,$A$879:$F$2566,6,FALSE)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VLOOKUP(AJT851,$A$879:$F$2566,6,FALSE)</f>
        <v>95</v>
      </c>
      <c r="AJX851" s="179" t="s">
        <v>61</v>
      </c>
      <c r="AJY851" s="10">
        <f>AJW851*1.5*AJV851</f>
        <v>142.5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VLOOKUP(AKC851,$A$879:$F$2566,6,FALSE)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VLOOKUP(AKL851,$A$879:$F$2566,6,FALSE)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VLOOKUP(AKU851,$A$879:$F$2566,6,FALSE)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VLOOKUP(ALD851,$A$879:$F$2566,6,FALSE)</f>
        <v>162</v>
      </c>
      <c r="ALH851" s="179" t="s">
        <v>61</v>
      </c>
      <c r="ALI851" s="10">
        <f>ALG851*1.5*ALF851</f>
        <v>243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VLOOKUP(ALM851,$A$879:$F$2566,6,FALSE)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VLOOKUP(ALV851,$A$879:$F$2566,6,FALSE)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3" t="s">
        <v>502</v>
      </c>
      <c r="AMG851" s="248">
        <f>IF(AMF851="Kopman",2,1)</f>
        <v>1</v>
      </c>
      <c r="AMH851" s="180">
        <f>VLOOKUP(AME851,$A$879:$F$2566,6,FALSE)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VLOOKUP(AMN851,$A$879:$F$2566,6,FALSE)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VLOOKUP(AMW851,$A$879:$F$2566,6,FALSE)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VLOOKUP(ANF851,$A$879:$F$2566,6,FALSE)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VLOOKUP(ANO851,$A$879:$F$2566,6,FALSE)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VLOOKUP(ANX851,$A$879:$F$2566,6,FALSE)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VLOOKUP(AOG851,$A$879:$F$2566,6,FALSE)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VLOOKUP(AOP851,$A$879:$F$2566,6,FALSE)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6" t="s">
        <v>970</v>
      </c>
      <c r="APA851" s="248">
        <f>IF(AOZ851="Kopman",2,1)</f>
        <v>1</v>
      </c>
      <c r="APB851" s="180">
        <f>VLOOKUP(AOY851,$A$879:$F$2566,6,FALSE)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VLOOKUP(APH851,$A$879:$F$2566,6,FALSE)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VLOOKUP(APQ851,$A$879:$F$2566,6,FALSE)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9" t="s">
        <v>502</v>
      </c>
      <c r="AQA851" s="14" t="s">
        <v>1662</v>
      </c>
      <c r="AQB851" s="248">
        <f>IF(AQA851="Kopman",2,1)</f>
        <v>2</v>
      </c>
      <c r="AQC851" s="180">
        <f>VLOOKUP(APZ851,$A$879:$F$2566,6,FALSE)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3367</v>
      </c>
      <c r="AQK851" s="248">
        <f>IF(AQJ851="Kopman",2,1)</f>
        <v>1</v>
      </c>
      <c r="AQL851" s="180">
        <f>VLOOKUP(AQI851,$A$879:$F$2566,6,FALSE)</f>
        <v>11</v>
      </c>
      <c r="AQM851" s="179" t="s">
        <v>61</v>
      </c>
      <c r="AQN851" s="10">
        <f>AQL851*1.5*AQK851</f>
        <v>16.5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VLOOKUP(AQR851,$A$879:$F$2566,6,FALSE)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VLOOKUP(ARA851,$A$879:$F$2566,6,FALSE)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VLOOKUP(ARJ851,$A$879:$F$2566,6,FALSE)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VLOOKUP(ARS851,$A$879:$F$2566,6,FALSE)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VLOOKUP(ASB851,$A$879:$F$2566,6,FALSE)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VLOOKUP(ASK851,$A$879:$F$2566,6,FALSE)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VLOOKUP(AST851,$A$879:$F$2566,6,FALSE)</f>
        <v>52</v>
      </c>
      <c r="ASX851" s="179" t="s">
        <v>61</v>
      </c>
      <c r="ASY851" s="10">
        <f>ASW851*1.5*ASV851</f>
        <v>156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VLOOKUP(ATC851,$A$879:$F$2566,6,FALSE)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VLOOKUP(ATL851,$A$879:$F$2566,6,FALSE)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VLOOKUP(ATU851,$A$879:$F$2566,6,FALSE)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VLOOKUP(AUD851,$A$879:$F$2566,6,FALSE)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VLOOKUP(AUM851,$A$879:$F$2566,6,FALSE)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VLOOKUP(AUV851,$A$879:$F$2566,6,FALSE)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VLOOKUP(AVE851,$A$879:$F$2566,6,FALSE)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VLOOKUP(AVN851,$A$879:$F$2566,6,FALSE)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VLOOKUP(AVW851,$A$879:$F$2566,6,FALSE)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VLOOKUP(AWF851,$A$879:$F$2566,6,FALSE)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VLOOKUP(AWO851,$A$879:$F$2566,6,FALSE)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VLOOKUP(AWX851,$A$879:$F$2566,6,FALSE)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VLOOKUP(AXG851,$A$879:$F$2566,6,FALSE)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VLOOKUP(AXP851,$A$879:$F$2566,6,FALSE)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VLOOKUP(AXY851,$A$879:$F$2566,6,FALSE)</f>
        <v>12</v>
      </c>
      <c r="AYC851" s="179" t="s">
        <v>61</v>
      </c>
      <c r="AYD851" s="10">
        <f>AYB851*1.5*AYA851</f>
        <v>18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VLOOKUP(AYH851,$A$879:$F$2566,6,FALSE)</f>
        <v>44</v>
      </c>
      <c r="AYL851" s="179" t="s">
        <v>61</v>
      </c>
      <c r="AYM851" s="10">
        <f>AYK851*1.5*AYJ851</f>
        <v>66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VLOOKUP(AYQ851,$A$879:$F$2566,6,FALSE)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VLOOKUP(AYZ851,$A$879:$F$2566,6,FALSE)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3334</v>
      </c>
      <c r="AZK851" s="248">
        <f>IF(AZJ851="Kopman",2,1)</f>
        <v>1</v>
      </c>
      <c r="AZL851" s="180">
        <f>VLOOKUP(AZI851,$A$879:$F$2566,6,FALSE)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VLOOKUP(AZR851,$A$879:$F$2566,6,FALSE)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VLOOKUP(BAA851,$A$879:$F$2566,6,FALSE)</f>
        <v>90</v>
      </c>
      <c r="BAE851" s="179" t="s">
        <v>61</v>
      </c>
      <c r="BAF851" s="10">
        <f>BAD851*1.5*BAC851</f>
        <v>135</v>
      </c>
      <c r="BAG851" s="10"/>
      <c r="BAH851" s="239"/>
      <c r="BAI851" s="179" t="s">
        <v>110</v>
      </c>
      <c r="BAJ851" s="440" t="s">
        <v>2341</v>
      </c>
      <c r="BAL851" s="248">
        <f>IF(BAK851="Kopman",2,1)</f>
        <v>1</v>
      </c>
      <c r="BAM851" s="180">
        <f>VLOOKUP(BAJ851,$A$879:$F$2566,6,FALSE)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VLOOKUP(BAS851,$A$879:$F$2566,6,FALSE)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3252</v>
      </c>
      <c r="BBD851" s="248">
        <f>IF(BBC851="Kopman",2,1)</f>
        <v>1</v>
      </c>
      <c r="BBE851" s="180">
        <f>VLOOKUP(BBB851,$A$879:$F$2566,6,FALSE)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VLOOKUP(BBK851,$A$879:$F$2566,6,FALSE)</f>
        <v>52</v>
      </c>
      <c r="BBO851" s="179" t="s">
        <v>61</v>
      </c>
      <c r="BBP851" s="10">
        <f>BBN851*1.5*BBM851</f>
        <v>78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VLOOKUP(BBT851,$A$879:$F$2566,6,FALSE)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VLOOKUP(BCC851,$A$879:$F$2566,6,FALSE)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VLOOKUP(BCL851,$A$879:$F$2566,6,FALSE)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VLOOKUP(BCU851,$A$879:$F$2566,6,FALSE)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VLOOKUP(BDD851,$A$879:$F$2566,6,FALSE)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VLOOKUP(BDM851,$A$879:$F$2566,6,FALSE)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3237</v>
      </c>
      <c r="BDX851" s="248">
        <f>IF(BDW851="Kopman",2,1)</f>
        <v>1</v>
      </c>
      <c r="BDY851" s="180">
        <f>VLOOKUP(BDV851,$A$879:$F$2566,6,FALSE)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VLOOKUP(BEE851,$A$879:$F$2566,6,FALSE)</f>
        <v>52</v>
      </c>
      <c r="BEI851" s="179" t="s">
        <v>61</v>
      </c>
      <c r="BEJ851" s="10">
        <f>BEH851*1.5*BEG851</f>
        <v>78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VLOOKUP(BEN851,$A$879:$F$2566,6,FALSE)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VLOOKUP(BEW851,$A$879:$F$2566,6,FALSE)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VLOOKUP(BFF851,$A$879:$F$2566,6,FALSE)</f>
        <v>13</v>
      </c>
      <c r="BFJ851" s="179" t="s">
        <v>61</v>
      </c>
      <c r="BFK851" s="10">
        <f>BFI851*1.5*BFH851</f>
        <v>19.5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VLOOKUP(BFO851,$A$879:$F$2566,6,FALSE)</f>
        <v>12</v>
      </c>
      <c r="BFS851" s="179" t="s">
        <v>61</v>
      </c>
      <c r="BFT851" s="10">
        <f>BFR851*1.5*BFQ851</f>
        <v>18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VLOOKUP(BFX851,$A$879:$F$2566,6,FALSE)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VLOOKUP(BGG851,$A$879:$F$2566,6,FALSE)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VLOOKUP(BGP851,$A$879:$F$2566,6,FALSE)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VLOOKUP(BGY851,$A$879:$F$2566,6,FALSE)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VLOOKUP(B852,$A$879:$F$2566,6,FALSE)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VLOOKUP(K852,$A$879:$F$2566,6,FALSE)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VLOOKUP(T852,$A$879:$F$2566,6,FALSE)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VLOOKUP(AC852,$A$879:$F$2566,6,FALSE)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VLOOKUP(AL852,$A$879:$F$2566,6,FALSE)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VLOOKUP(AU852,$A$879:$F$2566,6,FALSE)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3330</v>
      </c>
      <c r="BF852" s="180"/>
      <c r="BG852" s="180">
        <f>VLOOKUP(BD852,$A$879:$F$2566,6,FALSE)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VLOOKUP(BM852,$A$879:$F$2566,6,FALSE)</f>
        <v>44</v>
      </c>
      <c r="BQ852" s="179" t="s">
        <v>63</v>
      </c>
      <c r="BR852" s="10">
        <f>BP852*1.4</f>
        <v>61.599999999999994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VLOOKUP(BV852,$A$879:$F$2566,6,FALSE)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VLOOKUP(CE852,$A$879:$F$2566,6,FALSE)</f>
        <v>54</v>
      </c>
      <c r="CI852" s="179" t="s">
        <v>63</v>
      </c>
      <c r="CJ852" s="10">
        <f>CH852*1.4</f>
        <v>75.599999999999994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VLOOKUP(CN852,$A$879:$F$2566,6,FALSE)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VLOOKUP(CW852,$A$879:$F$2566,6,FALSE)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VLOOKUP(DF852,$A$879:$F$2566,6,FALSE)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VLOOKUP(DO852,$A$879:$F$2566,6,FALSE)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VLOOKUP(DX852,$A$879:$F$2566,6,FALSE)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VLOOKUP(EG852,$A$879:$F$2566,6,FALSE)</f>
        <v>44</v>
      </c>
      <c r="EK852" s="179" t="s">
        <v>63</v>
      </c>
      <c r="EL852" s="10">
        <f>EJ852*1.4</f>
        <v>61.599999999999994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VLOOKUP(EP852,$A$879:$F$2566,6,FALSE)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VLOOKUP(EY852,$A$879:$F$2566,6,FALSE)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VLOOKUP(FH852,$A$879:$F$2566,6,FALSE)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VLOOKUP(FQ852,$A$879:$F$2566,6,FALSE)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VLOOKUP(FZ852,$A$879:$F$2566,6,FALSE)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VLOOKUP(GI852,$A$879:$F$2566,6,FALSE)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VLOOKUP(GR852,$A$879:$F$2566,6,FALSE)</f>
        <v>90</v>
      </c>
      <c r="GV852" s="179" t="s">
        <v>63</v>
      </c>
      <c r="GW852" s="10">
        <f>GU852*1.4</f>
        <v>125.99999999999999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VLOOKUP(HA852,$A$879:$F$2566,6,FALSE)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VLOOKUP(HJ852,$A$879:$F$2566,6,FALSE)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3330</v>
      </c>
      <c r="HU852" s="180"/>
      <c r="HV852" s="180">
        <f>VLOOKUP(HS852,$A$879:$F$2566,6,FALSE)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VLOOKUP(IB852,$A$879:$F$2566,6,FALSE)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VLOOKUP(IK852,$A$879:$F$2566,6,FALSE)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VLOOKUP(IT852,$A$879:$F$2566,6,FALSE)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VLOOKUP(JC852,$A$879:$F$2566,6,FALSE)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3334</v>
      </c>
      <c r="JN852" s="180"/>
      <c r="JO852" s="180">
        <f>VLOOKUP(JL852,$A$879:$F$2566,6,FALSE)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3334</v>
      </c>
      <c r="JW852" s="180"/>
      <c r="JX852" s="180">
        <f>VLOOKUP(JU852,$A$879:$F$2566,6,FALSE)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VLOOKUP(KD852,$A$879:$F$2566,6,FALSE)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VLOOKUP(KM852,$A$879:$F$2566,6,FALSE)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VLOOKUP(KV852,$A$879:$F$2566,6,FALSE)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VLOOKUP(LE852,$A$879:$F$2566,6,FALSE)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VLOOKUP(LN852,$A$879:$F$2566,6,FALSE)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VLOOKUP(LW852,$A$879:$F$2566,6,FALSE)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VLOOKUP(MF852,$A$879:$F$2566,6,FALSE)</f>
        <v>18</v>
      </c>
      <c r="MJ852" s="179" t="s">
        <v>63</v>
      </c>
      <c r="MK852" s="10">
        <f>MI852*1.4</f>
        <v>25.2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VLOOKUP(MO852,$A$879:$F$2566,6,FALSE)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VLOOKUP(MX852,$A$879:$F$2566,6,FALSE)</f>
        <v>90</v>
      </c>
      <c r="NB852" s="179" t="s">
        <v>63</v>
      </c>
      <c r="NC852" s="10">
        <f>NA852*1.4</f>
        <v>125.99999999999999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VLOOKUP(NG852,$A$879:$F$2566,6,FALSE)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VLOOKUP(NP852,$A$879:$F$2566,6,FALSE)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VLOOKUP(NY852,$A$879:$F$2566,6,FALSE)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VLOOKUP(OH852,$A$879:$F$2566,6,FALSE)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VLOOKUP(OQ852,$A$879:$F$2566,6,FALSE)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3309</v>
      </c>
      <c r="PB852" s="180"/>
      <c r="PC852" s="180">
        <f>VLOOKUP(OZ852,$A$879:$F$2566,6,FALSE)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VLOOKUP(PI852,$A$879:$F$2566,6,FALSE)</f>
        <v>44</v>
      </c>
      <c r="PM852" s="179" t="s">
        <v>63</v>
      </c>
      <c r="PN852" s="10">
        <f>PL852*1.4</f>
        <v>61.599999999999994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VLOOKUP(PR852,$A$879:$F$2566,6,FALSE)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VLOOKUP(QA852,$A$879:$F$2566,6,FALSE)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VLOOKUP(QJ852,$A$879:$F$2566,6,FALSE)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VLOOKUP(QS852,$A$879:$F$2566,6,FALSE)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VLOOKUP(RB852,$A$879:$F$2566,6,FALSE)</f>
        <v>29</v>
      </c>
      <c r="RF852" s="179" t="s">
        <v>63</v>
      </c>
      <c r="RG852" s="10">
        <f>RE852*1.4</f>
        <v>40.599999999999994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VLOOKUP(RK852,$A$879:$F$2566,6,FALSE)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VLOOKUP(RT852,$A$879:$F$2566,6,FALSE)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3334</v>
      </c>
      <c r="SE852" s="180"/>
      <c r="SF852" s="180">
        <f>VLOOKUP(SC852,$A$879:$F$2566,6,FALSE)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VLOOKUP(SL852,$A$879:$F$2566,6,FALSE)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VLOOKUP(SU852,$A$879:$F$2566,6,FALSE)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VLOOKUP(TD852,$A$879:$F$2566,6,FALSE)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VLOOKUP(TM852,$A$879:$F$2566,6,FALSE)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3367</v>
      </c>
      <c r="TX852" s="180"/>
      <c r="TY852" s="180">
        <f>VLOOKUP(TV852,$A$879:$F$2566,6,FALSE)</f>
        <v>11</v>
      </c>
      <c r="TZ852" s="179" t="s">
        <v>63</v>
      </c>
      <c r="UA852" s="10">
        <f>TY852*1.4</f>
        <v>15.399999999999999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VLOOKUP(UE852,$A$879:$F$2566,6,FALSE)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VLOOKUP(UN852,$A$879:$F$2566,6,FALSE)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VLOOKUP(UW852,$A$879:$F$2566,6,FALSE)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VLOOKUP(VF852,$A$879:$F$2566,6,FALSE)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2667</v>
      </c>
      <c r="VQ852" s="180"/>
      <c r="VR852" s="180">
        <f>VLOOKUP(VO852,$A$879:$F$2566,6,FALSE)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VLOOKUP(VX852,$A$879:$F$2566,6,FALSE)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VLOOKUP(WG852,$A$879:$F$2566,6,FALSE)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VLOOKUP(WP852,$A$879:$F$2566,6,FALSE)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VLOOKUP(WY852,$A$879:$F$2566,6,FALSE)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VLOOKUP(XH852,$A$879:$F$2566,6,FALSE)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3309</v>
      </c>
      <c r="XS852" s="180"/>
      <c r="XT852" s="180">
        <f>VLOOKUP(XQ852,$A$879:$F$2566,6,FALSE)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VLOOKUP(XZ852,$A$879:$F$2566,6,FALSE)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VLOOKUP(YI852,$A$879:$F$2566,6,FALSE)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VLOOKUP(YR852,$A$879:$F$2566,6,FALSE)</f>
        <v>52</v>
      </c>
      <c r="YV852" s="179" t="s">
        <v>63</v>
      </c>
      <c r="YW852" s="10">
        <f>YU852*1.4</f>
        <v>72.8</v>
      </c>
      <c r="YY852" s="239"/>
      <c r="YZ852" s="179" t="s">
        <v>111</v>
      </c>
      <c r="ZA852" s="361" t="s">
        <v>613</v>
      </c>
      <c r="ZC852" s="180"/>
      <c r="ZD852" s="180">
        <f>VLOOKUP(ZA852,$A$879:$F$2566,6,FALSE)</f>
        <v>80</v>
      </c>
      <c r="ZE852" s="179" t="s">
        <v>63</v>
      </c>
      <c r="ZF852" s="10">
        <f>ZD852*1.4</f>
        <v>112</v>
      </c>
      <c r="ZH852" s="239"/>
      <c r="ZI852" s="179" t="s">
        <v>111</v>
      </c>
      <c r="ZJ852" s="361" t="s">
        <v>566</v>
      </c>
      <c r="ZL852" s="180"/>
      <c r="ZM852" s="180">
        <f>VLOOKUP(ZJ852,$A$879:$F$2566,6,FALSE)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VLOOKUP(ZS852,$A$879:$F$2566,6,FALSE)</f>
        <v>80</v>
      </c>
      <c r="ZW852" s="179" t="s">
        <v>63</v>
      </c>
      <c r="ZX852" s="10">
        <f>ZV852*1.4</f>
        <v>112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VLOOKUP(AAB852,$A$879:$F$2566,6,FALSE)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VLOOKUP(AAK852,$A$879:$F$2566,6,FALSE)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VLOOKUP(AAT852,$A$879:$F$2566,6,FALSE)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VLOOKUP(ABC852,$A$879:$F$2566,6,FALSE)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VLOOKUP(ABL852,$A$879:$F$2566,6,FALSE)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VLOOKUP(ABU852,$A$879:$F$2566,6,FALSE)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VLOOKUP(ACD852,$A$879:$F$2566,6,FALSE)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VLOOKUP(ACM852,$A$879:$F$2566,6,FALSE)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VLOOKUP(ACV852,$A$879:$F$2566,6,FALSE)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VLOOKUP(ADE852,$A$879:$F$2566,6,FALSE)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VLOOKUP(ADN852,$A$879:$F$2566,6,FALSE)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VLOOKUP(ADW852,$A$879:$F$2566,6,FALSE)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VLOOKUP(AEF852,$A$879:$F$2566,6,FALSE)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VLOOKUP(AEO852,$A$879:$F$2566,6,FALSE)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VLOOKUP(AEX852,$A$879:$F$2566,6,FALSE)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VLOOKUP(AFG852,$A$879:$F$2566,6,FALSE)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VLOOKUP(AFP852,$A$879:$F$2566,6,FALSE)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VLOOKUP(AFY852,$A$879:$F$2566,6,FALSE)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VLOOKUP(AGH852,$A$879:$F$2566,6,FALSE)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VLOOKUP(AGQ852,$A$879:$F$2566,6,FALSE)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VLOOKUP(AGZ852,$A$879:$F$2566,6,FALSE)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40" t="s">
        <v>2131</v>
      </c>
      <c r="AHK852" s="180"/>
      <c r="AHL852" s="180">
        <f>VLOOKUP(AHI852,$A$879:$F$2566,6,FALSE)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VLOOKUP(AHR852,$A$879:$F$2566,6,FALSE)</f>
        <v>162</v>
      </c>
      <c r="AHV852" s="179" t="s">
        <v>63</v>
      </c>
      <c r="AHW852" s="10">
        <f>AHU852*1.4</f>
        <v>226.79999999999998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VLOOKUP(AIA852,$A$879:$F$2566,6,FALSE)</f>
        <v>29</v>
      </c>
      <c r="AIE852" s="179" t="s">
        <v>63</v>
      </c>
      <c r="AIF852" s="10">
        <f>AID852*1.4</f>
        <v>40.599999999999994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VLOOKUP(AIJ852,$A$879:$F$2566,6,FALSE)</f>
        <v>31</v>
      </c>
      <c r="AIN852" s="179" t="s">
        <v>63</v>
      </c>
      <c r="AIO852" s="10">
        <f>AIM852*1.4</f>
        <v>43.4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VLOOKUP(AIS852,$A$879:$F$2566,6,FALSE)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VLOOKUP(AJB852,$A$879:$F$2566,6,FALSE)</f>
        <v>44</v>
      </c>
      <c r="AJF852" s="179" t="s">
        <v>63</v>
      </c>
      <c r="AJG852" s="10">
        <f>AJE852*1.4</f>
        <v>61.599999999999994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VLOOKUP(AJK852,$A$879:$F$2566,6,FALSE)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VLOOKUP(AJT852,$A$879:$F$2566,6,FALSE)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VLOOKUP(AKC852,$A$879:$F$2566,6,FALSE)</f>
        <v>44</v>
      </c>
      <c r="AKG852" s="179" t="s">
        <v>63</v>
      </c>
      <c r="AKH852" s="10">
        <f>AKF852*1.4</f>
        <v>61.599999999999994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VLOOKUP(AKL852,$A$879:$F$2566,6,FALSE)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VLOOKUP(AKU852,$A$879:$F$2566,6,FALSE)</f>
        <v>90</v>
      </c>
      <c r="AKY852" s="179" t="s">
        <v>63</v>
      </c>
      <c r="AKZ852" s="10">
        <f>AKX852*1.4</f>
        <v>125.99999999999999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VLOOKUP(ALD852,$A$879:$F$2566,6,FALSE)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VLOOKUP(ALM852,$A$879:$F$2566,6,FALSE)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VLOOKUP(ALV852,$A$879:$F$2566,6,FALSE)</f>
        <v>90</v>
      </c>
      <c r="ALZ852" s="179" t="s">
        <v>63</v>
      </c>
      <c r="AMA852" s="10">
        <f>ALY852*1.4</f>
        <v>125.99999999999999</v>
      </c>
      <c r="AMB852" s="10"/>
      <c r="AMC852" s="239"/>
      <c r="AMD852" s="179" t="s">
        <v>111</v>
      </c>
      <c r="AME852" s="443" t="s">
        <v>970</v>
      </c>
      <c r="AMG852" s="180"/>
      <c r="AMH852" s="180">
        <f>VLOOKUP(AME852,$A$879:$F$2566,6,FALSE)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VLOOKUP(AMN852,$A$879:$F$2566,6,FALSE)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VLOOKUP(AMW852,$A$879:$F$2566,6,FALSE)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VLOOKUP(ANF852,$A$879:$F$2566,6,FALSE)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VLOOKUP(ANO852,$A$879:$F$2566,6,FALSE)</f>
        <v>44</v>
      </c>
      <c r="ANS852" s="179" t="s">
        <v>63</v>
      </c>
      <c r="ANT852" s="10">
        <f>ANR852*1.4</f>
        <v>61.599999999999994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VLOOKUP(ANX852,$A$879:$F$2566,6,FALSE)</f>
        <v>162</v>
      </c>
      <c r="AOB852" s="179" t="s">
        <v>63</v>
      </c>
      <c r="AOC852" s="10">
        <f>AOA852*1.4</f>
        <v>226.79999999999998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VLOOKUP(AOG852,$A$879:$F$2566,6,FALSE)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VLOOKUP(AOP852,$A$879:$F$2566,6,FALSE)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6" t="s">
        <v>502</v>
      </c>
      <c r="APA852" s="180"/>
      <c r="APB852" s="180">
        <f>VLOOKUP(AOY852,$A$879:$F$2566,6,FALSE)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VLOOKUP(APH852,$A$879:$F$2566,6,FALSE)</f>
        <v>90</v>
      </c>
      <c r="APL852" s="179" t="s">
        <v>63</v>
      </c>
      <c r="APM852" s="10">
        <f>APK852*1.4</f>
        <v>125.99999999999999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VLOOKUP(APQ852,$A$879:$F$2566,6,FALSE)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VLOOKUP(APZ852,$A$879:$F$2566,6,FALSE)</f>
        <v>13</v>
      </c>
      <c r="AQD852" s="179" t="s">
        <v>63</v>
      </c>
      <c r="AQE852" s="10">
        <f>AQC852*1.4</f>
        <v>18.2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VLOOKUP(AQI852,$A$879:$F$2566,6,FALSE)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VLOOKUP(AQR852,$A$879:$F$2566,6,FALSE)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VLOOKUP(ARA852,$A$879:$F$2566,6,FALSE)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VLOOKUP(ARJ852,$A$879:$F$2566,6,FALSE)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VLOOKUP(ARS852,$A$879:$F$2566,6,FALSE)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VLOOKUP(ASB852,$A$879:$F$2566,6,FALSE)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VLOOKUP(ASK852,$A$879:$F$2566,6,FALSE)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3334</v>
      </c>
      <c r="ASV852" s="180"/>
      <c r="ASW852" s="180">
        <f>VLOOKUP(AST852,$A$879:$F$2566,6,FALSE)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VLOOKUP(ATC852,$A$879:$F$2566,6,FALSE)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VLOOKUP(ATL852,$A$879:$F$2566,6,FALSE)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VLOOKUP(ATU852,$A$879:$F$2566,6,FALSE)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VLOOKUP(AUD852,$A$879:$F$2566,6,FALSE)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VLOOKUP(AUM852,$A$879:$F$2566,6,FALSE)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VLOOKUP(AUV852,$A$879:$F$2566,6,FALSE)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VLOOKUP(AVE852,$A$879:$F$2566,6,FALSE)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VLOOKUP(AVN852,$A$879:$F$2566,6,FALSE)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VLOOKUP(AVW852,$A$879:$F$2566,6,FALSE)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VLOOKUP(AWF852,$A$879:$F$2566,6,FALSE)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VLOOKUP(AWO852,$A$879:$F$2566,6,FALSE)</f>
        <v>12</v>
      </c>
      <c r="AWS852" s="179" t="s">
        <v>63</v>
      </c>
      <c r="AWT852" s="10">
        <f>AWR852*1.4</f>
        <v>16.799999999999997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VLOOKUP(AWX852,$A$879:$F$2566,6,FALSE)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VLOOKUP(AXG852,$A$879:$F$2566,6,FALSE)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VLOOKUP(AXP852,$A$879:$F$2566,6,FALSE)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VLOOKUP(AXY852,$A$879:$F$2566,6,FALSE)</f>
        <v>90</v>
      </c>
      <c r="AYC852" s="179" t="s">
        <v>63</v>
      </c>
      <c r="AYD852" s="10">
        <f>AYB852*1.4</f>
        <v>125.99999999999999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VLOOKUP(AYH852,$A$879:$F$2566,6,FALSE)</f>
        <v>12</v>
      </c>
      <c r="AYL852" s="179" t="s">
        <v>63</v>
      </c>
      <c r="AYM852" s="10">
        <f>AYK852*1.4</f>
        <v>16.799999999999997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VLOOKUP(AYQ852,$A$879:$F$2566,6,FALSE)</f>
        <v>31</v>
      </c>
      <c r="AYU852" s="179" t="s">
        <v>63</v>
      </c>
      <c r="AYV852" s="10">
        <f>AYT852*1.4</f>
        <v>43.4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VLOOKUP(AYZ852,$A$879:$F$2566,6,FALSE)</f>
        <v>90</v>
      </c>
      <c r="AZD852" s="179" t="s">
        <v>63</v>
      </c>
      <c r="AZE852" s="10">
        <f>AZC852*1.4</f>
        <v>125.99999999999999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VLOOKUP(AZI852,$A$879:$F$2566,6,FALSE)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VLOOKUP(AZR852,$A$879:$F$2566,6,FALSE)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VLOOKUP(BAA852,$A$879:$F$2566,6,FALSE)</f>
        <v>80</v>
      </c>
      <c r="BAE852" s="179" t="s">
        <v>63</v>
      </c>
      <c r="BAF852" s="10">
        <f>BAD852*1.4</f>
        <v>112</v>
      </c>
      <c r="BAG852" s="10"/>
      <c r="BAH852" s="239"/>
      <c r="BAI852" s="179" t="s">
        <v>111</v>
      </c>
      <c r="BAJ852" s="440" t="s">
        <v>1986</v>
      </c>
      <c r="BAL852" s="180"/>
      <c r="BAM852" s="180">
        <f>VLOOKUP(BAJ852,$A$879:$F$2566,6,FALSE)</f>
        <v>162</v>
      </c>
      <c r="BAN852" s="179" t="s">
        <v>63</v>
      </c>
      <c r="BAO852" s="10">
        <f>BAM852*1.4</f>
        <v>226.79999999999998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VLOOKUP(BAS852,$A$879:$F$2566,6,FALSE)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VLOOKUP(BBB852,$A$879:$F$2566,6,FALSE)</f>
        <v>29</v>
      </c>
      <c r="BBF852" s="179" t="s">
        <v>63</v>
      </c>
      <c r="BBG852" s="10">
        <f>BBE852*1.4</f>
        <v>40.599999999999994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VLOOKUP(BBK852,$A$879:$F$2566,6,FALSE)</f>
        <v>162</v>
      </c>
      <c r="BBO852" s="179" t="s">
        <v>63</v>
      </c>
      <c r="BBP852" s="10">
        <f>BBN852*1.4</f>
        <v>226.79999999999998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VLOOKUP(BBT852,$A$879:$F$2566,6,FALSE)</f>
        <v>44</v>
      </c>
      <c r="BBX852" s="179" t="s">
        <v>63</v>
      </c>
      <c r="BBY852" s="10">
        <f>BBW852*1.4</f>
        <v>61.599999999999994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VLOOKUP(BCC852,$A$879:$F$2566,6,FALSE)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VLOOKUP(BCL852,$A$879:$F$2566,6,FALSE)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VLOOKUP(BCU852,$A$879:$F$2566,6,FALSE)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VLOOKUP(BDD852,$A$879:$F$2566,6,FALSE)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VLOOKUP(BDM852,$A$879:$F$2566,6,FALSE)</f>
        <v>80</v>
      </c>
      <c r="BDQ852" s="179" t="s">
        <v>63</v>
      </c>
      <c r="BDR852" s="10">
        <f>BDP852*1.4</f>
        <v>112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VLOOKUP(BDV852,$A$879:$F$2566,6,FALSE)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3252</v>
      </c>
      <c r="BEG852" s="180"/>
      <c r="BEH852" s="180">
        <f>VLOOKUP(BEE852,$A$879:$F$2566,6,FALSE)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VLOOKUP(BEN852,$A$879:$F$2566,6,FALSE)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VLOOKUP(BEW852,$A$879:$F$2566,6,FALSE)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VLOOKUP(BFF852,$A$879:$F$2566,6,FALSE)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VLOOKUP(BFO852,$A$879:$F$2566,6,FALSE)</f>
        <v>90</v>
      </c>
      <c r="BFS852" s="179" t="s">
        <v>63</v>
      </c>
      <c r="BFT852" s="10">
        <f>BFR852*1.4</f>
        <v>125.99999999999999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VLOOKUP(BFX852,$A$879:$F$2566,6,FALSE)</f>
        <v>162</v>
      </c>
      <c r="BGB852" s="179" t="s">
        <v>63</v>
      </c>
      <c r="BGC852" s="10">
        <f>BGA852*1.4</f>
        <v>226.79999999999998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VLOOKUP(BGG852,$A$879:$F$2566,6,FALSE)</f>
        <v>44</v>
      </c>
      <c r="BGK852" s="179" t="s">
        <v>63</v>
      </c>
      <c r="BGL852" s="10">
        <f>BGJ852*1.4</f>
        <v>61.599999999999994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VLOOKUP(BGP852,$A$879:$F$2566,6,FALSE)</f>
        <v>90</v>
      </c>
      <c r="BGT852" s="179" t="s">
        <v>63</v>
      </c>
      <c r="BGU852" s="10">
        <f>BGS852*1.4</f>
        <v>125.99999999999999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VLOOKUP(BGY852,$A$879:$F$2566,6,FALSE)</f>
        <v>12</v>
      </c>
      <c r="BHC852" s="179" t="s">
        <v>63</v>
      </c>
      <c r="BHD852" s="10">
        <f>BHB852*1.4</f>
        <v>16.799999999999997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VLOOKUP(B853,$A$879:$F$2566,6,FALSE)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VLOOKUP(K853,$A$879:$F$2566,6,FALSE)</f>
        <v>90</v>
      </c>
      <c r="O853" s="179" t="s">
        <v>65</v>
      </c>
      <c r="P853" s="10">
        <f>N853*1.3</f>
        <v>117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VLOOKUP(T853,$A$879:$F$2566,6,FALSE)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VLOOKUP(AC853,$A$879:$F$2566,6,FALSE)</f>
        <v>90</v>
      </c>
      <c r="AG853" s="179" t="s">
        <v>65</v>
      </c>
      <c r="AH853" s="10">
        <f>AF853*1.3</f>
        <v>117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VLOOKUP(AL853,$A$879:$F$2566,6,FALSE)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VLOOKUP(AU853,$A$879:$F$2566,6,FALSE)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VLOOKUP(BD853,$A$879:$F$2566,6,FALSE)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VLOOKUP(BM853,$A$879:$F$2566,6,FALSE)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VLOOKUP(BV853,$A$879:$F$2566,6,FALSE)</f>
        <v>64</v>
      </c>
      <c r="BZ853" s="179" t="s">
        <v>65</v>
      </c>
      <c r="CA853" s="10">
        <f>BY853*1.3</f>
        <v>83.2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VLOOKUP(CE853,$A$879:$F$2566,6,FALSE)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VLOOKUP(CN853,$A$879:$F$2566,6,FALSE)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VLOOKUP(CW853,$A$879:$F$2566,6,FALSE)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VLOOKUP(DF853,$A$879:$F$2566,6,FALSE)</f>
        <v>162</v>
      </c>
      <c r="DJ853" s="179" t="s">
        <v>65</v>
      </c>
      <c r="DK853" s="10">
        <f>DI853*1.3</f>
        <v>210.6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VLOOKUP(DO853,$A$879:$F$2566,6,FALSE)</f>
        <v>162</v>
      </c>
      <c r="DS853" s="179" t="s">
        <v>65</v>
      </c>
      <c r="DT853" s="10">
        <f>DR853*1.3</f>
        <v>210.6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VLOOKUP(DX853,$A$879:$F$2566,6,FALSE)</f>
        <v>44</v>
      </c>
      <c r="EB853" s="179" t="s">
        <v>65</v>
      </c>
      <c r="EC853" s="10">
        <f>EA853*1.3</f>
        <v>57.2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VLOOKUP(EG853,$A$879:$F$2566,6,FALSE)</f>
        <v>42</v>
      </c>
      <c r="EK853" s="179" t="s">
        <v>65</v>
      </c>
      <c r="EL853" s="10">
        <f>EJ853*1.3</f>
        <v>54.6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VLOOKUP(EP853,$A$879:$F$2566,6,FALSE)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VLOOKUP(EY853,$A$879:$F$2566,6,FALSE)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VLOOKUP(FH853,$A$879:$F$2566,6,FALSE)</f>
        <v>162</v>
      </c>
      <c r="FL853" s="179" t="s">
        <v>65</v>
      </c>
      <c r="FM853" s="10">
        <f>FK853*1.3</f>
        <v>210.6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VLOOKUP(FQ853,$A$879:$F$2566,6,FALSE)</f>
        <v>44</v>
      </c>
      <c r="FU853" s="179" t="s">
        <v>65</v>
      </c>
      <c r="FV853" s="10">
        <f>FT853*1.3</f>
        <v>57.2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VLOOKUP(FZ853,$A$879:$F$2566,6,FALSE)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VLOOKUP(GI853,$A$879:$F$2566,6,FALSE)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VLOOKUP(GR853,$A$879:$F$2566,6,FALSE)</f>
        <v>54</v>
      </c>
      <c r="GV853" s="179" t="s">
        <v>65</v>
      </c>
      <c r="GW853" s="10">
        <f>GU853*1.3</f>
        <v>70.2</v>
      </c>
      <c r="GX853" s="10"/>
      <c r="GY853" s="233"/>
      <c r="GZ853" s="179" t="s">
        <v>112</v>
      </c>
      <c r="HA853" s="361" t="s">
        <v>3452</v>
      </c>
      <c r="HC853" s="180"/>
      <c r="HD853" s="180">
        <f>VLOOKUP(HA853,$A$879:$F$2566,6,FALSE)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VLOOKUP(HJ853,$A$879:$F$2566,6,FALSE)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VLOOKUP(HS853,$A$879:$F$2566,6,FALSE)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VLOOKUP(IB853,$A$879:$F$2566,6,FALSE)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3237</v>
      </c>
      <c r="IM853" s="180"/>
      <c r="IN853" s="180">
        <f>VLOOKUP(IK853,$A$879:$F$2566,6,FALSE)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VLOOKUP(IT853,$A$879:$F$2566,6,FALSE)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VLOOKUP(JC853,$A$879:$F$2566,6,FALSE)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VLOOKUP(JL853,$A$879:$F$2566,6,FALSE)</f>
        <v>44</v>
      </c>
      <c r="JP853" s="179" t="s">
        <v>65</v>
      </c>
      <c r="JQ853" s="10">
        <f>JO853*1.3</f>
        <v>57.2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VLOOKUP(JU853,$A$879:$F$2566,6,FALSE)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VLOOKUP(KD853,$A$879:$F$2566,6,FALSE)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VLOOKUP(KM853,$A$879:$F$2566,6,FALSE)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VLOOKUP(KV853,$A$879:$F$2566,6,FALSE)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VLOOKUP(LE853,$A$879:$F$2566,6,FALSE)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VLOOKUP(LN853,$A$879:$F$2566,6,FALSE)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VLOOKUP(LW853,$A$879:$F$2566,6,FALSE)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VLOOKUP(MF853,$A$879:$F$2566,6,FALSE)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VLOOKUP(MO853,$A$879:$F$2566,6,FALSE)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VLOOKUP(MX853,$A$879:$F$2566,6,FALSE)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VLOOKUP(NG853,$A$879:$F$2566,6,FALSE)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VLOOKUP(NP853,$A$879:$F$2566,6,FALSE)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VLOOKUP(NY853,$A$879:$F$2566,6,FALSE)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VLOOKUP(OH853,$A$879:$F$2566,6,FALSE)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VLOOKUP(OQ853,$A$879:$F$2566,6,FALSE)</f>
        <v>62</v>
      </c>
      <c r="OU853" s="179" t="s">
        <v>65</v>
      </c>
      <c r="OV853" s="10">
        <f>OT853*1.3</f>
        <v>80.600000000000009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VLOOKUP(OZ853,$A$879:$F$2566,6,FALSE)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VLOOKUP(PI853,$A$879:$F$2566,6,FALSE)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VLOOKUP(PR853,$A$879:$F$2566,6,FALSE)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VLOOKUP(QA853,$A$879:$F$2566,6,FALSE)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VLOOKUP(QJ853,$A$879:$F$2566,6,FALSE)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VLOOKUP(QS853,$A$879:$F$2566,6,FALSE)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VLOOKUP(RB853,$A$879:$F$2566,6,FALSE)</f>
        <v>44</v>
      </c>
      <c r="RF853" s="179" t="s">
        <v>65</v>
      </c>
      <c r="RG853" s="10">
        <f>RE853*1.3</f>
        <v>57.2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VLOOKUP(RK853,$A$879:$F$2566,6,FALSE)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VLOOKUP(RT853,$A$879:$F$2566,6,FALSE)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VLOOKUP(SC853,$A$879:$F$2566,6,FALSE)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VLOOKUP(SL853,$A$879:$F$2566,6,FALSE)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VLOOKUP(SU853,$A$879:$F$2566,6,FALSE)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VLOOKUP(TD853,$A$879:$F$2566,6,FALSE)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VLOOKUP(TM853,$A$879:$F$2566,6,FALSE)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3334</v>
      </c>
      <c r="TX853" s="180"/>
      <c r="TY853" s="180">
        <f>VLOOKUP(TV853,$A$879:$F$2566,6,FALSE)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VLOOKUP(UE853,$A$879:$F$2566,6,FALSE)</f>
        <v>62</v>
      </c>
      <c r="UI853" s="179" t="s">
        <v>65</v>
      </c>
      <c r="UJ853" s="10">
        <f>UH853*1.3</f>
        <v>80.600000000000009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VLOOKUP(UN853,$A$879:$F$2566,6,FALSE)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VLOOKUP(UW853,$A$879:$F$2566,6,FALSE)</f>
        <v>162</v>
      </c>
      <c r="VA853" s="179" t="s">
        <v>65</v>
      </c>
      <c r="VB853" s="10">
        <f>UZ853*1.3</f>
        <v>210.6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VLOOKUP(VF853,$A$879:$F$2566,6,FALSE)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VLOOKUP(VO853,$A$879:$F$2566,6,FALSE)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VLOOKUP(VX853,$A$879:$F$2566,6,FALSE)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VLOOKUP(WG853,$A$879:$F$2566,6,FALSE)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VLOOKUP(WP853,$A$879:$F$2566,6,FALSE)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VLOOKUP(WY853,$A$879:$F$2566,6,FALSE)</f>
        <v>44</v>
      </c>
      <c r="XC853" s="179" t="s">
        <v>65</v>
      </c>
      <c r="XD853" s="10">
        <f>XB853*1.3</f>
        <v>57.2</v>
      </c>
      <c r="XF853" s="239"/>
      <c r="XG853" s="179" t="s">
        <v>112</v>
      </c>
      <c r="XH853" s="371" t="s">
        <v>2518</v>
      </c>
      <c r="XJ853" s="180"/>
      <c r="XK853" s="180">
        <f>VLOOKUP(XH853,$A$879:$F$2566,6,FALSE)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VLOOKUP(XQ853,$A$879:$F$2566,6,FALSE)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VLOOKUP(XZ853,$A$879:$F$2566,6,FALSE)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1" t="s">
        <v>449</v>
      </c>
      <c r="YK853" s="180"/>
      <c r="YL853" s="180">
        <f>VLOOKUP(YI853,$A$879:$F$2566,6,FALSE)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VLOOKUP(YR853,$A$879:$F$2566,6,FALSE)</f>
        <v>80</v>
      </c>
      <c r="YV853" s="179" t="s">
        <v>65</v>
      </c>
      <c r="YW853" s="10">
        <f>YU853*1.3</f>
        <v>104</v>
      </c>
      <c r="YY853" s="239"/>
      <c r="YZ853" s="179" t="s">
        <v>112</v>
      </c>
      <c r="ZA853" s="361" t="s">
        <v>560</v>
      </c>
      <c r="ZC853" s="180"/>
      <c r="ZD853" s="180">
        <f>VLOOKUP(ZA853,$A$879:$F$2566,6,FALSE)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VLOOKUP(ZJ853,$A$879:$F$2566,6,FALSE)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VLOOKUP(ZS853,$A$879:$F$2566,6,FALSE)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VLOOKUP(AAB853,$A$879:$F$2566,6,FALSE)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VLOOKUP(AAK853,$A$879:$F$2566,6,FALSE)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VLOOKUP(AAT853,$A$879:$F$2566,6,FALSE)</f>
        <v>62</v>
      </c>
      <c r="AAX853" s="179" t="s">
        <v>65</v>
      </c>
      <c r="AAY853" s="10">
        <f>AAW853*1.3</f>
        <v>80.600000000000009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VLOOKUP(ABC853,$A$879:$F$2566,6,FALSE)</f>
        <v>90</v>
      </c>
      <c r="ABG853" s="179" t="s">
        <v>65</v>
      </c>
      <c r="ABH853" s="10">
        <f>ABF853*1.3</f>
        <v>117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VLOOKUP(ABL853,$A$879:$F$2566,6,FALSE)</f>
        <v>11</v>
      </c>
      <c r="ABP853" s="179" t="s">
        <v>65</v>
      </c>
      <c r="ABQ853" s="10">
        <f>ABO853*1.3</f>
        <v>14.3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VLOOKUP(ABU853,$A$879:$F$2566,6,FALSE)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VLOOKUP(ACD853,$A$879:$F$2566,6,FALSE)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VLOOKUP(ACM853,$A$879:$F$2566,6,FALSE)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VLOOKUP(ACV853,$A$879:$F$2566,6,FALSE)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VLOOKUP(ADE853,$A$879:$F$2566,6,FALSE)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VLOOKUP(ADN853,$A$879:$F$2566,6,FALSE)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VLOOKUP(ADW853,$A$879:$F$2566,6,FALSE)</f>
        <v>46</v>
      </c>
      <c r="AEA853" s="179" t="s">
        <v>65</v>
      </c>
      <c r="AEB853" s="10">
        <f>ADZ853*1.3</f>
        <v>59.800000000000004</v>
      </c>
      <c r="AED853" s="239"/>
      <c r="AEE853" s="179" t="s">
        <v>112</v>
      </c>
      <c r="AEF853" s="75" t="s">
        <v>183</v>
      </c>
      <c r="AEH853" s="180"/>
      <c r="AEI853" s="180" t="e">
        <f>VLOOKUP(AEF853,$A$879:$F$2566,6,FALSE)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VLOOKUP(AEO853,$A$879:$F$2566,6,FALSE)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VLOOKUP(AEX853,$A$879:$F$2566,6,FALSE)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VLOOKUP(AFG853,$A$879:$F$2566,6,FALSE)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VLOOKUP(AFP853,$A$879:$F$2566,6,FALSE)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VLOOKUP(AFY853,$A$879:$F$2566,6,FALSE)</f>
        <v>162</v>
      </c>
      <c r="AGC853" s="179" t="s">
        <v>65</v>
      </c>
      <c r="AGD853" s="10">
        <f>AGB853*1.3</f>
        <v>210.6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VLOOKUP(AGH853,$A$879:$F$2566,6,FALSE)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VLOOKUP(AGQ853,$A$879:$F$2566,6,FALSE)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3330</v>
      </c>
      <c r="AHB853" s="180"/>
      <c r="AHC853" s="180">
        <f>VLOOKUP(AGZ853,$A$879:$F$2566,6,FALSE)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0" t="s">
        <v>3117</v>
      </c>
      <c r="AHK853" s="180"/>
      <c r="AHL853" s="180">
        <f>VLOOKUP(AHI853,$A$879:$F$2566,6,FALSE)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VLOOKUP(AHR853,$A$879:$F$2566,6,FALSE)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VLOOKUP(AIA853,$A$879:$F$2566,6,FALSE)</f>
        <v>64</v>
      </c>
      <c r="AIE853" s="179" t="s">
        <v>65</v>
      </c>
      <c r="AIF853" s="10">
        <f>AID853*1.3</f>
        <v>83.2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VLOOKUP(AIJ853,$A$879:$F$2566,6,FALSE)</f>
        <v>29</v>
      </c>
      <c r="AIN853" s="179" t="s">
        <v>65</v>
      </c>
      <c r="AIO853" s="10">
        <f>AIM853*1.3</f>
        <v>37.700000000000003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VLOOKUP(AIS853,$A$879:$F$2566,6,FALSE)</f>
        <v>162</v>
      </c>
      <c r="AIW853" s="179" t="s">
        <v>65</v>
      </c>
      <c r="AIX853" s="10">
        <f>AIV853*1.3</f>
        <v>210.6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VLOOKUP(AJB853,$A$879:$F$2566,6,FALSE)</f>
        <v>29</v>
      </c>
      <c r="AJF853" s="179" t="s">
        <v>65</v>
      </c>
      <c r="AJG853" s="10">
        <f>AJE853*1.3</f>
        <v>37.700000000000003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VLOOKUP(AJK853,$A$879:$F$2566,6,FALSE)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VLOOKUP(AJT853,$A$879:$F$2566,6,FALSE)</f>
        <v>90</v>
      </c>
      <c r="AJX853" s="179" t="s">
        <v>65</v>
      </c>
      <c r="AJY853" s="10">
        <f>AJW853*1.3</f>
        <v>117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VLOOKUP(AKC853,$A$879:$F$2566,6,FALSE)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VLOOKUP(AKL853,$A$879:$F$2566,6,FALSE)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VLOOKUP(AKU853,$A$879:$F$2566,6,FALSE)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VLOOKUP(ALD853,$A$879:$F$2566,6,FALSE)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1" t="s">
        <v>3330</v>
      </c>
      <c r="ALO853" s="180"/>
      <c r="ALP853" s="180">
        <f>VLOOKUP(ALM853,$A$879:$F$2566,6,FALSE)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VLOOKUP(ALV853,$A$879:$F$2566,6,FALSE)</f>
        <v>12</v>
      </c>
      <c r="ALZ853" s="179" t="s">
        <v>65</v>
      </c>
      <c r="AMA853" s="10">
        <f>ALY853*1.3</f>
        <v>15.600000000000001</v>
      </c>
      <c r="AMB853" s="10"/>
      <c r="AMC853" s="239"/>
      <c r="AMD853" s="179" t="s">
        <v>112</v>
      </c>
      <c r="AME853" s="443" t="s">
        <v>467</v>
      </c>
      <c r="AMG853" s="180"/>
      <c r="AMH853" s="180">
        <f>VLOOKUP(AME853,$A$879:$F$2566,6,FALSE)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VLOOKUP(AMN853,$A$879:$F$2566,6,FALSE)</f>
        <v>44</v>
      </c>
      <c r="AMR853" s="179" t="s">
        <v>65</v>
      </c>
      <c r="AMS853" s="10">
        <f>AMQ853*1.3</f>
        <v>57.2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VLOOKUP(AMW853,$A$879:$F$2566,6,FALSE)</f>
        <v>162</v>
      </c>
      <c r="ANA853" s="179" t="s">
        <v>65</v>
      </c>
      <c r="ANB853" s="10">
        <f>AMZ853*1.3</f>
        <v>210.6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VLOOKUP(ANF853,$A$879:$F$2566,6,FALSE)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VLOOKUP(ANO853,$A$879:$F$2566,6,FALSE)</f>
        <v>90</v>
      </c>
      <c r="ANS853" s="179" t="s">
        <v>65</v>
      </c>
      <c r="ANT853" s="10">
        <f>ANR853*1.3</f>
        <v>117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VLOOKUP(ANX853,$A$879:$F$2566,6,FALSE)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VLOOKUP(AOG853,$A$879:$F$2566,6,FALSE)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VLOOKUP(AOP853,$A$879:$F$2566,6,FALSE)</f>
        <v>90</v>
      </c>
      <c r="AOT853" s="179" t="s">
        <v>65</v>
      </c>
      <c r="AOU853" s="10">
        <f>AOS853*1.3</f>
        <v>117</v>
      </c>
      <c r="AOV853" s="10"/>
      <c r="AOW853" s="239"/>
      <c r="AOX853" s="179" t="s">
        <v>112</v>
      </c>
      <c r="AOY853" s="446" t="s">
        <v>628</v>
      </c>
      <c r="APA853" s="180"/>
      <c r="APB853" s="180">
        <f>VLOOKUP(AOY853,$A$879:$F$2566,6,FALSE)</f>
        <v>44</v>
      </c>
      <c r="APC853" s="179" t="s">
        <v>65</v>
      </c>
      <c r="APD853" s="10">
        <f>APB853*1.3</f>
        <v>57.2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VLOOKUP(APH853,$A$879:$F$2566,6,FALSE)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VLOOKUP(APQ853,$A$879:$F$2566,6,FALSE)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VLOOKUP(APZ853,$A$879:$F$2566,6,FALSE)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VLOOKUP(AQI853,$A$879:$F$2566,6,FALSE)</f>
        <v>62</v>
      </c>
      <c r="AQM853" s="179" t="s">
        <v>65</v>
      </c>
      <c r="AQN853" s="10">
        <f>AQL853*1.3</f>
        <v>80.600000000000009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VLOOKUP(AQR853,$A$879:$F$2566,6,FALSE)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VLOOKUP(ARA853,$A$879:$F$2566,6,FALSE)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VLOOKUP(ARJ853,$A$879:$F$2566,6,FALSE)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VLOOKUP(ARS853,$A$879:$F$2566,6,FALSE)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3309</v>
      </c>
      <c r="ASD853" s="180"/>
      <c r="ASE853" s="180">
        <f>VLOOKUP(ASB853,$A$879:$F$2566,6,FALSE)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VLOOKUP(ASK853,$A$879:$F$2566,6,FALSE)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VLOOKUP(AST853,$A$879:$F$2566,6,FALSE)</f>
        <v>31</v>
      </c>
      <c r="ASX853" s="179" t="s">
        <v>65</v>
      </c>
      <c r="ASY853" s="10">
        <f>ASW853*1.3</f>
        <v>40.300000000000004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VLOOKUP(ATC853,$A$879:$F$2566,6,FALSE)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VLOOKUP(ATL853,$A$879:$F$2566,6,FALSE)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VLOOKUP(ATU853,$A$879:$F$2566,6,FALSE)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VLOOKUP(AUD853,$A$879:$F$2566,6,FALSE)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VLOOKUP(AUM853,$A$879:$F$2566,6,FALSE)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VLOOKUP(AUV853,$A$879:$F$2566,6,FALSE)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VLOOKUP(AVE853,$A$879:$F$2566,6,FALSE)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VLOOKUP(AVN853,$A$879:$F$2566,6,FALSE)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VLOOKUP(AVW853,$A$879:$F$2566,6,FALSE)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VLOOKUP(AWF853,$A$879:$F$2566,6,FALSE)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VLOOKUP(AWO853,$A$879:$F$2566,6,FALSE)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VLOOKUP(AWX853,$A$879:$F$2566,6,FALSE)</f>
        <v>37</v>
      </c>
      <c r="AXB853" s="179" t="s">
        <v>65</v>
      </c>
      <c r="AXC853" s="10">
        <f>AXA853*1.3</f>
        <v>48.1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VLOOKUP(AXG853,$A$879:$F$2566,6,FALSE)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VLOOKUP(AXP853,$A$879:$F$2566,6,FALSE)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VLOOKUP(AXY853,$A$879:$F$2566,6,FALSE)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VLOOKUP(AYH853,$A$879:$F$2566,6,FALSE)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VLOOKUP(AYQ853,$A$879:$F$2566,6,FALSE)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VLOOKUP(AYZ853,$A$879:$F$2566,6,FALSE)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VLOOKUP(AZI853,$A$879:$F$2566,6,FALSE)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VLOOKUP(AZR853,$A$879:$F$2566,6,FALSE)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3117</v>
      </c>
      <c r="BAC853" s="180"/>
      <c r="BAD853" s="180">
        <f>VLOOKUP(BAA853,$A$879:$F$2566,6,FALSE)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0" t="s">
        <v>970</v>
      </c>
      <c r="BAL853" s="180"/>
      <c r="BAM853" s="180">
        <f>VLOOKUP(BAJ853,$A$879:$F$2566,6,FALSE)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VLOOKUP(BAS853,$A$879:$F$2566,6,FALSE)</f>
        <v>80</v>
      </c>
      <c r="BAW853" s="179" t="s">
        <v>65</v>
      </c>
      <c r="BAX853" s="10">
        <f>BAV853*1.3</f>
        <v>104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VLOOKUP(BBB853,$A$879:$F$2566,6,FALSE)</f>
        <v>27</v>
      </c>
      <c r="BBF853" s="179" t="s">
        <v>65</v>
      </c>
      <c r="BBG853" s="10">
        <f>BBE853*1.3</f>
        <v>35.1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VLOOKUP(BBK853,$A$879:$F$2566,6,FALSE)</f>
        <v>54</v>
      </c>
      <c r="BBO853" s="179" t="s">
        <v>65</v>
      </c>
      <c r="BBP853" s="10">
        <f>BBN853*1.3</f>
        <v>70.2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VLOOKUP(BBT853,$A$879:$F$2566,6,FALSE)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VLOOKUP(BCC853,$A$879:$F$2566,6,FALSE)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VLOOKUP(BCL853,$A$879:$F$2566,6,FALSE)</f>
        <v>13</v>
      </c>
      <c r="BCP853" s="179" t="s">
        <v>65</v>
      </c>
      <c r="BCQ853" s="10">
        <f>BCO853*1.3</f>
        <v>16.900000000000002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VLOOKUP(BCU853,$A$879:$F$2566,6,FALSE)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VLOOKUP(BDD853,$A$879:$F$2566,6,FALSE)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VLOOKUP(BDM853,$A$879:$F$2566,6,FALSE)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VLOOKUP(BDV853,$A$879:$F$2566,6,FALSE)</f>
        <v>90</v>
      </c>
      <c r="BDZ853" s="179" t="s">
        <v>65</v>
      </c>
      <c r="BEA853" s="10">
        <f>BDY853*1.3</f>
        <v>117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VLOOKUP(BEE853,$A$879:$F$2566,6,FALSE)</f>
        <v>29</v>
      </c>
      <c r="BEI853" s="179" t="s">
        <v>65</v>
      </c>
      <c r="BEJ853" s="10">
        <f>BEH853*1.3</f>
        <v>37.700000000000003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VLOOKUP(BEN853,$A$879:$F$2566,6,FALSE)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VLOOKUP(BEW853,$A$879:$F$2566,6,FALSE)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VLOOKUP(BFF853,$A$879:$F$2566,6,FALSE)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VLOOKUP(BFO853,$A$879:$F$2566,6,FALSE)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VLOOKUP(BFX853,$A$879:$F$2566,6,FALSE)</f>
        <v>18</v>
      </c>
      <c r="BGB853" s="179" t="s">
        <v>65</v>
      </c>
      <c r="BGC853" s="10">
        <f>BGA853*1.3</f>
        <v>23.400000000000002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VLOOKUP(BGG853,$A$879:$F$2566,6,FALSE)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VLOOKUP(BGP853,$A$879:$F$2566,6,FALSE)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VLOOKUP(BGY853,$A$879:$F$2566,6,FALSE)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VLOOKUP(B854,$A$879:$F$2566,6,FALSE)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3334</v>
      </c>
      <c r="M854" s="180"/>
      <c r="N854" s="180">
        <f>VLOOKUP(K854,$A$879:$F$2566,6,FALSE)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VLOOKUP(T854,$A$879:$F$2566,6,FALSE)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VLOOKUP(AC854,$A$879:$F$2566,6,FALSE)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VLOOKUP(AL854,$A$879:$F$2566,6,FALSE)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VLOOKUP(AU854,$A$879:$F$2566,6,FALSE)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VLOOKUP(BD854,$A$879:$F$2566,6,FALSE)</f>
        <v>54</v>
      </c>
      <c r="BH854" s="179" t="s">
        <v>67</v>
      </c>
      <c r="BI854" s="10">
        <f>BG854*1.2</f>
        <v>64.8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VLOOKUP(BM854,$A$879:$F$2566,6,FALSE)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VLOOKUP(BV854,$A$879:$F$2566,6,FALSE)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VLOOKUP(CE854,$A$879:$F$2566,6,FALSE)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3330</v>
      </c>
      <c r="CP854" s="180"/>
      <c r="CQ854" s="180">
        <f>VLOOKUP(CN854,$A$879:$F$2566,6,FALSE)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VLOOKUP(CW854,$A$879:$F$2566,6,FALSE)</f>
        <v>44</v>
      </c>
      <c r="DA854" s="179" t="s">
        <v>67</v>
      </c>
      <c r="DB854" s="10">
        <f>CZ854*1.2</f>
        <v>52.8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VLOOKUP(DF854,$A$879:$F$2566,6,FALSE)</f>
        <v>44</v>
      </c>
      <c r="DJ854" s="179" t="s">
        <v>67</v>
      </c>
      <c r="DK854" s="10">
        <f>DI854*1.2</f>
        <v>52.8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VLOOKUP(DO854,$A$879:$F$2566,6,FALSE)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VLOOKUP(DX854,$A$879:$F$2566,6,FALSE)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VLOOKUP(EG854,$A$879:$F$2566,6,FALSE)</f>
        <v>162</v>
      </c>
      <c r="EK854" s="179" t="s">
        <v>67</v>
      </c>
      <c r="EL854" s="10">
        <f>EJ854*1.2</f>
        <v>194.4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VLOOKUP(EP854,$A$879:$F$2566,6,FALSE)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VLOOKUP(EY854,$A$879:$F$2566,6,FALSE)</f>
        <v>90</v>
      </c>
      <c r="FC854" s="179" t="s">
        <v>67</v>
      </c>
      <c r="FD854" s="10">
        <f>FB854*1.2</f>
        <v>108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VLOOKUP(FH854,$A$879:$F$2566,6,FALSE)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VLOOKUP(FQ854,$A$879:$F$2566,6,FALSE)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VLOOKUP(FZ854,$A$879:$F$2566,6,FALSE)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VLOOKUP(GI854,$A$879:$F$2566,6,FALSE)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VLOOKUP(GR854,$A$879:$F$2566,6,FALSE)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VLOOKUP(HA854,$A$879:$F$2566,6,FALSE)</f>
        <v>162</v>
      </c>
      <c r="HE854" s="179" t="s">
        <v>67</v>
      </c>
      <c r="HF854" s="10">
        <f>HD854*1.2</f>
        <v>194.4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VLOOKUP(HJ854,$A$879:$F$2566,6,FALSE)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VLOOKUP(HS854,$A$879:$F$2566,6,FALSE)</f>
        <v>54</v>
      </c>
      <c r="HW854" s="179" t="s">
        <v>67</v>
      </c>
      <c r="HX854" s="10">
        <f>HV854*1.2</f>
        <v>64.8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VLOOKUP(IB854,$A$879:$F$2566,6,FALSE)</f>
        <v>90</v>
      </c>
      <c r="IF854" s="179" t="s">
        <v>67</v>
      </c>
      <c r="IG854" s="10">
        <f>IE854*1.2</f>
        <v>108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VLOOKUP(IK854,$A$879:$F$2566,6,FALSE)</f>
        <v>90</v>
      </c>
      <c r="IO854" s="179" t="s">
        <v>67</v>
      </c>
      <c r="IP854" s="10">
        <f>IN854*1.2</f>
        <v>108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VLOOKUP(IT854,$A$879:$F$2566,6,FALSE)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VLOOKUP(JC854,$A$879:$F$2566,6,FALSE)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VLOOKUP(JL854,$A$879:$F$2566,6,FALSE)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VLOOKUP(JU854,$A$879:$F$2566,6,FALSE)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VLOOKUP(KD854,$A$879:$F$2566,6,FALSE)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VLOOKUP(KM854,$A$879:$F$2566,6,FALSE)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VLOOKUP(KV854,$A$879:$F$2566,6,FALSE)</f>
        <v>44</v>
      </c>
      <c r="KZ854" s="179" t="s">
        <v>67</v>
      </c>
      <c r="LA854" s="10">
        <f>KY854*1.2</f>
        <v>52.8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VLOOKUP(LE854,$A$879:$F$2566,6,FALSE)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VLOOKUP(LN854,$A$879:$F$2566,6,FALSE)</f>
        <v>90</v>
      </c>
      <c r="LR854" s="179" t="s">
        <v>67</v>
      </c>
      <c r="LS854" s="10">
        <f>LQ854*1.2</f>
        <v>108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VLOOKUP(LW854,$A$879:$F$2566,6,FALSE)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3309</v>
      </c>
      <c r="MH854" s="180"/>
      <c r="MI854" s="180">
        <f>VLOOKUP(MF854,$A$879:$F$2566,6,FALSE)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VLOOKUP(MO854,$A$879:$F$2566,6,FALSE)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VLOOKUP(MX854,$A$879:$F$2566,6,FALSE)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VLOOKUP(NG854,$A$879:$F$2566,6,FALSE)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VLOOKUP(NP854,$A$879:$F$2566,6,FALSE)</f>
        <v>26</v>
      </c>
      <c r="NT854" s="179" t="s">
        <v>67</v>
      </c>
      <c r="NU854" s="10">
        <f>NS854*1.2</f>
        <v>31.2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VLOOKUP(NY854,$A$879:$F$2566,6,FALSE)</f>
        <v>90</v>
      </c>
      <c r="OC854" s="179" t="s">
        <v>67</v>
      </c>
      <c r="OD854" s="10">
        <f>OB854*1.2</f>
        <v>108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VLOOKUP(OH854,$A$879:$F$2566,6,FALSE)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VLOOKUP(OQ854,$A$879:$F$2566,6,FALSE)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VLOOKUP(OZ854,$A$879:$F$2566,6,FALSE)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VLOOKUP(PI854,$A$879:$F$2566,6,FALSE)</f>
        <v>90</v>
      </c>
      <c r="PM854" s="179" t="s">
        <v>67</v>
      </c>
      <c r="PN854" s="10">
        <f>PL854*1.2</f>
        <v>108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VLOOKUP(PR854,$A$879:$F$2566,6,FALSE)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VLOOKUP(QA854,$A$879:$F$2566,6,FALSE)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VLOOKUP(QJ854,$A$879:$F$2566,6,FALSE)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VLOOKUP(QS854,$A$879:$F$2566,6,FALSE)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VLOOKUP(RB854,$A$879:$F$2566,6,FALSE)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VLOOKUP(RK854,$A$879:$F$2566,6,FALSE)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VLOOKUP(RT854,$A$879:$F$2566,6,FALSE)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VLOOKUP(SC854,$A$879:$F$2566,6,FALSE)</f>
        <v>31</v>
      </c>
      <c r="SG854" s="179" t="s">
        <v>67</v>
      </c>
      <c r="SH854" s="10">
        <f>SF854*1.2</f>
        <v>37.199999999999996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VLOOKUP(SL854,$A$879:$F$2566,6,FALSE)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VLOOKUP(SU854,$A$879:$F$2566,6,FALSE)</f>
        <v>90</v>
      </c>
      <c r="SY854" s="179" t="s">
        <v>67</v>
      </c>
      <c r="SZ854" s="10">
        <f>SX854*1.2</f>
        <v>108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VLOOKUP(TD854,$A$879:$F$2566,6,FALSE)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VLOOKUP(TM854,$A$879:$F$2566,6,FALSE)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VLOOKUP(TV854,$A$879:$F$2566,6,FALSE)</f>
        <v>37</v>
      </c>
      <c r="TZ854" s="179" t="s">
        <v>67</v>
      </c>
      <c r="UA854" s="10">
        <f>TY854*1.2</f>
        <v>44.4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VLOOKUP(UE854,$A$879:$F$2566,6,FALSE)</f>
        <v>42</v>
      </c>
      <c r="UI854" s="179" t="s">
        <v>67</v>
      </c>
      <c r="UJ854" s="10">
        <f>UH854*1.2</f>
        <v>50.4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VLOOKUP(UN854,$A$879:$F$2566,6,FALSE)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VLOOKUP(UW854,$A$879:$F$2566,6,FALSE)</f>
        <v>52</v>
      </c>
      <c r="VA854" s="179" t="s">
        <v>67</v>
      </c>
      <c r="VB854" s="10">
        <f>UZ854*1.2</f>
        <v>62.4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VLOOKUP(VF854,$A$879:$F$2566,6,FALSE)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VLOOKUP(VO854,$A$879:$F$2566,6,FALSE)</f>
        <v>90</v>
      </c>
      <c r="VS854" s="179" t="s">
        <v>67</v>
      </c>
      <c r="VT854" s="10">
        <f>VR854*1.2</f>
        <v>108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VLOOKUP(VX854,$A$879:$F$2566,6,FALSE)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VLOOKUP(WG854,$A$879:$F$2566,6,FALSE)</f>
        <v>90</v>
      </c>
      <c r="WK854" s="179" t="s">
        <v>67</v>
      </c>
      <c r="WL854" s="10">
        <f>WJ854*1.2</f>
        <v>108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VLOOKUP(WP854,$A$879:$F$2566,6,FALSE)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VLOOKUP(WY854,$A$879:$F$2566,6,FALSE)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VLOOKUP(XH854,$A$879:$F$2566,6,FALSE)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1" t="s">
        <v>1994</v>
      </c>
      <c r="XS854" s="180"/>
      <c r="XT854" s="180">
        <f>VLOOKUP(XQ854,$A$879:$F$2566,6,FALSE)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VLOOKUP(XZ854,$A$879:$F$2566,6,FALSE)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3117</v>
      </c>
      <c r="YK854" s="180"/>
      <c r="YL854" s="180">
        <f>VLOOKUP(YI854,$A$879:$F$2566,6,FALSE)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VLOOKUP(YR854,$A$879:$F$2566,6,FALSE)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VLOOKUP(ZA854,$A$879:$F$2566,6,FALSE)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1" t="s">
        <v>970</v>
      </c>
      <c r="ZL854" s="180"/>
      <c r="ZM854" s="180">
        <f>VLOOKUP(ZJ854,$A$879:$F$2566,6,FALSE)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VLOOKUP(ZS854,$A$879:$F$2566,6,FALSE)</f>
        <v>37</v>
      </c>
      <c r="ZW854" s="179" t="s">
        <v>67</v>
      </c>
      <c r="ZX854" s="10">
        <f>ZV854*1.2</f>
        <v>44.4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VLOOKUP(AAB854,$A$879:$F$2566,6,FALSE)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VLOOKUP(AAK854,$A$879:$F$2566,6,FALSE)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VLOOKUP(AAT854,$A$879:$F$2566,6,FALSE)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VLOOKUP(ABC854,$A$879:$F$2566,6,FALSE)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VLOOKUP(ABL854,$A$879:$F$2566,6,FALSE)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VLOOKUP(ABU854,$A$879:$F$2566,6,FALSE)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VLOOKUP(ACD854,$A$879:$F$2566,6,FALSE)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VLOOKUP(ACM854,$A$879:$F$2566,6,FALSE)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VLOOKUP(ACV854,$A$879:$F$2566,6,FALSE)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VLOOKUP(ADE854,$A$879:$F$2566,6,FALSE)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VLOOKUP(ADN854,$A$879:$F$2566,6,FALSE)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VLOOKUP(ADW854,$A$879:$F$2566,6,FALSE)</f>
        <v>29</v>
      </c>
      <c r="AEA854" s="179" t="s">
        <v>67</v>
      </c>
      <c r="AEB854" s="10">
        <f>ADZ854*1.2</f>
        <v>34.799999999999997</v>
      </c>
      <c r="AED854" s="239"/>
      <c r="AEE854" s="179" t="s">
        <v>113</v>
      </c>
      <c r="AEF854" s="75" t="s">
        <v>183</v>
      </c>
      <c r="AEH854" s="180"/>
      <c r="AEI854" s="180" t="e">
        <f>VLOOKUP(AEF854,$A$879:$F$2566,6,FALSE)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VLOOKUP(AEO854,$A$879:$F$2566,6,FALSE)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VLOOKUP(AEX854,$A$879:$F$2566,6,FALSE)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VLOOKUP(AFG854,$A$879:$F$2566,6,FALSE)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VLOOKUP(AFP854,$A$879:$F$2566,6,FALSE)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VLOOKUP(AFY854,$A$879:$F$2566,6,FALSE)</f>
        <v>44</v>
      </c>
      <c r="AGC854" s="179" t="s">
        <v>67</v>
      </c>
      <c r="AGD854" s="10">
        <f>AGB854*1.2</f>
        <v>52.8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VLOOKUP(AGH854,$A$879:$F$2566,6,FALSE)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VLOOKUP(AGQ854,$A$879:$F$2566,6,FALSE)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1" t="s">
        <v>3237</v>
      </c>
      <c r="AHB854" s="180"/>
      <c r="AHC854" s="180">
        <f>VLOOKUP(AGZ854,$A$879:$F$2566,6,FALSE)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40" t="s">
        <v>1986</v>
      </c>
      <c r="AHK854" s="180"/>
      <c r="AHL854" s="180">
        <f>VLOOKUP(AHI854,$A$879:$F$2566,6,FALSE)</f>
        <v>162</v>
      </c>
      <c r="AHM854" s="179" t="s">
        <v>67</v>
      </c>
      <c r="AHN854" s="10">
        <f>AHL854*1.2</f>
        <v>194.4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VLOOKUP(AHR854,$A$879:$F$2566,6,FALSE)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VLOOKUP(AIA854,$A$879:$F$2566,6,FALSE)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VLOOKUP(AIJ854,$A$879:$F$2566,6,FALSE)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VLOOKUP(AIS854,$A$879:$F$2566,6,FALSE)</f>
        <v>44</v>
      </c>
      <c r="AIW854" s="179" t="s">
        <v>67</v>
      </c>
      <c r="AIX854" s="10">
        <f>AIV854*1.2</f>
        <v>52.8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VLOOKUP(AJB854,$A$879:$F$2566,6,FALSE)</f>
        <v>162</v>
      </c>
      <c r="AJF854" s="179" t="s">
        <v>67</v>
      </c>
      <c r="AJG854" s="10">
        <f>AJE854*1.2</f>
        <v>194.4</v>
      </c>
      <c r="AJH854" s="10"/>
      <c r="AJI854" s="239"/>
      <c r="AJJ854" s="179" t="s">
        <v>113</v>
      </c>
      <c r="AJK854" s="361" t="s">
        <v>3330</v>
      </c>
      <c r="AJM854" s="180"/>
      <c r="AJN854" s="180">
        <f>VLOOKUP(AJK854,$A$879:$F$2566,6,FALSE)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VLOOKUP(AJT854,$A$879:$F$2566,6,FALSE)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VLOOKUP(AKC854,$A$879:$F$2566,6,FALSE)</f>
        <v>62</v>
      </c>
      <c r="AKG854" s="179" t="s">
        <v>67</v>
      </c>
      <c r="AKH854" s="10">
        <f>AKF854*1.2</f>
        <v>74.399999999999991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VLOOKUP(AKL854,$A$879:$F$2566,6,FALSE)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VLOOKUP(AKU854,$A$879:$F$2566,6,FALSE)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VLOOKUP(ALD854,$A$879:$F$2566,6,FALSE)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VLOOKUP(ALM854,$A$879:$F$2566,6,FALSE)</f>
        <v>162</v>
      </c>
      <c r="ALQ854" s="179" t="s">
        <v>67</v>
      </c>
      <c r="ALR854" s="10">
        <f>ALP854*1.2</f>
        <v>194.4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VLOOKUP(ALV854,$A$879:$F$2566,6,FALSE)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3" t="s">
        <v>3117</v>
      </c>
      <c r="AMG854" s="180"/>
      <c r="AMH854" s="180">
        <f>VLOOKUP(AME854,$A$879:$F$2566,6,FALSE)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VLOOKUP(AMN854,$A$879:$F$2566,6,FALSE)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VLOOKUP(AMW854,$A$879:$F$2566,6,FALSE)</f>
        <v>44</v>
      </c>
      <c r="ANA854" s="179" t="s">
        <v>67</v>
      </c>
      <c r="ANB854" s="10">
        <f>AMZ854*1.2</f>
        <v>52.8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VLOOKUP(ANF854,$A$879:$F$2566,6,FALSE)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VLOOKUP(ANO854,$A$879:$F$2566,6,FALSE)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VLOOKUP(ANX854,$A$879:$F$2566,6,FALSE)</f>
        <v>90</v>
      </c>
      <c r="AOB854" s="179" t="s">
        <v>67</v>
      </c>
      <c r="AOC854" s="10">
        <f>AOA854*1.2</f>
        <v>108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VLOOKUP(AOG854,$A$879:$F$2566,6,FALSE)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VLOOKUP(AOP854,$A$879:$F$2566,6,FALSE)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6" t="s">
        <v>2650</v>
      </c>
      <c r="APA854" s="180"/>
      <c r="APB854" s="180">
        <f>VLOOKUP(AOY854,$A$879:$F$2566,6,FALSE)</f>
        <v>29</v>
      </c>
      <c r="APC854" s="179" t="s">
        <v>67</v>
      </c>
      <c r="APD854" s="10">
        <f>APB854*1.2</f>
        <v>34.799999999999997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VLOOKUP(APH854,$A$879:$F$2566,6,FALSE)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VLOOKUP(APQ854,$A$879:$F$2566,6,FALSE)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VLOOKUP(APZ854,$A$879:$F$2566,6,FALSE)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VLOOKUP(AQI854,$A$879:$F$2566,6,FALSE)</f>
        <v>52</v>
      </c>
      <c r="AQM854" s="179" t="s">
        <v>67</v>
      </c>
      <c r="AQN854" s="10">
        <f>AQL854*1.2</f>
        <v>62.4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VLOOKUP(AQR854,$A$879:$F$2566,6,FALSE)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VLOOKUP(ARA854,$A$879:$F$2566,6,FALSE)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VLOOKUP(ARJ854,$A$879:$F$2566,6,FALSE)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VLOOKUP(ARS854,$A$879:$F$2566,6,FALSE)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VLOOKUP(ASB854,$A$879:$F$2566,6,FALSE)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VLOOKUP(ASK854,$A$879:$F$2566,6,FALSE)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3237</v>
      </c>
      <c r="ASV854" s="180"/>
      <c r="ASW854" s="180">
        <f>VLOOKUP(AST854,$A$879:$F$2566,6,FALSE)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VLOOKUP(ATC854,$A$879:$F$2566,6,FALSE)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VLOOKUP(ATL854,$A$879:$F$2566,6,FALSE)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VLOOKUP(ATU854,$A$879:$F$2566,6,FALSE)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VLOOKUP(AUD854,$A$879:$F$2566,6,FALSE)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VLOOKUP(AUM854,$A$879:$F$2566,6,FALSE)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VLOOKUP(AUV854,$A$879:$F$2566,6,FALSE)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VLOOKUP(AVE854,$A$879:$F$2566,6,FALSE)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VLOOKUP(AVN854,$A$879:$F$2566,6,FALSE)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VLOOKUP(AVW854,$A$879:$F$2566,6,FALSE)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VLOOKUP(AWF854,$A$879:$F$2566,6,FALSE)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VLOOKUP(AWO854,$A$879:$F$2566,6,FALSE)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VLOOKUP(AWX854,$A$879:$F$2566,6,FALSE)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VLOOKUP(AXG854,$A$879:$F$2566,6,FALSE)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VLOOKUP(AXP854,$A$879:$F$2566,6,FALSE)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VLOOKUP(AXY854,$A$879:$F$2566,6,FALSE)</f>
        <v>13</v>
      </c>
      <c r="AYC854" s="179" t="s">
        <v>67</v>
      </c>
      <c r="AYD854" s="10">
        <f>AYB854*1.2</f>
        <v>15.6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VLOOKUP(AYH854,$A$879:$F$2566,6,FALSE)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VLOOKUP(AYQ854,$A$879:$F$2566,6,FALSE)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VLOOKUP(AYZ854,$A$879:$F$2566,6,FALSE)</f>
        <v>12</v>
      </c>
      <c r="AZD854" s="179" t="s">
        <v>67</v>
      </c>
      <c r="AZE854" s="10">
        <f>AZC854*1.2</f>
        <v>14.399999999999999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VLOOKUP(AZI854,$A$879:$F$2566,6,FALSE)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VLOOKUP(AZR854,$A$879:$F$2566,6,FALSE)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VLOOKUP(BAA854,$A$879:$F$2566,6,FALSE)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0" t="s">
        <v>2131</v>
      </c>
      <c r="BAL854" s="180"/>
      <c r="BAM854" s="180">
        <f>VLOOKUP(BAJ854,$A$879:$F$2566,6,FALSE)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VLOOKUP(BAS854,$A$879:$F$2566,6,FALSE)</f>
        <v>90</v>
      </c>
      <c r="BAW854" s="179" t="s">
        <v>67</v>
      </c>
      <c r="BAX854" s="10">
        <f>BAV854*1.2</f>
        <v>108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VLOOKUP(BBB854,$A$879:$F$2566,6,FALSE)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VLOOKUP(BBK854,$A$879:$F$2566,6,FALSE)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VLOOKUP(BBT854,$A$879:$F$2566,6,FALSE)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VLOOKUP(BCC854,$A$879:$F$2566,6,FALSE)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VLOOKUP(BCL854,$A$879:$F$2566,6,FALSE)</f>
        <v>11</v>
      </c>
      <c r="BCP854" s="179" t="s">
        <v>67</v>
      </c>
      <c r="BCQ854" s="10">
        <f>BCO854*1.2</f>
        <v>13.2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VLOOKUP(BCU854,$A$879:$F$2566,6,FALSE)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VLOOKUP(BDD854,$A$879:$F$2566,6,FALSE)</f>
        <v>37</v>
      </c>
      <c r="BDH854" s="179" t="s">
        <v>67</v>
      </c>
      <c r="BDI854" s="10">
        <f>BDG854*1.2</f>
        <v>44.4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VLOOKUP(BDM854,$A$879:$F$2566,6,FALSE)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VLOOKUP(BDV854,$A$879:$F$2566,6,FALSE)</f>
        <v>52</v>
      </c>
      <c r="BDZ854" s="179" t="s">
        <v>67</v>
      </c>
      <c r="BEA854" s="10">
        <f>BDY854*1.2</f>
        <v>62.4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VLOOKUP(BEE854,$A$879:$F$2566,6,FALSE)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VLOOKUP(BEN854,$A$879:$F$2566,6,FALSE)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VLOOKUP(BEW854,$A$879:$F$2566,6,FALSE)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VLOOKUP(BFF854,$A$879:$F$2566,6,FALSE)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VLOOKUP(BFO854,$A$879:$F$2566,6,FALSE)</f>
        <v>13</v>
      </c>
      <c r="BFS854" s="179" t="s">
        <v>67</v>
      </c>
      <c r="BFT854" s="10">
        <f>BFR854*1.2</f>
        <v>15.6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VLOOKUP(BFX854,$A$879:$F$2566,6,FALSE)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VLOOKUP(BGG854,$A$879:$F$2566,6,FALSE)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VLOOKUP(BGP854,$A$879:$F$2566,6,FALSE)</f>
        <v>13</v>
      </c>
      <c r="BGT854" s="179" t="s">
        <v>67</v>
      </c>
      <c r="BGU854" s="10">
        <f>BGS854*1.2</f>
        <v>15.6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VLOOKUP(BGY854,$A$879:$F$2566,6,FALSE)</f>
        <v>95</v>
      </c>
      <c r="BHC854" s="179" t="s">
        <v>67</v>
      </c>
      <c r="BHD854" s="10">
        <f>BHB854*1.2</f>
        <v>114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VLOOKUP(B855,$A$879:$F$2566,6,FALSE)</f>
        <v>90</v>
      </c>
      <c r="F855" s="179" t="s">
        <v>69</v>
      </c>
      <c r="G855" s="10">
        <f>E855*1.1</f>
        <v>99.000000000000014</v>
      </c>
      <c r="H855" s="10"/>
      <c r="I855" s="233"/>
      <c r="J855" s="179" t="s">
        <v>114</v>
      </c>
      <c r="K855" s="361" t="s">
        <v>3330</v>
      </c>
      <c r="M855" s="180"/>
      <c r="N855" s="180">
        <f>VLOOKUP(K855,$A$879:$F$2566,6,FALSE)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VLOOKUP(T855,$A$879:$F$2566,6,FALSE)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VLOOKUP(AC855,$A$879:$F$2566,6,FALSE)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VLOOKUP(AL855,$A$879:$F$2566,6,FALSE)</f>
        <v>90</v>
      </c>
      <c r="AP855" s="179" t="s">
        <v>69</v>
      </c>
      <c r="AQ855" s="10">
        <f>AO855*1.1</f>
        <v>99.000000000000014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VLOOKUP(AU855,$A$879:$F$2566,6,FALSE)</f>
        <v>54</v>
      </c>
      <c r="AY855" s="179" t="s">
        <v>69</v>
      </c>
      <c r="AZ855" s="10">
        <f>AX855*1.1</f>
        <v>59.400000000000006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VLOOKUP(BD855,$A$879:$F$2566,6,FALSE)</f>
        <v>90</v>
      </c>
      <c r="BH855" s="179" t="s">
        <v>69</v>
      </c>
      <c r="BI855" s="10">
        <f>BG855*1.1</f>
        <v>99.000000000000014</v>
      </c>
      <c r="BJ855" s="10"/>
      <c r="BK855" s="233"/>
      <c r="BL855" s="179" t="s">
        <v>114</v>
      </c>
      <c r="BM855" s="361" t="s">
        <v>3117</v>
      </c>
      <c r="BO855" s="180"/>
      <c r="BP855" s="180">
        <f>VLOOKUP(BM855,$A$879:$F$2566,6,FALSE)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3117</v>
      </c>
      <c r="BX855" s="180"/>
      <c r="BY855" s="180">
        <f>VLOOKUP(BV855,$A$879:$F$2566,6,FALSE)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VLOOKUP(CE855,$A$879:$F$2566,6,FALSE)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VLOOKUP(CN855,$A$879:$F$2566,6,FALSE)</f>
        <v>90</v>
      </c>
      <c r="CR855" s="179" t="s">
        <v>69</v>
      </c>
      <c r="CS855" s="10">
        <f>CQ855*1.1</f>
        <v>99.000000000000014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VLOOKUP(CW855,$A$879:$F$2566,6,FALSE)</f>
        <v>64</v>
      </c>
      <c r="DA855" s="179" t="s">
        <v>69</v>
      </c>
      <c r="DB855" s="10">
        <f>CZ855*1.1</f>
        <v>70.400000000000006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VLOOKUP(DF855,$A$879:$F$2566,6,FALSE)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VLOOKUP(DO855,$A$879:$F$2566,6,FALSE)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VLOOKUP(DX855,$A$879:$F$2566,6,FALSE)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VLOOKUP(EG855,$A$879:$F$2566,6,FALSE)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VLOOKUP(EP855,$A$879:$F$2566,6,FALSE)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VLOOKUP(EY855,$A$879:$F$2566,6,FALSE)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VLOOKUP(FH855,$A$879:$F$2566,6,FALSE)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VLOOKUP(FQ855,$A$879:$F$2566,6,FALSE)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VLOOKUP(FZ855,$A$879:$F$2566,6,FALSE)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3330</v>
      </c>
      <c r="GK855" s="180"/>
      <c r="GL855" s="180">
        <f>VLOOKUP(GI855,$A$879:$F$2566,6,FALSE)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VLOOKUP(GR855,$A$879:$F$2566,6,FALSE)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VLOOKUP(HA855,$A$879:$F$2566,6,FALSE)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VLOOKUP(HJ855,$A$879:$F$2566,6,FALSE)</f>
        <v>90</v>
      </c>
      <c r="HN855" s="179" t="s">
        <v>69</v>
      </c>
      <c r="HO855" s="10">
        <f>HM855*1.1</f>
        <v>99.000000000000014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VLOOKUP(HS855,$A$879:$F$2566,6,FALSE)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VLOOKUP(IB855,$A$879:$F$2566,6,FALSE)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VLOOKUP(IK855,$A$879:$F$2566,6,FALSE)</f>
        <v>44</v>
      </c>
      <c r="IO855" s="179" t="s">
        <v>69</v>
      </c>
      <c r="IP855" s="10">
        <f>IN855*1.1</f>
        <v>48.400000000000006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VLOOKUP(IT855,$A$879:$F$2566,6,FALSE)</f>
        <v>29</v>
      </c>
      <c r="IX855" s="179" t="s">
        <v>69</v>
      </c>
      <c r="IY855" s="10">
        <f>IW855*1.1</f>
        <v>31.900000000000002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VLOOKUP(JC855,$A$879:$F$2566,6,FALSE)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VLOOKUP(JL855,$A$879:$F$2566,6,FALSE)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VLOOKUP(JU855,$A$879:$F$2566,6,FALSE)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VLOOKUP(KD855,$A$879:$F$2566,6,FALSE)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VLOOKUP(KM855,$A$879:$F$2566,6,FALSE)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VLOOKUP(KV855,$A$879:$F$2566,6,FALSE)</f>
        <v>64</v>
      </c>
      <c r="KZ855" s="179" t="s">
        <v>69</v>
      </c>
      <c r="LA855" s="10">
        <f>KY855*1.1</f>
        <v>70.400000000000006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VLOOKUP(LE855,$A$879:$F$2566,6,FALSE)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VLOOKUP(LN855,$A$879:$F$2566,6,FALSE)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VLOOKUP(LW855,$A$879:$F$2566,6,FALSE)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VLOOKUP(MF855,$A$879:$F$2566,6,FALSE)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VLOOKUP(MO855,$A$879:$F$2566,6,FALSE)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VLOOKUP(MX855,$A$879:$F$2566,6,FALSE)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VLOOKUP(NG855,$A$879:$F$2566,6,FALSE)</f>
        <v>90</v>
      </c>
      <c r="NK855" s="179" t="s">
        <v>69</v>
      </c>
      <c r="NL855" s="10">
        <f>NJ855*1.1</f>
        <v>99.000000000000014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VLOOKUP(NP855,$A$879:$F$2566,6,FALSE)</f>
        <v>31</v>
      </c>
      <c r="NT855" s="179" t="s">
        <v>69</v>
      </c>
      <c r="NU855" s="10">
        <f>NS855*1.1</f>
        <v>34.1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VLOOKUP(NY855,$A$879:$F$2566,6,FALSE)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VLOOKUP(OH855,$A$879:$F$2566,6,FALSE)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VLOOKUP(OQ855,$A$879:$F$2566,6,FALSE)</f>
        <v>37</v>
      </c>
      <c r="OU855" s="179" t="s">
        <v>69</v>
      </c>
      <c r="OV855" s="10">
        <f>OT855*1.1</f>
        <v>40.700000000000003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VLOOKUP(OZ855,$A$879:$F$2566,6,FALSE)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3334</v>
      </c>
      <c r="PK855" s="180"/>
      <c r="PL855" s="180">
        <f>VLOOKUP(PI855,$A$879:$F$2566,6,FALSE)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VLOOKUP(PR855,$A$879:$F$2566,6,FALSE)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VLOOKUP(QA855,$A$879:$F$2566,6,FALSE)</f>
        <v>162</v>
      </c>
      <c r="QE855" s="179" t="s">
        <v>69</v>
      </c>
      <c r="QF855" s="10">
        <f>QD855*1.1</f>
        <v>178.20000000000002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VLOOKUP(QJ855,$A$879:$F$2566,6,FALSE)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VLOOKUP(QS855,$A$879:$F$2566,6,FALSE)</f>
        <v>13</v>
      </c>
      <c r="QW855" s="179" t="s">
        <v>69</v>
      </c>
      <c r="QX855" s="10">
        <f>QV855*1.1</f>
        <v>14.3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VLOOKUP(RB855,$A$879:$F$2566,6,FALSE)</f>
        <v>90</v>
      </c>
      <c r="RF855" s="179" t="s">
        <v>69</v>
      </c>
      <c r="RG855" s="10">
        <f>RE855*1.1</f>
        <v>99.000000000000014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VLOOKUP(RK855,$A$879:$F$2566,6,FALSE)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VLOOKUP(RT855,$A$879:$F$2566,6,FALSE)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VLOOKUP(SC855,$A$879:$F$2566,6,FALSE)</f>
        <v>18</v>
      </c>
      <c r="SG855" s="179" t="s">
        <v>69</v>
      </c>
      <c r="SH855" s="10">
        <f>SF855*1.1</f>
        <v>19.8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VLOOKUP(SL855,$A$879:$F$2566,6,FALSE)</f>
        <v>162</v>
      </c>
      <c r="SP855" s="179" t="s">
        <v>69</v>
      </c>
      <c r="SQ855" s="10">
        <f>SO855*1.1</f>
        <v>178.20000000000002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VLOOKUP(SU855,$A$879:$F$2566,6,FALSE)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VLOOKUP(TD855,$A$879:$F$2566,6,FALSE)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VLOOKUP(TM855,$A$879:$F$2566,6,FALSE)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VLOOKUP(TV855,$A$879:$F$2566,6,FALSE)</f>
        <v>27</v>
      </c>
      <c r="TZ855" s="179" t="s">
        <v>69</v>
      </c>
      <c r="UA855" s="10">
        <f>TY855*1.1</f>
        <v>29.700000000000003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VLOOKUP(UE855,$A$879:$F$2566,6,FALSE)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VLOOKUP(UN855,$A$879:$F$2566,6,FALSE)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VLOOKUP(UW855,$A$879:$F$2566,6,FALSE)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VLOOKUP(VF855,$A$879:$F$2566,6,FALSE)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VLOOKUP(VO855,$A$879:$F$2566,6,FALSE)</f>
        <v>12</v>
      </c>
      <c r="VS855" s="179" t="s">
        <v>69</v>
      </c>
      <c r="VT855" s="10">
        <f>VR855*1.1</f>
        <v>13.200000000000001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VLOOKUP(VX855,$A$879:$F$2566,6,FALSE)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VLOOKUP(WG855,$A$879:$F$2566,6,FALSE)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VLOOKUP(WP855,$A$879:$F$2566,6,FALSE)</f>
        <v>90</v>
      </c>
      <c r="WT855" s="179" t="s">
        <v>69</v>
      </c>
      <c r="WU855" s="10">
        <f>WS855*1.1</f>
        <v>99.000000000000014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VLOOKUP(WY855,$A$879:$F$2566,6,FALSE)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VLOOKUP(XH855,$A$879:$F$2566,6,FALSE)</f>
        <v>90</v>
      </c>
      <c r="XL855" s="179" t="s">
        <v>69</v>
      </c>
      <c r="XM855" s="10">
        <f>XK855*1.1</f>
        <v>99.000000000000014</v>
      </c>
      <c r="XO855" s="239"/>
      <c r="XP855" s="179" t="s">
        <v>114</v>
      </c>
      <c r="XQ855" s="361" t="s">
        <v>502</v>
      </c>
      <c r="XS855" s="180"/>
      <c r="XT855" s="180">
        <f>VLOOKUP(XQ855,$A$879:$F$2566,6,FALSE)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3237</v>
      </c>
      <c r="YB855" s="180"/>
      <c r="YC855" s="180">
        <f>VLOOKUP(XZ855,$A$879:$F$2566,6,FALSE)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1" t="s">
        <v>2595</v>
      </c>
      <c r="YK855" s="180"/>
      <c r="YL855" s="180">
        <f>VLOOKUP(YI855,$A$879:$F$2566,6,FALSE)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3330</v>
      </c>
      <c r="YT855" s="180"/>
      <c r="YU855" s="180">
        <f>VLOOKUP(YR855,$A$879:$F$2566,6,FALSE)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VLOOKUP(ZA855,$A$879:$F$2566,6,FALSE)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VLOOKUP(ZJ855,$A$879:$F$2566,6,FALSE)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VLOOKUP(ZS855,$A$879:$F$2566,6,FALSE)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VLOOKUP(AAB855,$A$879:$F$2566,6,FALSE)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VLOOKUP(AAK855,$A$879:$F$2566,6,FALSE)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3117</v>
      </c>
      <c r="AAV855" s="180"/>
      <c r="AAW855" s="180">
        <f>VLOOKUP(AAT855,$A$879:$F$2566,6,FALSE)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VLOOKUP(ABC855,$A$879:$F$2566,6,FALSE)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VLOOKUP(ABL855,$A$879:$F$2566,6,FALSE)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VLOOKUP(ABU855,$A$879:$F$2566,6,FALSE)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VLOOKUP(ACD855,$A$879:$F$2566,6,FALSE)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VLOOKUP(ACM855,$A$879:$F$2566,6,FALSE)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VLOOKUP(ACV855,$A$879:$F$2566,6,FALSE)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VLOOKUP(ADE855,$A$879:$F$2566,6,FALSE)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VLOOKUP(ADN855,$A$879:$F$2566,6,FALSE)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VLOOKUP(ADW855,$A$879:$F$2566,6,FALSE)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VLOOKUP(AEF855,$A$879:$F$2566,6,FALSE)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VLOOKUP(AEO855,$A$879:$F$2566,6,FALSE)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VLOOKUP(AEX855,$A$879:$F$2566,6,FALSE)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VLOOKUP(AFG855,$A$879:$F$2566,6,FALSE)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VLOOKUP(AFP855,$A$879:$F$2566,6,FALSE)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VLOOKUP(AFY855,$A$879:$F$2566,6,FALSE)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VLOOKUP(AGH855,$A$879:$F$2566,6,FALSE)</f>
        <v>90</v>
      </c>
      <c r="AGL855" s="179" t="s">
        <v>69</v>
      </c>
      <c r="AGM855" s="10">
        <f>AGK855*1.1</f>
        <v>99.000000000000014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VLOOKUP(AGQ855,$A$879:$F$2566,6,FALSE)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VLOOKUP(AGZ855,$A$879:$F$2566,6,FALSE)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0" t="s">
        <v>2141</v>
      </c>
      <c r="AHK855" s="180"/>
      <c r="AHL855" s="180">
        <f>VLOOKUP(AHI855,$A$879:$F$2566,6,FALSE)</f>
        <v>90</v>
      </c>
      <c r="AHM855" s="179" t="s">
        <v>69</v>
      </c>
      <c r="AHN855" s="10">
        <f>AHL855*1.1</f>
        <v>99.000000000000014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VLOOKUP(AHR855,$A$879:$F$2566,6,FALSE)</f>
        <v>80</v>
      </c>
      <c r="AHV855" s="179" t="s">
        <v>69</v>
      </c>
      <c r="AHW855" s="10">
        <f>AHU855*1.1</f>
        <v>88</v>
      </c>
      <c r="AHX855" s="10"/>
      <c r="AHY855" s="239"/>
      <c r="AHZ855" s="179" t="s">
        <v>114</v>
      </c>
      <c r="AIA855" s="361" t="s">
        <v>3334</v>
      </c>
      <c r="AIC855" s="180"/>
      <c r="AID855" s="180">
        <f>VLOOKUP(AIA855,$A$879:$F$2566,6,FALSE)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3252</v>
      </c>
      <c r="AIL855" s="180"/>
      <c r="AIM855" s="180">
        <f>VLOOKUP(AIJ855,$A$879:$F$2566,6,FALSE)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VLOOKUP(AIS855,$A$879:$F$2566,6,FALSE)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VLOOKUP(AJB855,$A$879:$F$2566,6,FALSE)</f>
        <v>90</v>
      </c>
      <c r="AJF855" s="179" t="s">
        <v>69</v>
      </c>
      <c r="AJG855" s="10">
        <f>AJE855*1.1</f>
        <v>99.000000000000014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VLOOKUP(AJK855,$A$879:$F$2566,6,FALSE)</f>
        <v>64</v>
      </c>
      <c r="AJO855" s="179" t="s">
        <v>69</v>
      </c>
      <c r="AJP855" s="10">
        <f>AJN855*1.1</f>
        <v>70.400000000000006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VLOOKUP(AJT855,$A$879:$F$2566,6,FALSE)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VLOOKUP(AKC855,$A$879:$F$2566,6,FALSE)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VLOOKUP(AKL855,$A$879:$F$2566,6,FALSE)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VLOOKUP(AKU855,$A$879:$F$2566,6,FALSE)</f>
        <v>54</v>
      </c>
      <c r="AKY855" s="179" t="s">
        <v>69</v>
      </c>
      <c r="AKZ855" s="10">
        <f>AKX855*1.1</f>
        <v>59.400000000000006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VLOOKUP(ALD855,$A$879:$F$2566,6,FALSE)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VLOOKUP(ALM855,$A$879:$F$2566,6,FALSE)</f>
        <v>90</v>
      </c>
      <c r="ALQ855" s="179" t="s">
        <v>69</v>
      </c>
      <c r="ALR855" s="10">
        <f>ALP855*1.1</f>
        <v>99.000000000000014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VLOOKUP(ALV855,$A$879:$F$2566,6,FALSE)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3" t="s">
        <v>980</v>
      </c>
      <c r="AMG855" s="180"/>
      <c r="AMH855" s="180">
        <f>VLOOKUP(AME855,$A$879:$F$2566,6,FALSE)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VLOOKUP(AMN855,$A$879:$F$2566,6,FALSE)</f>
        <v>13</v>
      </c>
      <c r="AMR855" s="179" t="s">
        <v>69</v>
      </c>
      <c r="AMS855" s="10">
        <f>AMQ855*1.1</f>
        <v>14.3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VLOOKUP(AMW855,$A$879:$F$2566,6,FALSE)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VLOOKUP(ANF855,$A$879:$F$2566,6,FALSE)</f>
        <v>13</v>
      </c>
      <c r="ANJ855" s="179" t="s">
        <v>69</v>
      </c>
      <c r="ANK855" s="10">
        <f>ANI855*1.1</f>
        <v>14.3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VLOOKUP(ANO855,$A$879:$F$2566,6,FALSE)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VLOOKUP(ANX855,$A$879:$F$2566,6,FALSE)</f>
        <v>80</v>
      </c>
      <c r="AOB855" s="179" t="s">
        <v>69</v>
      </c>
      <c r="AOC855" s="10">
        <f>AOA855*1.1</f>
        <v>88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VLOOKUP(AOG855,$A$879:$F$2566,6,FALSE)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VLOOKUP(AOP855,$A$879:$F$2566,6,FALSE)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6" t="s">
        <v>3334</v>
      </c>
      <c r="APA855" s="180"/>
      <c r="APB855" s="180">
        <f>VLOOKUP(AOY855,$A$879:$F$2566,6,FALSE)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VLOOKUP(APH855,$A$879:$F$2566,6,FALSE)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VLOOKUP(APQ855,$A$879:$F$2566,6,FALSE)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VLOOKUP(APZ855,$A$879:$F$2566,6,FALSE)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VLOOKUP(AQI855,$A$879:$F$2566,6,FALSE)</f>
        <v>42</v>
      </c>
      <c r="AQM855" s="179" t="s">
        <v>69</v>
      </c>
      <c r="AQN855" s="10">
        <f>AQL855*1.1</f>
        <v>46.2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VLOOKUP(AQR855,$A$879:$F$2566,6,FALSE)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VLOOKUP(ARA855,$A$879:$F$2566,6,FALSE)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VLOOKUP(ARJ855,$A$879:$F$2566,6,FALSE)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VLOOKUP(ARS855,$A$879:$F$2566,6,FALSE)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VLOOKUP(ASB855,$A$879:$F$2566,6,FALSE)</f>
        <v>37</v>
      </c>
      <c r="ASF855" s="179" t="s">
        <v>69</v>
      </c>
      <c r="ASG855" s="10">
        <f>ASE855*1.1</f>
        <v>40.700000000000003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VLOOKUP(ASK855,$A$879:$F$2566,6,FALSE)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VLOOKUP(AST855,$A$879:$F$2566,6,FALSE)</f>
        <v>90</v>
      </c>
      <c r="ASX855" s="179" t="s">
        <v>69</v>
      </c>
      <c r="ASY855" s="10">
        <f>ASW855*1.1</f>
        <v>99.000000000000014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VLOOKUP(ATC855,$A$879:$F$2566,6,FALSE)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VLOOKUP(ATL855,$A$879:$F$2566,6,FALSE)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VLOOKUP(ATU855,$A$879:$F$2566,6,FALSE)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VLOOKUP(AUD855,$A$879:$F$2566,6,FALSE)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VLOOKUP(AUM855,$A$879:$F$2566,6,FALSE)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VLOOKUP(AUV855,$A$879:$F$2566,6,FALSE)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VLOOKUP(AVE855,$A$879:$F$2566,6,FALSE)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VLOOKUP(AVN855,$A$879:$F$2566,6,FALSE)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VLOOKUP(AVW855,$A$879:$F$2566,6,FALSE)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VLOOKUP(AWF855,$A$879:$F$2566,6,FALSE)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VLOOKUP(AWO855,$A$879:$F$2566,6,FALSE)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VLOOKUP(AWX855,$A$879:$F$2566,6,FALSE)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VLOOKUP(AXG855,$A$879:$F$2566,6,FALSE)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VLOOKUP(AXP855,$A$879:$F$2566,6,FALSE)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VLOOKUP(AXY855,$A$879:$F$2566,6,FALSE)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VLOOKUP(AYH855,$A$879:$F$2566,6,FALSE)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3334</v>
      </c>
      <c r="AYS855" s="180"/>
      <c r="AYT855" s="180">
        <f>VLOOKUP(AYQ855,$A$879:$F$2566,6,FALSE)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VLOOKUP(AYZ855,$A$879:$F$2566,6,FALSE)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VLOOKUP(AZI855,$A$879:$F$2566,6,FALSE)</f>
        <v>12</v>
      </c>
      <c r="AZM855" s="179" t="s">
        <v>69</v>
      </c>
      <c r="AZN855" s="10">
        <f>AZL855*1.1</f>
        <v>13.200000000000001</v>
      </c>
      <c r="AZO855" s="10"/>
      <c r="AZP855" s="239"/>
      <c r="AZQ855" s="179" t="s">
        <v>114</v>
      </c>
      <c r="AZR855" s="361" t="s">
        <v>3452</v>
      </c>
      <c r="AZT855" s="180"/>
      <c r="AZU855" s="180">
        <f>VLOOKUP(AZR855,$A$879:$F$2566,6,FALSE)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VLOOKUP(BAA855,$A$879:$F$2566,6,FALSE)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0" t="s">
        <v>2141</v>
      </c>
      <c r="BAL855" s="180"/>
      <c r="BAM855" s="180">
        <f>VLOOKUP(BAJ855,$A$879:$F$2566,6,FALSE)</f>
        <v>90</v>
      </c>
      <c r="BAN855" s="179" t="s">
        <v>69</v>
      </c>
      <c r="BAO855" s="10">
        <f>BAM855*1.1</f>
        <v>99.000000000000014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VLOOKUP(BAS855,$A$879:$F$2566,6,FALSE)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VLOOKUP(BBB855,$A$879:$F$2566,6,FALSE)</f>
        <v>44</v>
      </c>
      <c r="BBF855" s="179" t="s">
        <v>69</v>
      </c>
      <c r="BBG855" s="10">
        <f>BBE855*1.1</f>
        <v>48.400000000000006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VLOOKUP(BBK855,$A$879:$F$2566,6,FALSE)</f>
        <v>44</v>
      </c>
      <c r="BBO855" s="179" t="s">
        <v>69</v>
      </c>
      <c r="BBP855" s="10">
        <f>BBN855*1.1</f>
        <v>48.400000000000006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VLOOKUP(BBT855,$A$879:$F$2566,6,FALSE)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VLOOKUP(BCC855,$A$879:$F$2566,6,FALSE)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VLOOKUP(BCL855,$A$879:$F$2566,6,FALSE)</f>
        <v>44</v>
      </c>
      <c r="BCP855" s="179" t="s">
        <v>69</v>
      </c>
      <c r="BCQ855" s="10">
        <f>BCO855*1.1</f>
        <v>48.400000000000006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VLOOKUP(BCU855,$A$879:$F$2566,6,FALSE)</f>
        <v>90</v>
      </c>
      <c r="BCY855" s="179" t="s">
        <v>69</v>
      </c>
      <c r="BCZ855" s="10">
        <f>BCX855*1.1</f>
        <v>99.000000000000014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VLOOKUP(BDD855,$A$879:$F$2566,6,FALSE)</f>
        <v>44</v>
      </c>
      <c r="BDH855" s="179" t="s">
        <v>69</v>
      </c>
      <c r="BDI855" s="10">
        <f>BDG855*1.1</f>
        <v>48.400000000000006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VLOOKUP(BDM855,$A$879:$F$2566,6,FALSE)</f>
        <v>29</v>
      </c>
      <c r="BDQ855" s="179" t="s">
        <v>69</v>
      </c>
      <c r="BDR855" s="10">
        <f>BDP855*1.1</f>
        <v>31.900000000000002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VLOOKUP(BDV855,$A$879:$F$2566,6,FALSE)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VLOOKUP(BEE855,$A$879:$F$2566,6,FALSE)</f>
        <v>90</v>
      </c>
      <c r="BEI855" s="179" t="s">
        <v>69</v>
      </c>
      <c r="BEJ855" s="10">
        <f>BEH855*1.1</f>
        <v>99.000000000000014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VLOOKUP(BEN855,$A$879:$F$2566,6,FALSE)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VLOOKUP(BEW855,$A$879:$F$2566,6,FALSE)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VLOOKUP(BFF855,$A$879:$F$2566,6,FALSE)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VLOOKUP(BFO855,$A$879:$F$2566,6,FALSE)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VLOOKUP(BFX855,$A$879:$F$2566,6,FALSE)</f>
        <v>42</v>
      </c>
      <c r="BGB855" s="179" t="s">
        <v>69</v>
      </c>
      <c r="BGC855" s="10">
        <f>BGA855*1.1</f>
        <v>46.2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VLOOKUP(BGG855,$A$879:$F$2566,6,FALSE)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VLOOKUP(BGP855,$A$879:$F$2566,6,FALSE)</f>
        <v>162</v>
      </c>
      <c r="BGT855" s="179" t="s">
        <v>69</v>
      </c>
      <c r="BGU855" s="10">
        <f>BGS855*1.1</f>
        <v>178.20000000000002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VLOOKUP(BGY855,$A$879:$F$2566,6,FALSE)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165</v>
      </c>
      <c r="I856" s="233"/>
      <c r="J856" s="179"/>
      <c r="K856" s="437"/>
      <c r="M856" s="179"/>
      <c r="N856" s="179"/>
      <c r="O856" s="179"/>
      <c r="P856" s="10"/>
      <c r="Q856" s="10">
        <f>SUM(P851:P855)</f>
        <v>146.6</v>
      </c>
      <c r="R856" s="233"/>
      <c r="S856" s="179"/>
      <c r="T856" s="437"/>
      <c r="V856" s="179"/>
      <c r="W856" s="179"/>
      <c r="X856" s="179"/>
      <c r="Y856" s="10"/>
      <c r="Z856" s="10">
        <f>SUM(Y851:Y855)</f>
        <v>169.4</v>
      </c>
      <c r="AA856" s="233"/>
      <c r="AB856" s="179"/>
      <c r="AC856" s="437"/>
      <c r="AE856" s="179"/>
      <c r="AF856" s="179"/>
      <c r="AG856" s="179"/>
      <c r="AH856" s="10"/>
      <c r="AI856" s="10">
        <f>SUM(AH851:AH855)</f>
        <v>177.4</v>
      </c>
      <c r="AJ856" s="233"/>
      <c r="AK856" s="179"/>
      <c r="AL856" s="437"/>
      <c r="AN856" s="179"/>
      <c r="AO856" s="179"/>
      <c r="AP856" s="179"/>
      <c r="AQ856" s="10"/>
      <c r="AR856" s="10">
        <f>SUM(AQ851:AQ855)</f>
        <v>123.30000000000001</v>
      </c>
      <c r="AS856" s="233"/>
      <c r="AT856" s="179"/>
      <c r="AU856" s="437"/>
      <c r="AW856" s="179"/>
      <c r="AX856" s="179"/>
      <c r="AY856" s="179"/>
      <c r="AZ856" s="10"/>
      <c r="BA856" s="10">
        <f>SUM(AZ851:AZ855)</f>
        <v>225.6</v>
      </c>
      <c r="BB856" s="233"/>
      <c r="BC856" s="179"/>
      <c r="BD856" s="437"/>
      <c r="BF856" s="179"/>
      <c r="BG856" s="179"/>
      <c r="BH856" s="179"/>
      <c r="BI856" s="10"/>
      <c r="BJ856" s="10">
        <f>SUM(BI851:BI855)</f>
        <v>198.8</v>
      </c>
      <c r="BK856" s="233"/>
      <c r="BL856" s="179"/>
      <c r="BM856" s="437"/>
      <c r="BO856" s="179"/>
      <c r="BP856" s="179"/>
      <c r="BQ856" s="179"/>
      <c r="BR856" s="10"/>
      <c r="BS856" s="10">
        <f>SUM(BR851:BR855)</f>
        <v>120</v>
      </c>
      <c r="BT856" s="233"/>
      <c r="BU856" s="179"/>
      <c r="BV856" s="437"/>
      <c r="BX856" s="179"/>
      <c r="BY856" s="179"/>
      <c r="BZ856" s="179"/>
      <c r="CA856" s="10"/>
      <c r="CB856" s="10">
        <f>SUM(CA851:CA855)</f>
        <v>130.80000000000001</v>
      </c>
      <c r="CC856" s="233"/>
      <c r="CD856" s="179"/>
      <c r="CE856" s="437"/>
      <c r="CG856" s="179"/>
      <c r="CH856" s="179"/>
      <c r="CI856" s="179"/>
      <c r="CJ856" s="10"/>
      <c r="CK856" s="10">
        <f>SUM(CJ851:CJ855)</f>
        <v>120.3</v>
      </c>
      <c r="CL856" s="233"/>
      <c r="CM856" s="179"/>
      <c r="CN856" s="437"/>
      <c r="CP856" s="179"/>
      <c r="CQ856" s="179"/>
      <c r="CR856" s="179"/>
      <c r="CS856" s="10"/>
      <c r="CT856" s="10">
        <f>SUM(CS851:CS855)</f>
        <v>209.70000000000002</v>
      </c>
      <c r="CU856" s="233"/>
      <c r="CV856" s="179"/>
      <c r="CW856" s="437"/>
      <c r="CY856" s="179"/>
      <c r="CZ856" s="179"/>
      <c r="DA856" s="179"/>
      <c r="DB856" s="10"/>
      <c r="DC856" s="10">
        <f>SUM(DB851:DB855)</f>
        <v>136.69999999999999</v>
      </c>
      <c r="DD856" s="233"/>
      <c r="DE856" s="179"/>
      <c r="DF856" s="437"/>
      <c r="DH856" s="179"/>
      <c r="DI856" s="179"/>
      <c r="DJ856" s="179"/>
      <c r="DK856" s="10"/>
      <c r="DL856" s="10">
        <f>SUM(DK851:DK855)</f>
        <v>297</v>
      </c>
      <c r="DM856" s="233"/>
      <c r="DN856" s="179"/>
      <c r="DO856" s="437"/>
      <c r="DQ856" s="179"/>
      <c r="DR856" s="179"/>
      <c r="DS856" s="179"/>
      <c r="DT856" s="10"/>
      <c r="DU856" s="10">
        <f>SUM(DT851:DT855)</f>
        <v>332.4</v>
      </c>
      <c r="DV856" s="233"/>
      <c r="DW856" s="179"/>
      <c r="DX856" s="437"/>
      <c r="DZ856" s="179"/>
      <c r="EA856" s="179"/>
      <c r="EB856" s="179"/>
      <c r="EC856" s="10"/>
      <c r="ED856" s="10">
        <f>SUM(EC851:EC855)</f>
        <v>117.6</v>
      </c>
      <c r="EE856" s="233"/>
      <c r="EF856" s="179"/>
      <c r="EG856" s="437"/>
      <c r="EI856" s="179"/>
      <c r="EJ856" s="179"/>
      <c r="EK856" s="179"/>
      <c r="EL856" s="10"/>
      <c r="EM856" s="10">
        <f>SUM(EL851:EL855)</f>
        <v>320.5</v>
      </c>
      <c r="EN856" s="233"/>
      <c r="EO856" s="179"/>
      <c r="EP856" s="437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7"/>
      <c r="FA856" s="179"/>
      <c r="FB856" s="179"/>
      <c r="FC856" s="179"/>
      <c r="FD856" s="10"/>
      <c r="FE856" s="10">
        <f>SUM(FD851:FD855)</f>
        <v>275.29999999999995</v>
      </c>
      <c r="FF856" s="233"/>
      <c r="FG856" s="179"/>
      <c r="FH856" s="437"/>
      <c r="FJ856" s="179"/>
      <c r="FK856" s="179"/>
      <c r="FL856" s="179"/>
      <c r="FM856" s="10"/>
      <c r="FN856" s="10">
        <f>SUM(FM851:FM855)</f>
        <v>313.7</v>
      </c>
      <c r="FO856" s="233"/>
      <c r="FP856" s="179"/>
      <c r="FQ856" s="437"/>
      <c r="FS856" s="179"/>
      <c r="FT856" s="179"/>
      <c r="FU856" s="179"/>
      <c r="FV856" s="10"/>
      <c r="FW856" s="10">
        <f>SUM(FV851:FV855)</f>
        <v>117.6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7"/>
      <c r="GK856" s="179"/>
      <c r="GL856" s="179"/>
      <c r="GM856" s="179"/>
      <c r="GN856" s="10"/>
      <c r="GO856" s="10">
        <f>SUM(GN851:GN855)</f>
        <v>37.6</v>
      </c>
      <c r="GP856" s="233"/>
      <c r="GQ856" s="179"/>
      <c r="GR856" s="437"/>
      <c r="GT856" s="179"/>
      <c r="GU856" s="179"/>
      <c r="GV856" s="179"/>
      <c r="GW856" s="179"/>
      <c r="GX856" s="10">
        <f>SUM(GW851:GW855)</f>
        <v>294.89999999999998</v>
      </c>
      <c r="GY856" s="233"/>
      <c r="GZ856" s="179"/>
      <c r="HA856" s="437"/>
      <c r="HC856" s="179"/>
      <c r="HD856" s="179"/>
      <c r="HE856" s="179"/>
      <c r="HF856" s="10"/>
      <c r="HG856" s="10">
        <f>SUM(HF851:HF855)</f>
        <v>262</v>
      </c>
      <c r="HH856" s="233"/>
      <c r="HI856" s="179"/>
      <c r="HJ856" s="437"/>
      <c r="HL856" s="179"/>
      <c r="HM856" s="179"/>
      <c r="HN856" s="179"/>
      <c r="HO856" s="179"/>
      <c r="HP856" s="10">
        <f>SUM(HO851:HO855)</f>
        <v>133.5</v>
      </c>
      <c r="HQ856" s="233"/>
      <c r="HR856" s="179"/>
      <c r="HS856" s="437"/>
      <c r="HU856" s="179"/>
      <c r="HV856" s="179"/>
      <c r="HW856" s="179"/>
      <c r="HX856" s="179"/>
      <c r="HY856" s="10">
        <f>SUM(HX851:HX855)</f>
        <v>98</v>
      </c>
      <c r="HZ856" s="233"/>
      <c r="IA856" s="179"/>
      <c r="IB856" s="437"/>
      <c r="ID856" s="179"/>
      <c r="IE856" s="179"/>
      <c r="IF856" s="179"/>
      <c r="IG856" s="179"/>
      <c r="IH856" s="10">
        <f>SUM(IG851:IG855)</f>
        <v>174.6</v>
      </c>
      <c r="II856" s="233"/>
      <c r="IJ856" s="179"/>
      <c r="IK856" s="437"/>
      <c r="IM856" s="179"/>
      <c r="IN856" s="179"/>
      <c r="IO856" s="179"/>
      <c r="IP856" s="10"/>
      <c r="IQ856" s="10">
        <f>SUM(IP851:IP855)</f>
        <v>223.8</v>
      </c>
      <c r="IR856" s="233"/>
      <c r="IS856" s="179"/>
      <c r="IT856" s="437"/>
      <c r="IV856" s="179"/>
      <c r="IW856" s="179"/>
      <c r="IX856" s="179"/>
      <c r="IY856" s="10"/>
      <c r="IZ856" s="10">
        <f>SUM(IY851:IY855)</f>
        <v>125.9</v>
      </c>
      <c r="JA856" s="233"/>
      <c r="JB856" s="179"/>
      <c r="JC856" s="437"/>
      <c r="JE856" s="179"/>
      <c r="JF856" s="179"/>
      <c r="JG856" s="179"/>
      <c r="JH856" s="10"/>
      <c r="JI856" s="10">
        <f>SUM(JH851:JH855)</f>
        <v>43.6</v>
      </c>
      <c r="JJ856" s="233"/>
      <c r="JK856" s="179"/>
      <c r="JL856" s="437"/>
      <c r="JN856" s="179"/>
      <c r="JO856" s="179"/>
      <c r="JP856" s="179"/>
      <c r="JQ856" s="10"/>
      <c r="JR856" s="10">
        <f>SUM(JQ851:JQ855)</f>
        <v>124.3</v>
      </c>
      <c r="JS856" s="233"/>
      <c r="JT856" s="179"/>
      <c r="JU856" s="437"/>
      <c r="JW856" s="179"/>
      <c r="JX856" s="179"/>
      <c r="JY856" s="179"/>
      <c r="JZ856" s="10"/>
      <c r="KA856" s="10">
        <f>SUM(JZ851:JZ855)</f>
        <v>74.600000000000009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7"/>
      <c r="KO856" s="179"/>
      <c r="KP856" s="179"/>
      <c r="KQ856" s="179"/>
      <c r="KR856" s="179"/>
      <c r="KS856" s="10">
        <f>SUM(KR851:KR855)</f>
        <v>103.5</v>
      </c>
      <c r="KT856" s="233"/>
      <c r="KU856" s="179"/>
      <c r="KV856" s="437"/>
      <c r="KX856" s="179"/>
      <c r="KY856" s="179"/>
      <c r="KZ856" s="179"/>
      <c r="LA856" s="10"/>
      <c r="LB856" s="10">
        <f>SUM(LA851:LA855)</f>
        <v>136.69999999999999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7"/>
      <c r="LP856" s="179"/>
      <c r="LQ856" s="179"/>
      <c r="LR856" s="179"/>
      <c r="LS856" s="10"/>
      <c r="LT856" s="10">
        <f>SUM(LS851:LS855)</f>
        <v>251.9</v>
      </c>
      <c r="LU856" s="233"/>
      <c r="LV856" s="179"/>
      <c r="LW856" s="437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7"/>
      <c r="MH856" s="179"/>
      <c r="MI856" s="179"/>
      <c r="MJ856" s="179"/>
      <c r="MK856" s="10"/>
      <c r="ML856" s="10">
        <f>SUM(MK851:MK855)</f>
        <v>47.400000000000006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7"/>
      <c r="MZ856" s="179"/>
      <c r="NA856" s="179"/>
      <c r="NB856" s="179"/>
      <c r="NC856" s="10"/>
      <c r="ND856" s="10">
        <f>SUM(NC851:NC855)</f>
        <v>248.7</v>
      </c>
      <c r="NE856" s="233"/>
      <c r="NF856" s="179"/>
      <c r="NG856" s="437"/>
      <c r="NI856" s="179"/>
      <c r="NJ856" s="179"/>
      <c r="NK856" s="179"/>
      <c r="NL856" s="10"/>
      <c r="NM856" s="10">
        <f>SUM(NL851:NL855)</f>
        <v>157.5</v>
      </c>
      <c r="NN856" s="233"/>
      <c r="NO856" s="179"/>
      <c r="NP856" s="437"/>
      <c r="NR856" s="179"/>
      <c r="NS856" s="179"/>
      <c r="NT856" s="179"/>
      <c r="NU856" s="10"/>
      <c r="NV856" s="10">
        <f>SUM(NU851:NU855)</f>
        <v>197.2</v>
      </c>
      <c r="NW856" s="233"/>
      <c r="NX856" s="179"/>
      <c r="NY856" s="437"/>
      <c r="OA856" s="179"/>
      <c r="OB856" s="179"/>
      <c r="OC856" s="179"/>
      <c r="OD856" s="179"/>
      <c r="OE856" s="10">
        <f>SUM(OD851:OD855)</f>
        <v>169.1</v>
      </c>
      <c r="OF856" s="233"/>
      <c r="OG856" s="179"/>
      <c r="OH856" s="437"/>
      <c r="OJ856" s="179"/>
      <c r="OK856" s="179"/>
      <c r="OL856" s="179"/>
      <c r="OM856" s="10"/>
      <c r="ON856" s="10">
        <f>SUM(OM851:OM855)</f>
        <v>203.7</v>
      </c>
      <c r="OO856" s="233"/>
      <c r="OP856" s="179"/>
      <c r="OQ856" s="437"/>
      <c r="OS856" s="179"/>
      <c r="OT856" s="179"/>
      <c r="OU856" s="179"/>
      <c r="OV856" s="10"/>
      <c r="OW856" s="10">
        <f>SUM(OV851:OV855)</f>
        <v>148.30000000000001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7"/>
      <c r="PK856" s="179"/>
      <c r="PL856" s="179"/>
      <c r="PM856" s="179"/>
      <c r="PN856" s="10"/>
      <c r="PO856" s="10">
        <f>SUM(PN851:PN855)</f>
        <v>252</v>
      </c>
      <c r="PP856" s="233"/>
      <c r="PQ856" s="179"/>
      <c r="PR856" s="437"/>
      <c r="PT856" s="179"/>
      <c r="PU856" s="179"/>
      <c r="PV856" s="179"/>
      <c r="PW856" s="10"/>
      <c r="PX856" s="10">
        <f>SUM(PW851:PW855)</f>
        <v>293.90000000000003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229.60000000000002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8"/>
      <c r="QU856" s="179"/>
      <c r="QV856" s="179"/>
      <c r="QW856" s="179"/>
      <c r="QX856" s="10"/>
      <c r="QY856" s="10">
        <f>SUM(QX851:QX855)</f>
        <v>137.80000000000001</v>
      </c>
      <c r="QZ856" s="233"/>
      <c r="RA856" s="179"/>
      <c r="RB856" s="437"/>
      <c r="RD856" s="179"/>
      <c r="RE856" s="179"/>
      <c r="RF856" s="179"/>
      <c r="RG856" s="10"/>
      <c r="RH856" s="10">
        <f>SUM(RG851:RG855)</f>
        <v>196.8</v>
      </c>
      <c r="RI856" s="233"/>
      <c r="RJ856" s="179"/>
      <c r="RK856" s="437"/>
      <c r="RM856" s="179"/>
      <c r="RN856" s="179"/>
      <c r="RO856" s="179"/>
      <c r="RP856" s="179"/>
      <c r="RQ856" s="10">
        <f>SUM(RP851:RP855)</f>
        <v>115.8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7"/>
      <c r="SE856" s="179"/>
      <c r="SF856" s="179"/>
      <c r="SG856" s="179"/>
      <c r="SH856" s="10"/>
      <c r="SI856" s="10">
        <f>SUM(SH851:SH855)</f>
        <v>66.8</v>
      </c>
      <c r="SJ856" s="239"/>
      <c r="SK856" s="179"/>
      <c r="SL856" s="437"/>
      <c r="SN856" s="179"/>
      <c r="SO856" s="179"/>
      <c r="SP856" s="179"/>
      <c r="SQ856" s="10"/>
      <c r="SR856" s="10">
        <f>SUM(SQ851:SQ855)</f>
        <v>274.60000000000002</v>
      </c>
      <c r="SS856" s="239"/>
      <c r="ST856" s="179"/>
      <c r="SU856" s="437"/>
      <c r="SW856" s="179"/>
      <c r="SX856" s="179"/>
      <c r="SY856" s="179"/>
      <c r="SZ856" s="10"/>
      <c r="TA856" s="10">
        <f>SUM(SZ851:SZ855)</f>
        <v>249.70000000000002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8"/>
      <c r="TO856" s="179"/>
      <c r="TP856" s="179"/>
      <c r="TQ856" s="179"/>
      <c r="TR856" s="10"/>
      <c r="TS856" s="10">
        <f>SUM(TR851:TR855)</f>
        <v>308.59999999999997</v>
      </c>
      <c r="TT856" s="239"/>
      <c r="TU856" s="179"/>
      <c r="TV856" s="438"/>
      <c r="TX856" s="179"/>
      <c r="TY856" s="179"/>
      <c r="TZ856" s="179"/>
      <c r="UA856" s="10"/>
      <c r="UB856" s="10">
        <f>SUM(UA851:UA855)</f>
        <v>235.10000000000002</v>
      </c>
      <c r="UC856" s="239"/>
      <c r="UD856" s="179"/>
      <c r="UE856" s="438"/>
      <c r="UG856" s="179"/>
      <c r="UH856" s="179"/>
      <c r="UI856" s="179"/>
      <c r="UJ856" s="10"/>
      <c r="UK856" s="10">
        <f>SUM(UJ851:UJ855)</f>
        <v>374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8"/>
      <c r="UY856" s="179"/>
      <c r="UZ856" s="179"/>
      <c r="VA856" s="179"/>
      <c r="VB856" s="10"/>
      <c r="VC856" s="10">
        <f>SUM(VB851:VB855)</f>
        <v>487.4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8"/>
      <c r="VQ856" s="179"/>
      <c r="VR856" s="179"/>
      <c r="VS856" s="179"/>
      <c r="VT856" s="10"/>
      <c r="VU856" s="10">
        <f>SUM(VT851:VT855)</f>
        <v>188.7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8"/>
      <c r="WI856" s="179"/>
      <c r="WJ856" s="179"/>
      <c r="WK856" s="179"/>
      <c r="WL856" s="179"/>
      <c r="WM856" s="10">
        <f>SUM(WL851:WL855)</f>
        <v>159.6</v>
      </c>
      <c r="WN856" s="239"/>
      <c r="WO856" s="179"/>
      <c r="WP856" s="438"/>
      <c r="WQ856" s="179"/>
      <c r="WR856" s="179"/>
      <c r="WS856" s="179"/>
      <c r="WT856" s="179"/>
      <c r="WU856" s="10"/>
      <c r="WV856" s="10">
        <f>SUM(WU851:WU855)</f>
        <v>155.10000000000002</v>
      </c>
      <c r="WW856" s="239"/>
      <c r="WX856" s="179"/>
      <c r="WY856" s="438"/>
      <c r="XA856" s="179"/>
      <c r="XB856" s="179"/>
      <c r="XC856" s="179"/>
      <c r="XD856" s="179"/>
      <c r="XE856" s="10">
        <f>SUM(XD851:XD855)</f>
        <v>80.600000000000009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147.90000000000003</v>
      </c>
      <c r="XO856" s="239"/>
      <c r="XP856" s="179"/>
      <c r="XQ856" s="438"/>
      <c r="XS856" s="179"/>
      <c r="XT856" s="179"/>
      <c r="XU856" s="179"/>
      <c r="XV856" s="10"/>
      <c r="XW856" s="10">
        <f>SUM(XV851:XV855)</f>
        <v>134.1</v>
      </c>
      <c r="XX856" s="239"/>
      <c r="XY856" s="179"/>
      <c r="XZ856" s="438"/>
      <c r="YB856" s="179"/>
      <c r="YC856" s="179"/>
      <c r="YD856" s="179"/>
      <c r="YE856" s="10"/>
      <c r="YF856" s="10">
        <f>SUM(YE851:YE855)</f>
        <v>282.09999999999997</v>
      </c>
      <c r="YG856" s="239"/>
      <c r="YH856" s="179"/>
      <c r="YI856" s="438"/>
      <c r="YK856" s="179"/>
      <c r="YL856" s="179"/>
      <c r="YM856" s="179"/>
      <c r="YN856" s="10"/>
      <c r="YO856" s="10">
        <f>SUM(YN851:YN855)</f>
        <v>233.7</v>
      </c>
      <c r="YP856" s="239"/>
      <c r="YQ856" s="179"/>
      <c r="YR856" s="438"/>
      <c r="YT856" s="179"/>
      <c r="YU856" s="179"/>
      <c r="YV856" s="179"/>
      <c r="YW856" s="10"/>
      <c r="YX856" s="10">
        <f>SUM(YW851:YW855)</f>
        <v>332.7</v>
      </c>
      <c r="YY856" s="239"/>
      <c r="YZ856" s="179"/>
      <c r="ZA856" s="438"/>
      <c r="ZC856" s="179"/>
      <c r="ZD856" s="179"/>
      <c r="ZE856" s="179"/>
      <c r="ZF856" s="10"/>
      <c r="ZG856" s="10">
        <f>SUM(ZF851:ZF855)</f>
        <v>401.8</v>
      </c>
      <c r="ZH856" s="239"/>
      <c r="ZI856" s="179"/>
      <c r="ZJ856" s="438"/>
      <c r="ZL856" s="179"/>
      <c r="ZM856" s="179"/>
      <c r="ZN856" s="179"/>
      <c r="ZO856" s="10"/>
      <c r="ZP856" s="10">
        <f>SUM(ZO851:ZO855)</f>
        <v>89.7</v>
      </c>
      <c r="ZQ856" s="239"/>
      <c r="ZR856" s="179"/>
      <c r="ZS856" s="438"/>
      <c r="ZU856" s="179"/>
      <c r="ZV856" s="179"/>
      <c r="ZW856" s="179"/>
      <c r="ZX856" s="10"/>
      <c r="ZY856" s="10">
        <f>SUM(ZX851:ZX855)</f>
        <v>427.59999999999997</v>
      </c>
      <c r="ZZ856" s="239"/>
      <c r="AAA856" s="179"/>
      <c r="AAB856" s="438"/>
      <c r="AAD856" s="179"/>
      <c r="AAE856" s="179"/>
      <c r="AAF856" s="179"/>
      <c r="AAG856" s="10"/>
      <c r="AAH856" s="10">
        <f>SUM(AAG851:AAG855)</f>
        <v>155.1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8"/>
      <c r="AAV856" s="179"/>
      <c r="AAW856" s="179"/>
      <c r="AAX856" s="179"/>
      <c r="AAY856" s="10"/>
      <c r="AAZ856" s="10">
        <f>SUM(AAY851:AAY855)</f>
        <v>114.70000000000002</v>
      </c>
      <c r="ABA856" s="239"/>
      <c r="ABB856" s="179"/>
      <c r="ABC856" s="439"/>
      <c r="ABE856" s="179"/>
      <c r="ABF856" s="179"/>
      <c r="ABG856" s="179"/>
      <c r="ABH856" s="10"/>
      <c r="ABI856" s="10">
        <f>SUM(ABH851:ABH855)</f>
        <v>155.80000000000001</v>
      </c>
      <c r="ABJ856" s="239"/>
      <c r="ABK856" s="179"/>
      <c r="ABL856" s="438"/>
      <c r="ABN856" s="179"/>
      <c r="ABO856" s="179"/>
      <c r="ABP856" s="179"/>
      <c r="ABQ856" s="10"/>
      <c r="ABR856" s="10">
        <f>SUM(ABQ851:ABQ855)</f>
        <v>67.900000000000006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8"/>
      <c r="ADG856" s="179"/>
      <c r="ADH856" s="179"/>
      <c r="ADI856" s="179"/>
      <c r="ADJ856" s="10"/>
      <c r="ADK856" s="10">
        <f>SUM(ADJ851:ADJ855)</f>
        <v>196.8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8"/>
      <c r="ADY856" s="179"/>
      <c r="ADZ856" s="179"/>
      <c r="AEA856" s="179"/>
      <c r="AEB856" s="10"/>
      <c r="AEC856" s="10">
        <f>SUM(AEB851:AEB855)</f>
        <v>231.10000000000002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8"/>
      <c r="AGA856" s="179"/>
      <c r="AGB856" s="179"/>
      <c r="AGC856" s="179"/>
      <c r="AGD856" s="10"/>
      <c r="AGE856" s="10">
        <f>SUM(AGD851:AGD855)</f>
        <v>283.5</v>
      </c>
      <c r="AGF856" s="239"/>
      <c r="AGG856" s="179"/>
      <c r="AGH856" s="438"/>
      <c r="AGJ856" s="179"/>
      <c r="AGK856" s="179"/>
      <c r="AGL856" s="179"/>
      <c r="AGM856" s="10"/>
      <c r="AGN856" s="10">
        <f>SUM(AGM851:AGM855)</f>
        <v>125.9</v>
      </c>
      <c r="AGO856" s="239"/>
      <c r="AGP856" s="179"/>
      <c r="AGQ856" s="438"/>
      <c r="AGS856" s="179"/>
      <c r="AGT856" s="179"/>
      <c r="AGU856" s="179"/>
      <c r="AGV856" s="10"/>
      <c r="AGW856" s="10">
        <f>SUM(AGV851:AGV855)</f>
        <v>199.5</v>
      </c>
      <c r="AGX856" s="239"/>
      <c r="AGY856" s="179"/>
      <c r="AGZ856" s="438"/>
      <c r="AHB856" s="179"/>
      <c r="AHC856" s="179"/>
      <c r="AHD856" s="179"/>
      <c r="AHE856" s="10"/>
      <c r="AHF856" s="10">
        <f>SUM(AHE851:AHE855)</f>
        <v>141.4</v>
      </c>
      <c r="AHG856" s="239"/>
      <c r="AHH856" s="179"/>
      <c r="AHI856" s="441"/>
      <c r="AHK856" s="179"/>
      <c r="AHL856" s="179"/>
      <c r="AHM856" s="179"/>
      <c r="AHN856" s="10"/>
      <c r="AHO856" s="10">
        <f>SUM(AHN851:AHN855)</f>
        <v>333.70000000000005</v>
      </c>
      <c r="AHP856" s="239"/>
      <c r="AHQ856" s="179"/>
      <c r="AHR856" s="438"/>
      <c r="AHT856" s="179"/>
      <c r="AHU856" s="179"/>
      <c r="AHV856" s="179"/>
      <c r="AHW856" s="10"/>
      <c r="AHX856" s="10">
        <f>SUM(AHW851:AHW855)</f>
        <v>462.99999999999994</v>
      </c>
      <c r="AHY856" s="239"/>
      <c r="AHZ856" s="179"/>
      <c r="AIA856" s="438"/>
      <c r="AIC856" s="179"/>
      <c r="AID856" s="179"/>
      <c r="AIE856" s="179"/>
      <c r="AIF856" s="10"/>
      <c r="AIG856" s="10">
        <f>SUM(AIF851:AIF855)</f>
        <v>173.8</v>
      </c>
      <c r="AIH856" s="239"/>
      <c r="AII856" s="179"/>
      <c r="AIJ856" s="438"/>
      <c r="AIL856" s="179"/>
      <c r="AIM856" s="179"/>
      <c r="AIN856" s="179"/>
      <c r="AIO856" s="10"/>
      <c r="AIP856" s="10">
        <f>SUM(AIO851:AIO855)</f>
        <v>246.00000000000003</v>
      </c>
      <c r="AIQ856" s="239"/>
      <c r="AIR856" s="179"/>
      <c r="AIS856" s="438"/>
      <c r="AIU856" s="179"/>
      <c r="AIV856" s="179"/>
      <c r="AIW856" s="179"/>
      <c r="AIX856" s="10"/>
      <c r="AIY856" s="10">
        <f>SUM(AIX851:AIX855)</f>
        <v>283.5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406.2</v>
      </c>
      <c r="AJI856" s="239"/>
      <c r="AJJ856" s="179"/>
      <c r="AJK856" s="438"/>
      <c r="AJM856" s="179"/>
      <c r="AJN856" s="179"/>
      <c r="AJO856" s="179"/>
      <c r="AJP856" s="10"/>
      <c r="AJQ856" s="10">
        <f>SUM(AJP851:AJP855)</f>
        <v>104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293.10000000000002</v>
      </c>
      <c r="AKA856" s="239"/>
      <c r="AKB856" s="179"/>
      <c r="AKC856" s="438"/>
      <c r="AKE856" s="179"/>
      <c r="AKF856" s="179"/>
      <c r="AKG856" s="179"/>
      <c r="AKH856" s="10"/>
      <c r="AKI856" s="10">
        <f>SUM(AKH851:AKH855)</f>
        <v>187.2</v>
      </c>
      <c r="AKJ856" s="239"/>
      <c r="AKK856" s="179"/>
      <c r="AKL856" s="438"/>
      <c r="AKN856" s="179"/>
      <c r="AKO856" s="179"/>
      <c r="AKP856" s="179"/>
      <c r="AKQ856" s="10"/>
      <c r="AKR856" s="10">
        <f>SUM(AKQ851:AKQ855)</f>
        <v>50.300000000000004</v>
      </c>
      <c r="AKS856" s="239"/>
      <c r="AKT856" s="179"/>
      <c r="AKU856" s="438"/>
      <c r="AKW856" s="179"/>
      <c r="AKX856" s="179"/>
      <c r="AKY856" s="179"/>
      <c r="AKZ856" s="10"/>
      <c r="ALA856" s="10">
        <f>SUM(AKZ851:AKZ855)</f>
        <v>207.9</v>
      </c>
      <c r="ALB856" s="239"/>
      <c r="ALC856" s="179"/>
      <c r="ALD856" s="438"/>
      <c r="ALF856" s="179"/>
      <c r="ALG856" s="179"/>
      <c r="ALH856" s="179"/>
      <c r="ALI856" s="10"/>
      <c r="ALJ856" s="10">
        <f>SUM(ALI851:ALI855)</f>
        <v>303.2</v>
      </c>
      <c r="ALK856" s="239"/>
      <c r="ALL856" s="179"/>
      <c r="ALM856" s="438"/>
      <c r="ALO856" s="179"/>
      <c r="ALP856" s="179"/>
      <c r="ALQ856" s="179"/>
      <c r="ALR856" s="10"/>
      <c r="ALS856" s="10">
        <f>SUM(ALR851:ALR855)</f>
        <v>316</v>
      </c>
      <c r="ALT856" s="239"/>
      <c r="ALU856" s="179"/>
      <c r="ALV856" s="438"/>
      <c r="ALX856" s="179"/>
      <c r="ALY856" s="179"/>
      <c r="ALZ856" s="179"/>
      <c r="AMA856" s="10"/>
      <c r="AMB856" s="10">
        <f>SUM(AMA851:AMA855)</f>
        <v>183.89999999999998</v>
      </c>
      <c r="AMC856" s="239"/>
      <c r="AMD856" s="179"/>
      <c r="AME856" s="444"/>
      <c r="AMG856" s="179"/>
      <c r="AMH856" s="179"/>
      <c r="AMI856" s="179"/>
      <c r="AMJ856" s="10"/>
      <c r="AMK856" s="10">
        <f>SUM(AMJ851:AMJ855)</f>
        <v>108.6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130.60000000000002</v>
      </c>
      <c r="AMU856" s="239"/>
      <c r="AMV856" s="179"/>
      <c r="AMW856" s="438"/>
      <c r="AMY856" s="179"/>
      <c r="AMZ856" s="179"/>
      <c r="ANA856" s="179"/>
      <c r="ANB856" s="10"/>
      <c r="ANC856" s="10">
        <f>SUM(ANB851:ANB855)</f>
        <v>283.5</v>
      </c>
      <c r="AND856" s="239"/>
      <c r="ANE856" s="179"/>
      <c r="ANF856" s="438"/>
      <c r="ANH856" s="179"/>
      <c r="ANI856" s="179"/>
      <c r="ANJ856" s="179"/>
      <c r="ANK856" s="10"/>
      <c r="ANL856" s="10">
        <f>SUM(ANK851:ANK855)</f>
        <v>61.7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236.5</v>
      </c>
      <c r="ANV856" s="239"/>
      <c r="ANW856" s="179"/>
      <c r="ANX856" s="438"/>
      <c r="ANZ856" s="179"/>
      <c r="AOA856" s="179"/>
      <c r="AOB856" s="179"/>
      <c r="AOC856" s="10"/>
      <c r="AOD856" s="10">
        <f>SUM(AOC851:AOC855)</f>
        <v>436.29999999999995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8"/>
      <c r="AOR856" s="179"/>
      <c r="AOS856" s="179"/>
      <c r="AOT856" s="179"/>
      <c r="AOU856" s="10"/>
      <c r="AOV856" s="10">
        <f>SUM(AOU851:AOU855)</f>
        <v>117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112.3</v>
      </c>
      <c r="APF856" s="239"/>
      <c r="APG856" s="179"/>
      <c r="APH856" s="438"/>
      <c r="APJ856" s="179"/>
      <c r="APK856" s="179"/>
      <c r="APL856" s="179"/>
      <c r="APM856" s="10"/>
      <c r="APN856" s="10">
        <f>SUM(APM851:APM855)</f>
        <v>173.6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8"/>
      <c r="AQB856" s="179"/>
      <c r="AQC856" s="179"/>
      <c r="AQD856" s="179"/>
      <c r="AQE856" s="10"/>
      <c r="AQF856" s="10">
        <f>SUM(AQE851:AQE855)</f>
        <v>45.2</v>
      </c>
      <c r="AQG856" s="239"/>
      <c r="AQH856" s="179"/>
      <c r="AQI856" s="438"/>
      <c r="AQK856" s="179"/>
      <c r="AQL856" s="179"/>
      <c r="AQM856" s="179"/>
      <c r="AQN856" s="10"/>
      <c r="AQO856" s="10">
        <f>SUM(AQN851:AQN855)</f>
        <v>205.7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8"/>
      <c r="ASD856" s="179"/>
      <c r="ASE856" s="179"/>
      <c r="ASF856" s="179"/>
      <c r="ASG856" s="10"/>
      <c r="ASH856" s="10">
        <f>SUM(ASG851:ASG855)</f>
        <v>75.2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8"/>
      <c r="ASV856" s="179"/>
      <c r="ASW856" s="179"/>
      <c r="ASX856" s="179"/>
      <c r="ASY856" s="10"/>
      <c r="ASZ856" s="10">
        <f>SUM(ASY851:ASY855)</f>
        <v>353.1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8"/>
      <c r="AWQ856" s="179"/>
      <c r="AWR856" s="179"/>
      <c r="AWS856" s="179"/>
      <c r="AWT856" s="10"/>
      <c r="AWU856" s="10">
        <f>SUM(AWT851:AWT855)</f>
        <v>48.499999999999993</v>
      </c>
      <c r="AWV856" s="239"/>
      <c r="AWW856" s="179"/>
      <c r="AWX856" s="438"/>
      <c r="AWZ856" s="179"/>
      <c r="AXA856" s="179"/>
      <c r="AXB856" s="179"/>
      <c r="AXC856" s="10"/>
      <c r="AXD856" s="10">
        <f>SUM(AXC851:AXC855)</f>
        <v>103.4</v>
      </c>
      <c r="AXE856" s="239"/>
      <c r="AXF856" s="179"/>
      <c r="AXG856" s="438"/>
      <c r="AXI856" s="179"/>
      <c r="AXJ856" s="179"/>
      <c r="AXK856" s="179"/>
      <c r="AXL856" s="10"/>
      <c r="AXM856" s="10">
        <f>SUM(AXL851:AXL855)</f>
        <v>181.99999999999997</v>
      </c>
      <c r="AXN856" s="239"/>
      <c r="AXO856" s="179"/>
      <c r="AXP856" s="438"/>
      <c r="AXR856" s="179"/>
      <c r="AXS856" s="179"/>
      <c r="AXT856" s="179"/>
      <c r="AXU856" s="10"/>
      <c r="AXV856" s="10">
        <f>SUM(AXU851:AXU855)</f>
        <v>215.6</v>
      </c>
      <c r="AXW856" s="239"/>
      <c r="AXX856" s="179"/>
      <c r="AXY856" s="438"/>
      <c r="AYA856" s="179"/>
      <c r="AYB856" s="179"/>
      <c r="AYC856" s="179"/>
      <c r="AYD856" s="10"/>
      <c r="AYE856" s="10">
        <f>SUM(AYD851:AYD855)</f>
        <v>191.5</v>
      </c>
      <c r="AYF856" s="239"/>
      <c r="AYG856" s="179"/>
      <c r="AYH856" s="438"/>
      <c r="AYJ856" s="179"/>
      <c r="AYK856" s="179"/>
      <c r="AYL856" s="179"/>
      <c r="AYM856" s="10"/>
      <c r="AYN856" s="10">
        <f>SUM(AYM851:AYM855)</f>
        <v>82.8</v>
      </c>
      <c r="AYO856" s="239"/>
      <c r="AYP856" s="179"/>
      <c r="AYQ856" s="438"/>
      <c r="AYS856" s="179"/>
      <c r="AYT856" s="179"/>
      <c r="AYU856" s="179"/>
      <c r="AYV856" s="10"/>
      <c r="AYW856" s="10">
        <f>SUM(AYV851:AYV855)</f>
        <v>93.399999999999991</v>
      </c>
      <c r="AYX856" s="239"/>
      <c r="AYY856" s="179"/>
      <c r="AYZ856" s="438"/>
      <c r="AZB856" s="179"/>
      <c r="AZC856" s="179"/>
      <c r="AZD856" s="179"/>
      <c r="AZE856" s="10"/>
      <c r="AZF856" s="10">
        <f>SUM(AZE851:AZE855)</f>
        <v>168.20000000000002</v>
      </c>
      <c r="AZG856" s="239"/>
      <c r="AZH856" s="179"/>
      <c r="AZI856" s="438"/>
      <c r="AZK856" s="179"/>
      <c r="AZL856" s="179"/>
      <c r="AZM856" s="179"/>
      <c r="AZN856" s="10"/>
      <c r="AZO856" s="10">
        <f>SUM(AZN851:AZN855)</f>
        <v>70.2</v>
      </c>
      <c r="AZP856" s="239"/>
      <c r="AZQ856" s="179"/>
      <c r="AZR856" s="438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8"/>
      <c r="BAC856" s="179"/>
      <c r="BAD856" s="179"/>
      <c r="BAE856" s="179"/>
      <c r="BAF856" s="10"/>
      <c r="BAG856" s="10">
        <f>SUM(BAF851:BAF855)</f>
        <v>313.7</v>
      </c>
      <c r="BAH856" s="239"/>
      <c r="BAI856" s="179"/>
      <c r="BAJ856" s="441"/>
      <c r="BAL856" s="179"/>
      <c r="BAM856" s="179"/>
      <c r="BAN856" s="179"/>
      <c r="BAO856" s="10"/>
      <c r="BAP856" s="10">
        <f>SUM(BAO851:BAO855)</f>
        <v>325.8</v>
      </c>
      <c r="BAQ856" s="239"/>
      <c r="BAR856" s="179"/>
      <c r="BAS856" s="438"/>
      <c r="BAU856" s="179"/>
      <c r="BAV856" s="179"/>
      <c r="BAW856" s="179"/>
      <c r="BAX856" s="10"/>
      <c r="BAY856" s="10">
        <f>SUM(BAX851:BAX855)</f>
        <v>367.70000000000005</v>
      </c>
      <c r="BAZ856" s="239"/>
      <c r="BBA856" s="179"/>
      <c r="BBB856" s="438"/>
      <c r="BBD856" s="179"/>
      <c r="BBE856" s="179"/>
      <c r="BBF856" s="179"/>
      <c r="BBG856" s="10"/>
      <c r="BBH856" s="10">
        <f>SUM(BBG851:BBG855)</f>
        <v>125.6</v>
      </c>
      <c r="BBI856" s="239"/>
      <c r="BBJ856" s="179"/>
      <c r="BBK856" s="438"/>
      <c r="BBM856" s="179"/>
      <c r="BBN856" s="179"/>
      <c r="BBO856" s="179"/>
      <c r="BBP856" s="10"/>
      <c r="BBQ856" s="10">
        <f>SUM(BBP851:BBP855)</f>
        <v>538.59999999999991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115.3</v>
      </c>
      <c r="BCA856" s="239"/>
      <c r="BCB856" s="179"/>
      <c r="BCC856" s="438"/>
      <c r="BCE856" s="179"/>
      <c r="BCF856" s="179"/>
      <c r="BCG856" s="179"/>
      <c r="BCH856" s="10"/>
      <c r="BCI856" s="10">
        <f>SUM(BCH851:BCH855)</f>
        <v>159.9</v>
      </c>
      <c r="BCJ856" s="239"/>
      <c r="BCK856" s="179"/>
      <c r="BCL856" s="438"/>
      <c r="BCN856" s="179"/>
      <c r="BCO856" s="179"/>
      <c r="BCP856" s="179"/>
      <c r="BCQ856" s="10"/>
      <c r="BCR856" s="10">
        <f>SUM(BCQ851:BCQ855)</f>
        <v>92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282.2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223.70000000000002</v>
      </c>
      <c r="BDK856" s="239"/>
      <c r="BDL856" s="179"/>
      <c r="BDM856" s="438"/>
      <c r="BDO856" s="179"/>
      <c r="BDP856" s="179"/>
      <c r="BDQ856" s="179"/>
      <c r="BDR856" s="10"/>
      <c r="BDS856" s="10">
        <f>SUM(BDR851:BDR855)</f>
        <v>193.1</v>
      </c>
      <c r="BDT856" s="239"/>
      <c r="BDU856" s="179"/>
      <c r="BDV856" s="438"/>
      <c r="BDX856" s="179"/>
      <c r="BDY856" s="179"/>
      <c r="BDZ856" s="179"/>
      <c r="BEA856" s="10"/>
      <c r="BEB856" s="10">
        <f>SUM(BEA851:BEA855)</f>
        <v>473.9</v>
      </c>
      <c r="BEC856" s="239"/>
      <c r="BED856" s="179"/>
      <c r="BEE856" s="438"/>
      <c r="BEG856" s="179"/>
      <c r="BEH856" s="179"/>
      <c r="BEI856" s="179"/>
      <c r="BEJ856" s="10"/>
      <c r="BEK856" s="10">
        <f>SUM(BEJ851:BEJ855)</f>
        <v>244.90000000000003</v>
      </c>
      <c r="BEL856" s="239"/>
      <c r="BEM856" s="179"/>
      <c r="BEN856" s="438"/>
      <c r="BEP856" s="179"/>
      <c r="BEQ856" s="179"/>
      <c r="BER856" s="179"/>
      <c r="BES856" s="10"/>
      <c r="BET856" s="10">
        <f>SUM(BES851:BES855)</f>
        <v>153.79999999999998</v>
      </c>
      <c r="BEU856" s="239"/>
      <c r="BEV856" s="179"/>
      <c r="BEW856" s="438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8"/>
      <c r="BFH856" s="179"/>
      <c r="BFI856" s="179"/>
      <c r="BFJ856" s="179"/>
      <c r="BFK856" s="10"/>
      <c r="BFL856" s="10">
        <f>SUM(BFK851:BFK855)</f>
        <v>88</v>
      </c>
      <c r="BFM856" s="239"/>
      <c r="BFN856" s="179"/>
      <c r="BFO856" s="438"/>
      <c r="BFQ856" s="179"/>
      <c r="BFR856" s="179"/>
      <c r="BFS856" s="179"/>
      <c r="BFT856" s="10"/>
      <c r="BFU856" s="10">
        <f>SUM(BFT851:BFT855)</f>
        <v>159.6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309.89999999999998</v>
      </c>
      <c r="BGE856" s="239"/>
      <c r="BGF856" s="179"/>
      <c r="BGG856" s="438"/>
      <c r="BGI856" s="179"/>
      <c r="BGJ856" s="179"/>
      <c r="BGK856" s="179"/>
      <c r="BGL856" s="10"/>
      <c r="BGM856" s="10">
        <f>SUM(BGL851:BGL855)</f>
        <v>212.9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333.3</v>
      </c>
      <c r="BGW856" s="239"/>
      <c r="BGX856" s="179"/>
      <c r="BGY856" s="438"/>
      <c r="BHA856" s="179"/>
      <c r="BHB856" s="179"/>
      <c r="BHC856" s="179"/>
      <c r="BHD856" s="10"/>
      <c r="BHE856" s="10">
        <f>SUM(BHD851:BHD855)</f>
        <v>148.5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VLOOKUP(B857,$A$879:$F$2566,6,FALSE)</f>
        <v>174</v>
      </c>
      <c r="F857" s="179" t="s">
        <v>61</v>
      </c>
      <c r="G857" s="10">
        <f>E857*1.5*D857</f>
        <v>261</v>
      </c>
      <c r="H857" s="10"/>
      <c r="I857" s="233"/>
      <c r="J857" s="179" t="s">
        <v>115</v>
      </c>
      <c r="K857" s="361" t="s">
        <v>3471</v>
      </c>
      <c r="M857" s="248">
        <f>IF(L857="Kopman",2.1,1)</f>
        <v>1</v>
      </c>
      <c r="N857" s="180">
        <f>VLOOKUP(K857,$A$879:$F$2566,6,FALSE)</f>
        <v>38</v>
      </c>
      <c r="O857" s="179" t="s">
        <v>61</v>
      </c>
      <c r="P857" s="10">
        <f>N857*1.5*M857</f>
        <v>57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VLOOKUP(T857,$A$879:$F$2566,6,FALSE)</f>
        <v>174</v>
      </c>
      <c r="X857" s="179" t="s">
        <v>61</v>
      </c>
      <c r="Y857" s="10">
        <f>W857*1.5*V857</f>
        <v>261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VLOOKUP(AC857,$A$879:$F$2566,6,FALSE)</f>
        <v>174</v>
      </c>
      <c r="AG857" s="179" t="s">
        <v>61</v>
      </c>
      <c r="AH857" s="10">
        <f>AF857*1.5*AE857</f>
        <v>261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VLOOKUP(AL857,$A$879:$F$2566,6,FALSE)</f>
        <v>174</v>
      </c>
      <c r="AP857" s="179" t="s">
        <v>61</v>
      </c>
      <c r="AQ857" s="10">
        <f>AO857*1.5*AN857</f>
        <v>261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VLOOKUP(AU857,$A$879:$F$2566,6,FALSE)</f>
        <v>169</v>
      </c>
      <c r="AY857" s="179" t="s">
        <v>61</v>
      </c>
      <c r="AZ857" s="10">
        <f>AX857*1.5*AW857</f>
        <v>253.5</v>
      </c>
      <c r="BA857" s="10"/>
      <c r="BB857" s="233"/>
      <c r="BC857" s="179" t="s">
        <v>115</v>
      </c>
      <c r="BD857" s="362" t="s">
        <v>3135</v>
      </c>
      <c r="BE857" s="14" t="s">
        <v>1662</v>
      </c>
      <c r="BF857" s="248">
        <f>IF(BE857="Kopman",2.1,1)</f>
        <v>2.1</v>
      </c>
      <c r="BG857" s="180">
        <f>VLOOKUP(BD857,$A$879:$F$2566,6,FALSE)</f>
        <v>40</v>
      </c>
      <c r="BH857" s="179" t="s">
        <v>61</v>
      </c>
      <c r="BI857" s="10">
        <f>BG857*1.5*BF857</f>
        <v>126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VLOOKUP(BM857,$A$879:$F$2566,6,FALSE)</f>
        <v>174</v>
      </c>
      <c r="BQ857" s="179" t="s">
        <v>61</v>
      </c>
      <c r="BR857" s="10">
        <f>BP857*1.5*BO857</f>
        <v>548.1</v>
      </c>
      <c r="BS857" s="10"/>
      <c r="BT857" s="233"/>
      <c r="BU857" s="179" t="s">
        <v>115</v>
      </c>
      <c r="BV857" s="361" t="s">
        <v>3471</v>
      </c>
      <c r="BX857" s="248">
        <f>IF(BW857="Kopman",2.1,1)</f>
        <v>1</v>
      </c>
      <c r="BY857" s="180">
        <f>VLOOKUP(BV857,$A$879:$F$2566,6,FALSE)</f>
        <v>38</v>
      </c>
      <c r="BZ857" s="179" t="s">
        <v>61</v>
      </c>
      <c r="CA857" s="10">
        <f>BY857*1.5*BX857</f>
        <v>57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VLOOKUP(CE857,$A$879:$F$2566,6,FALSE)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VLOOKUP(CN857,$A$879:$F$2566,6,FALSE)</f>
        <v>169</v>
      </c>
      <c r="CR857" s="179" t="s">
        <v>61</v>
      </c>
      <c r="CS857" s="10">
        <f>CQ857*1.5*CP857</f>
        <v>253.5</v>
      </c>
      <c r="CT857" s="10"/>
      <c r="CU857" s="233"/>
      <c r="CV857" s="179" t="s">
        <v>115</v>
      </c>
      <c r="CW857" s="361" t="s">
        <v>3254</v>
      </c>
      <c r="CY857" s="248">
        <f>IF(CX857="Kopman",2.1,1)</f>
        <v>1</v>
      </c>
      <c r="CZ857" s="180">
        <f>VLOOKUP(CW857,$A$879:$F$2566,6,FALSE)</f>
        <v>266</v>
      </c>
      <c r="DA857" s="179" t="s">
        <v>61</v>
      </c>
      <c r="DB857" s="10">
        <f>CZ857*1.5*CY857</f>
        <v>399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VLOOKUP(DF857,$A$879:$F$2566,6,FALSE)</f>
        <v>174</v>
      </c>
      <c r="DJ857" s="179" t="s">
        <v>61</v>
      </c>
      <c r="DK857" s="10">
        <f>DI857*1.5*DH857</f>
        <v>261</v>
      </c>
      <c r="DL857" s="10"/>
      <c r="DM857" s="233"/>
      <c r="DN857" s="179" t="s">
        <v>115</v>
      </c>
      <c r="DO857" s="361" t="s">
        <v>3471</v>
      </c>
      <c r="DQ857" s="248">
        <f>IF(DP857="Kopman",2.1,1)</f>
        <v>1</v>
      </c>
      <c r="DR857" s="180">
        <f>VLOOKUP(DO857,$A$879:$F$2566,6,FALSE)</f>
        <v>38</v>
      </c>
      <c r="DS857" s="179" t="s">
        <v>61</v>
      </c>
      <c r="DT857" s="10">
        <f>DR857*1.5*DQ857</f>
        <v>57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VLOOKUP(DX857,$A$879:$F$2566,6,FALSE)</f>
        <v>174</v>
      </c>
      <c r="EB857" s="179" t="s">
        <v>61</v>
      </c>
      <c r="EC857" s="10">
        <f>EA857*1.5*DZ857</f>
        <v>261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VLOOKUP(EG857,$A$879:$F$2566,6,FALSE)</f>
        <v>169</v>
      </c>
      <c r="EK857" s="179" t="s">
        <v>61</v>
      </c>
      <c r="EL857" s="10">
        <f>EJ857*1.5*EI857</f>
        <v>253.5</v>
      </c>
      <c r="EM857" s="10"/>
      <c r="EN857" s="233"/>
      <c r="EO857" s="179" t="s">
        <v>115</v>
      </c>
      <c r="EP857" s="361" t="s">
        <v>3471</v>
      </c>
      <c r="ER857" s="248">
        <f>IF(EQ857="Kopman",2.1,1)</f>
        <v>1</v>
      </c>
      <c r="ES857" s="180">
        <f>VLOOKUP(EP857,$A$879:$F$2566,6,FALSE)</f>
        <v>38</v>
      </c>
      <c r="ET857" s="179" t="s">
        <v>61</v>
      </c>
      <c r="EU857" s="10">
        <f>ES857*1.5*ER857</f>
        <v>57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VLOOKUP(EY857,$A$879:$F$2566,6,FALSE)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3471</v>
      </c>
      <c r="FI857" s="14" t="s">
        <v>1662</v>
      </c>
      <c r="FJ857" s="248">
        <f>IF(FI857="Kopman",2.1,1)</f>
        <v>2.1</v>
      </c>
      <c r="FK857" s="180">
        <f>VLOOKUP(FH857,$A$879:$F$2566,6,FALSE)</f>
        <v>38</v>
      </c>
      <c r="FL857" s="179" t="s">
        <v>61</v>
      </c>
      <c r="FM857" s="10">
        <f>FK857*1.5*FJ857</f>
        <v>119.7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VLOOKUP(FQ857,$A$879:$F$2566,6,FALSE)</f>
        <v>174</v>
      </c>
      <c r="FU857" s="179" t="s">
        <v>61</v>
      </c>
      <c r="FV857" s="10">
        <f>FT857*1.5*FS857</f>
        <v>261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VLOOKUP(FZ857,$A$879:$F$2566,6,FALSE)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3298</v>
      </c>
      <c r="GK857" s="248">
        <f>IF(GJ857="Kopman",2.1,1)</f>
        <v>1</v>
      </c>
      <c r="GL857" s="180">
        <f>VLOOKUP(GI857,$A$879:$F$2566,6,FALSE)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VLOOKUP(GR857,$A$879:$F$2566,6,FALSE)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3254</v>
      </c>
      <c r="HC857" s="248">
        <f>IF(HB857="Kopman",2.1,1)</f>
        <v>1</v>
      </c>
      <c r="HD857" s="180">
        <f>VLOOKUP(HA857,$A$879:$F$2566,6,FALSE)</f>
        <v>266</v>
      </c>
      <c r="HE857" s="179" t="s">
        <v>61</v>
      </c>
      <c r="HF857" s="10">
        <f>HD857*1.5*HC857</f>
        <v>399</v>
      </c>
      <c r="HG857" s="10"/>
      <c r="HH857" s="233"/>
      <c r="HI857" s="179" t="s">
        <v>115</v>
      </c>
      <c r="HJ857" s="361" t="s">
        <v>3254</v>
      </c>
      <c r="HL857" s="248">
        <f>IF(HK857="Kopman",2.1,1)</f>
        <v>1</v>
      </c>
      <c r="HM857" s="180">
        <f>VLOOKUP(HJ857,$A$879:$F$2566,6,FALSE)</f>
        <v>266</v>
      </c>
      <c r="HN857" s="179" t="s">
        <v>61</v>
      </c>
      <c r="HO857" s="10">
        <f>HM857*1.5*HL857</f>
        <v>399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VLOOKUP(HS857,$A$879:$F$2566,6,FALSE)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VLOOKUP(IB857,$A$879:$F$2566,6,FALSE)</f>
        <v>15</v>
      </c>
      <c r="IF857" s="179" t="s">
        <v>61</v>
      </c>
      <c r="IG857" s="10">
        <f>IE857*1.5*ID857</f>
        <v>22.5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VLOOKUP(IK857,$A$879:$F$2566,6,FALSE)</f>
        <v>15</v>
      </c>
      <c r="IO857" s="179" t="s">
        <v>61</v>
      </c>
      <c r="IP857" s="10">
        <f>IN857*1.5*IM857</f>
        <v>22.5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VLOOKUP(IT857,$A$879:$F$2566,6,FALSE)</f>
        <v>174</v>
      </c>
      <c r="IX857" s="179" t="s">
        <v>61</v>
      </c>
      <c r="IY857" s="10">
        <f>IW857*1.5*IV857</f>
        <v>261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VLOOKUP(JC857,$A$879:$F$2566,6,FALSE)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3471</v>
      </c>
      <c r="JN857" s="248">
        <f>IF(JM857="Kopman",2.1,1)</f>
        <v>1</v>
      </c>
      <c r="JO857" s="180">
        <f>VLOOKUP(JL857,$A$879:$F$2566,6,FALSE)</f>
        <v>38</v>
      </c>
      <c r="JP857" s="179" t="s">
        <v>61</v>
      </c>
      <c r="JQ857" s="10">
        <f>JO857*1.5*JN857</f>
        <v>57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VLOOKUP(JU857,$A$879:$F$2566,6,FALSE)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VLOOKUP(KD857,$A$879:$F$2566,6,FALSE)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3254</v>
      </c>
      <c r="KO857" s="248">
        <f>IF(KN857="Kopman",2.1,1)</f>
        <v>1</v>
      </c>
      <c r="KP857" s="180">
        <f>VLOOKUP(KM857,$A$879:$F$2566,6,FALSE)</f>
        <v>266</v>
      </c>
      <c r="KQ857" s="179" t="s">
        <v>61</v>
      </c>
      <c r="KR857" s="10">
        <f>KP857*1.5*KO857</f>
        <v>399</v>
      </c>
      <c r="KS857" s="10"/>
      <c r="KT857" s="233"/>
      <c r="KU857" s="179" t="s">
        <v>115</v>
      </c>
      <c r="KV857" s="361" t="s">
        <v>3254</v>
      </c>
      <c r="KX857" s="248">
        <f>IF(KW857="Kopman",2.1,1)</f>
        <v>1</v>
      </c>
      <c r="KY857" s="180">
        <f>VLOOKUP(KV857,$A$879:$F$2566,6,FALSE)</f>
        <v>266</v>
      </c>
      <c r="KZ857" s="179" t="s">
        <v>61</v>
      </c>
      <c r="LA857" s="10">
        <f>KY857*1.5*KX857</f>
        <v>399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VLOOKUP(LE857,$A$879:$F$2566,6,FALSE)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VLOOKUP(LN857,$A$879:$F$2566,6,FALSE)</f>
        <v>174</v>
      </c>
      <c r="LR857" s="179" t="s">
        <v>61</v>
      </c>
      <c r="LS857" s="10">
        <f>LQ857*1.5*LP857</f>
        <v>261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VLOOKUP(LW857,$A$879:$F$2566,6,FALSE)</f>
        <v>33</v>
      </c>
      <c r="MA857" s="179" t="s">
        <v>61</v>
      </c>
      <c r="MB857" s="10">
        <f>LZ857*1.5*LY857</f>
        <v>49.5</v>
      </c>
      <c r="MC857" s="10"/>
      <c r="MD857" s="233"/>
      <c r="ME857" s="179" t="s">
        <v>115</v>
      </c>
      <c r="MF857" s="361" t="s">
        <v>3254</v>
      </c>
      <c r="MH857" s="248">
        <f>IF(MG857="Kopman",2.1,1)</f>
        <v>1</v>
      </c>
      <c r="MI857" s="180">
        <f>VLOOKUP(MF857,$A$879:$F$2566,6,FALSE)</f>
        <v>266</v>
      </c>
      <c r="MJ857" s="179" t="s">
        <v>61</v>
      </c>
      <c r="MK857" s="10">
        <f>MI857*1.5*MH857</f>
        <v>399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VLOOKUP(MO857,$A$879:$F$2566,6,FALSE)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VLOOKUP(MX857,$A$879:$F$2566,6,FALSE)</f>
        <v>174</v>
      </c>
      <c r="NB857" s="179" t="s">
        <v>61</v>
      </c>
      <c r="NC857" s="10">
        <f>NA857*1.5*MZ857</f>
        <v>261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VLOOKUP(NG857,$A$879:$F$2566,6,FALSE)</f>
        <v>24</v>
      </c>
      <c r="NK857" s="179" t="s">
        <v>61</v>
      </c>
      <c r="NL857" s="10">
        <f>NJ857*1.5*NI857</f>
        <v>36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VLOOKUP(NP857,$A$879:$F$2566,6,FALSE)</f>
        <v>5</v>
      </c>
      <c r="NT857" s="179" t="s">
        <v>61</v>
      </c>
      <c r="NU857" s="10">
        <f>NS857*1.5*NR857</f>
        <v>7.5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VLOOKUP(NY857,$A$879:$F$2566,6,FALSE)</f>
        <v>174</v>
      </c>
      <c r="OC857" s="179" t="s">
        <v>61</v>
      </c>
      <c r="OD857" s="10">
        <f>OB857*1.5*OA857</f>
        <v>261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VLOOKUP(OH857,$A$879:$F$2566,6,FALSE)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VLOOKUP(OQ857,$A$879:$F$2566,6,FALSE)</f>
        <v>15</v>
      </c>
      <c r="OU857" s="179" t="s">
        <v>61</v>
      </c>
      <c r="OV857" s="10">
        <f>OT857*1.5*OS857</f>
        <v>22.5</v>
      </c>
      <c r="OW857" s="10"/>
      <c r="OX857" s="233"/>
      <c r="OY857" s="179" t="s">
        <v>115</v>
      </c>
      <c r="OZ857" s="371" t="s">
        <v>3254</v>
      </c>
      <c r="PB857" s="248">
        <f>IF(PA857="Kopman",2.1,1)</f>
        <v>1</v>
      </c>
      <c r="PC857" s="180">
        <f>VLOOKUP(OZ857,$A$879:$F$2566,6,FALSE)</f>
        <v>266</v>
      </c>
      <c r="PD857" s="179" t="s">
        <v>61</v>
      </c>
      <c r="PE857" s="10">
        <f>PC857*1.5*PB857</f>
        <v>399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VLOOKUP(PI857,$A$879:$F$2566,6,FALSE)</f>
        <v>33</v>
      </c>
      <c r="PM857" s="179" t="s">
        <v>61</v>
      </c>
      <c r="PN857" s="10">
        <f>PL857*1.5*PK857</f>
        <v>49.5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VLOOKUP(PR857,$A$879:$F$2566,6,FALSE)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3471</v>
      </c>
      <c r="QC857" s="248">
        <f>IF(QB857="Kopman",2.1,1)</f>
        <v>1</v>
      </c>
      <c r="QD857" s="180">
        <f>VLOOKUP(QA857,$A$879:$F$2566,6,FALSE)</f>
        <v>38</v>
      </c>
      <c r="QE857" s="179" t="s">
        <v>61</v>
      </c>
      <c r="QF857" s="10">
        <f>QD857*1.5*QC857</f>
        <v>57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VLOOKUP(QJ857,$A$879:$F$2566,6,FALSE)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VLOOKUP(QS857,$A$879:$F$2566,6,FALSE)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VLOOKUP(RB857,$A$879:$F$2566,6,FALSE)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3254</v>
      </c>
      <c r="RM857" s="248">
        <f>IF(RL857="Kopman",2.1,1)</f>
        <v>1</v>
      </c>
      <c r="RN857" s="180">
        <f>VLOOKUP(RK857,$A$879:$F$2566,6,FALSE)</f>
        <v>266</v>
      </c>
      <c r="RO857" s="179" t="s">
        <v>61</v>
      </c>
      <c r="RP857" s="10">
        <f>RN857*1.5*RM857</f>
        <v>399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VLOOKUP(RT857,$A$879:$F$2566,6,FALSE)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3254</v>
      </c>
      <c r="SE857" s="248">
        <f>IF(SD857="Kopman",2.1,1)</f>
        <v>1</v>
      </c>
      <c r="SF857" s="180">
        <f>VLOOKUP(SC857,$A$879:$F$2566,6,FALSE)</f>
        <v>266</v>
      </c>
      <c r="SG857" s="179" t="s">
        <v>61</v>
      </c>
      <c r="SH857" s="10">
        <f>SF857*1.5*SE857</f>
        <v>399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VLOOKUP(SL857,$A$879:$F$2566,6,FALSE)</f>
        <v>24</v>
      </c>
      <c r="SP857" s="179" t="s">
        <v>61</v>
      </c>
      <c r="SQ857" s="10">
        <f>SO857*1.5*SN857</f>
        <v>36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VLOOKUP(SU857,$A$879:$F$2566,6,FALSE)</f>
        <v>174</v>
      </c>
      <c r="SY857" s="179" t="s">
        <v>61</v>
      </c>
      <c r="SZ857" s="10">
        <f>SX857*1.5*SW857</f>
        <v>261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VLOOKUP(TD857,$A$879:$F$2566,6,FALSE)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3473</v>
      </c>
      <c r="TO857" s="248">
        <f>IF(TN857="Kopman",2.1,1)</f>
        <v>1</v>
      </c>
      <c r="TP857" s="180">
        <f>VLOOKUP(TM857,$A$879:$F$2566,6,FALSE)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VLOOKUP(TV857,$A$879:$F$2566,6,FALSE)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VLOOKUP(UE857,$A$879:$F$2566,6,FALSE)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VLOOKUP(UN857,$A$879:$F$2566,6,FALSE)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VLOOKUP(UW857,$A$879:$F$2566,6,FALSE)</f>
        <v>12</v>
      </c>
      <c r="VA857" s="179" t="s">
        <v>61</v>
      </c>
      <c r="VB857" s="10">
        <f>UZ857*1.5*UY857</f>
        <v>18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VLOOKUP(VF857,$A$879:$F$2566,6,FALSE)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VLOOKUP(VO857,$A$879:$F$2566,6,FALSE)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VLOOKUP(VX857,$A$879:$F$2566,6,FALSE)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I857" s="248">
        <f>IF(WH857="Kopman",2.1,1)</f>
        <v>1</v>
      </c>
      <c r="WJ857" s="180">
        <f>VLOOKUP(WG857,$A$879:$F$2566,6,FALSE)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VLOOKUP(WP857,$A$879:$F$2566,6,FALSE)</f>
        <v>24</v>
      </c>
      <c r="WT857" s="179" t="s">
        <v>61</v>
      </c>
      <c r="WU857" s="10">
        <f>WS857*1.5*WR857</f>
        <v>36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VLOOKUP(WY857,$A$879:$F$2566,6,FALSE)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VLOOKUP(XH857,$A$879:$F$2566,6,FALSE)</f>
        <v>174</v>
      </c>
      <c r="XL857" s="179" t="s">
        <v>61</v>
      </c>
      <c r="XM857" s="10">
        <f>XK857*1.5*XJ857</f>
        <v>261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VLOOKUP(XQ857,$A$879:$F$2566,6,FALSE)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VLOOKUP(XZ857,$A$879:$F$2566,6,FALSE)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3471</v>
      </c>
      <c r="YK857" s="248">
        <f>IF(YJ857="Kopman",2.1,1)</f>
        <v>1</v>
      </c>
      <c r="YL857" s="180">
        <f>VLOOKUP(YI857,$A$879:$F$2566,6,FALSE)</f>
        <v>38</v>
      </c>
      <c r="YM857" s="179" t="s">
        <v>61</v>
      </c>
      <c r="YN857" s="10">
        <f>YL857*1.5*YK857</f>
        <v>57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VLOOKUP(YR857,$A$879:$F$2566,6,FALSE)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VLOOKUP(ZA857,$A$879:$F$2566,6,FALSE)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VLOOKUP(ZJ857,$A$879:$F$2566,6,FALSE)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VLOOKUP(ZS857,$A$879:$F$2566,6,FALSE)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VLOOKUP(AAB857,$A$879:$F$2566,6,FALSE)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VLOOKUP(AAK857,$A$879:$F$2566,6,FALSE)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VLOOKUP(AAT857,$A$879:$F$2566,6,FALSE)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VLOOKUP(ABC857,$A$879:$F$2566,6,FALSE)</f>
        <v>15</v>
      </c>
      <c r="ABG857" s="179" t="s">
        <v>61</v>
      </c>
      <c r="ABH857" s="10">
        <f>ABF857*1.5*ABE857</f>
        <v>22.5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VLOOKUP(ABL857,$A$879:$F$2566,6,FALSE)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VLOOKUP(ABU857,$A$879:$F$2566,6,FALSE)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VLOOKUP(ACD857,$A$879:$F$2566,6,FALSE)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VLOOKUP(ACM857,$A$879:$F$2566,6,FALSE)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VLOOKUP(ACV857,$A$879:$F$2566,6,FALSE)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VLOOKUP(ADE857,$A$879:$F$2566,6,FALSE)</f>
        <v>5</v>
      </c>
      <c r="ADI857" s="179" t="s">
        <v>61</v>
      </c>
      <c r="ADJ857" s="10">
        <f>ADH857*1.5*ADG857</f>
        <v>7.5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VLOOKUP(ADN857,$A$879:$F$2566,6,FALSE)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VLOOKUP(ADW857,$A$879:$F$2566,6,FALSE)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VLOOKUP(AEF857,$A$879:$F$2566,6,FALSE)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VLOOKUP(AEO857,$A$879:$F$2566,6,FALSE)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VLOOKUP(AEX857,$A$879:$F$2566,6,FALSE)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VLOOKUP(AFG857,$A$879:$F$2566,6,FALSE)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VLOOKUP(AFP857,$A$879:$F$2566,6,FALSE)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VLOOKUP(AFY857,$A$879:$F$2566,6,FALSE)</f>
        <v>174</v>
      </c>
      <c r="AGC857" s="179" t="s">
        <v>61</v>
      </c>
      <c r="AGD857" s="10">
        <f>AGB857*1.5*AGA857</f>
        <v>548.1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VLOOKUP(AGH857,$A$879:$F$2566,6,FALSE)</f>
        <v>174</v>
      </c>
      <c r="AGL857" s="179" t="s">
        <v>61</v>
      </c>
      <c r="AGM857" s="10">
        <f>AGK857*1.5*AGJ857</f>
        <v>261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VLOOKUP(AGQ857,$A$879:$F$2566,6,FALSE)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3471</v>
      </c>
      <c r="AHB857" s="248">
        <f>IF(AHA857="Kopman",2.1,1)</f>
        <v>1</v>
      </c>
      <c r="AHC857" s="180">
        <f>VLOOKUP(AGZ857,$A$879:$F$2566,6,FALSE)</f>
        <v>38</v>
      </c>
      <c r="AHD857" s="179" t="s">
        <v>61</v>
      </c>
      <c r="AHE857" s="10">
        <f>AHC857*1.5*AHB857</f>
        <v>57</v>
      </c>
      <c r="AHF857" s="10"/>
      <c r="AHG857" s="239"/>
      <c r="AHH857" s="179" t="s">
        <v>115</v>
      </c>
      <c r="AHI857" s="440" t="s">
        <v>3471</v>
      </c>
      <c r="AHK857" s="248">
        <f>IF(AHJ857="Kopman",2.1,1)</f>
        <v>1</v>
      </c>
      <c r="AHL857" s="180">
        <f>VLOOKUP(AHI857,$A$879:$F$2566,6,FALSE)</f>
        <v>38</v>
      </c>
      <c r="AHM857" s="179" t="s">
        <v>61</v>
      </c>
      <c r="AHN857" s="10">
        <f>AHL857*1.5*AHK857</f>
        <v>57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VLOOKUP(AHR857,$A$879:$F$2566,6,FALSE)</f>
        <v>174</v>
      </c>
      <c r="AHV857" s="179" t="s">
        <v>61</v>
      </c>
      <c r="AHW857" s="10">
        <f>AHU857*1.5*AHT857</f>
        <v>261</v>
      </c>
      <c r="AHX857" s="10"/>
      <c r="AHY857" s="239"/>
      <c r="AHZ857" s="179" t="s">
        <v>115</v>
      </c>
      <c r="AIA857" s="361" t="s">
        <v>3471</v>
      </c>
      <c r="AIC857" s="248">
        <f>IF(AIB857="Kopman",2.1,1)</f>
        <v>1</v>
      </c>
      <c r="AID857" s="180">
        <f>VLOOKUP(AIA857,$A$879:$F$2566,6,FALSE)</f>
        <v>38</v>
      </c>
      <c r="AIE857" s="179" t="s">
        <v>61</v>
      </c>
      <c r="AIF857" s="10">
        <f>AID857*1.5*AIC857</f>
        <v>57</v>
      </c>
      <c r="AIG857" s="10"/>
      <c r="AIH857" s="239"/>
      <c r="AII857" s="179" t="s">
        <v>115</v>
      </c>
      <c r="AIJ857" s="361" t="s">
        <v>3254</v>
      </c>
      <c r="AIL857" s="248">
        <f>IF(AIK857="Kopman",2.1,1)</f>
        <v>1</v>
      </c>
      <c r="AIM857" s="180">
        <f>VLOOKUP(AIJ857,$A$879:$F$2566,6,FALSE)</f>
        <v>266</v>
      </c>
      <c r="AIN857" s="179" t="s">
        <v>61</v>
      </c>
      <c r="AIO857" s="10">
        <f>AIM857*1.5*AIL857</f>
        <v>399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VLOOKUP(AIS857,$A$879:$F$2566,6,FALSE)</f>
        <v>174</v>
      </c>
      <c r="AIW857" s="179" t="s">
        <v>61</v>
      </c>
      <c r="AIX857" s="10">
        <f>AIV857*1.5*AIU857</f>
        <v>261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VLOOKUP(AJB857,$A$879:$F$2566,6,FALSE)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VLOOKUP(AJK857,$A$879:$F$2566,6,FALSE)</f>
        <v>169</v>
      </c>
      <c r="AJO857" s="179" t="s">
        <v>61</v>
      </c>
      <c r="AJP857" s="10">
        <f>AJN857*1.5*AJM857</f>
        <v>253.5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VLOOKUP(AJT857,$A$879:$F$2566,6,FALSE)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VLOOKUP(AKC857,$A$879:$F$2566,6,FALSE)</f>
        <v>169</v>
      </c>
      <c r="AKG857" s="179" t="s">
        <v>61</v>
      </c>
      <c r="AKH857" s="10">
        <f>AKF857*1.5*AKE857</f>
        <v>253.5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VLOOKUP(AKL857,$A$879:$F$2566,6,FALSE)</f>
        <v>36</v>
      </c>
      <c r="AKP857" s="179" t="s">
        <v>61</v>
      </c>
      <c r="AKQ857" s="10">
        <f>AKO857*1.5*AKN857</f>
        <v>54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VLOOKUP(AKU857,$A$879:$F$2566,6,FALSE)</f>
        <v>174</v>
      </c>
      <c r="AKY857" s="179" t="s">
        <v>61</v>
      </c>
      <c r="AKZ857" s="10">
        <f>AKX857*1.5*AKW857</f>
        <v>261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VLOOKUP(ALD857,$A$879:$F$2566,6,FALSE)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VLOOKUP(ALM857,$A$879:$F$2566,6,FALSE)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1" t="s">
        <v>3471</v>
      </c>
      <c r="ALX857" s="248">
        <f>IF(ALW857="Kopman",2.1,1)</f>
        <v>1</v>
      </c>
      <c r="ALY857" s="180">
        <f>VLOOKUP(ALV857,$A$879:$F$2566,6,FALSE)</f>
        <v>38</v>
      </c>
      <c r="ALZ857" s="179" t="s">
        <v>61</v>
      </c>
      <c r="AMA857" s="10">
        <f>ALY857*1.5*ALX857</f>
        <v>57</v>
      </c>
      <c r="AMB857" s="10"/>
      <c r="AMC857" s="239"/>
      <c r="AMD857" s="179" t="s">
        <v>115</v>
      </c>
      <c r="AME857" s="443" t="s">
        <v>447</v>
      </c>
      <c r="AMG857" s="248">
        <f>IF(AMF857="Kopman",2.1,1)</f>
        <v>1</v>
      </c>
      <c r="AMH857" s="180">
        <f>VLOOKUP(AME857,$A$879:$F$2566,6,FALSE)</f>
        <v>15</v>
      </c>
      <c r="AMI857" s="179" t="s">
        <v>61</v>
      </c>
      <c r="AMJ857" s="10">
        <f>AMH857*1.5*AMG857</f>
        <v>22.5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VLOOKUP(AMN857,$A$879:$F$2566,6,FALSE)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VLOOKUP(AMW857,$A$879:$F$2566,6,FALSE)</f>
        <v>174</v>
      </c>
      <c r="ANA857" s="179" t="s">
        <v>61</v>
      </c>
      <c r="ANB857" s="10">
        <f>AMZ857*1.5*AMY857</f>
        <v>548.1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VLOOKUP(ANF857,$A$879:$F$2566,6,FALSE)</f>
        <v>174</v>
      </c>
      <c r="ANJ857" s="179" t="s">
        <v>61</v>
      </c>
      <c r="ANK857" s="10">
        <f>ANI857*1.5*ANH857</f>
        <v>261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VLOOKUP(ANO857,$A$879:$F$2566,6,FALSE)</f>
        <v>33</v>
      </c>
      <c r="ANS857" s="179" t="s">
        <v>61</v>
      </c>
      <c r="ANT857" s="10">
        <f>ANR857*1.5*ANQ857</f>
        <v>49.5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VLOOKUP(ANX857,$A$879:$F$2566,6,FALSE)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VLOOKUP(AOG857,$A$879:$F$2566,6,FALSE)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VLOOKUP(AOP857,$A$879:$F$2566,6,FALSE)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6" t="s">
        <v>1148</v>
      </c>
      <c r="APA857" s="248">
        <f>IF(AOZ857="Kopman",2.1,1)</f>
        <v>1</v>
      </c>
      <c r="APB857" s="180">
        <f>VLOOKUP(AOY857,$A$879:$F$2566,6,FALSE)</f>
        <v>174</v>
      </c>
      <c r="APC857" s="179" t="s">
        <v>61</v>
      </c>
      <c r="APD857" s="10">
        <f>APB857*1.5*APA857</f>
        <v>261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VLOOKUP(APH857,$A$879:$F$2566,6,FALSE)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VLOOKUP(APQ857,$A$879:$F$2566,6,FALSE)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VLOOKUP(APZ857,$A$879:$F$2566,6,FALSE)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VLOOKUP(AQI857,$A$879:$F$2566,6,FALSE)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VLOOKUP(AQR857,$A$879:$F$2566,6,FALSE)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VLOOKUP(ARA857,$A$879:$F$2566,6,FALSE)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VLOOKUP(ARJ857,$A$879:$F$2566,6,FALSE)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VLOOKUP(ARS857,$A$879:$F$2566,6,FALSE)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VLOOKUP(ASB857,$A$879:$F$2566,6,FALSE)</f>
        <v>174</v>
      </c>
      <c r="ASF857" s="179" t="s">
        <v>61</v>
      </c>
      <c r="ASG857" s="10">
        <f>ASE857*1.5*ASD857</f>
        <v>261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VLOOKUP(ASK857,$A$879:$F$2566,6,FALSE)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VLOOKUP(AST857,$A$879:$F$2566,6,FALSE)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VLOOKUP(ATC857,$A$879:$F$2566,6,FALSE)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VLOOKUP(ATL857,$A$879:$F$2566,6,FALSE)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VLOOKUP(ATU857,$A$879:$F$2566,6,FALSE)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VLOOKUP(AUD857,$A$879:$F$2566,6,FALSE)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VLOOKUP(AUM857,$A$879:$F$2566,6,FALSE)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VLOOKUP(AUV857,$A$879:$F$2566,6,FALSE)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VLOOKUP(AVE857,$A$879:$F$2566,6,FALSE)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VLOOKUP(AVN857,$A$879:$F$2566,6,FALSE)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VLOOKUP(AVW857,$A$879:$F$2566,6,FALSE)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VLOOKUP(AWF857,$A$879:$F$2566,6,FALSE)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VLOOKUP(AWO857,$A$879:$F$2566,6,FALSE)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VLOOKUP(AWX857,$A$879:$F$2566,6,FALSE)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VLOOKUP(AXG857,$A$879:$F$2566,6,FALSE)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VLOOKUP(AXP857,$A$879:$F$2566,6,FALSE)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VLOOKUP(AXY857,$A$879:$F$2566,6,FALSE)</f>
        <v>15</v>
      </c>
      <c r="AYC857" s="179" t="s">
        <v>61</v>
      </c>
      <c r="AYD857" s="10">
        <f>AYB857*1.5*AYA857</f>
        <v>22.5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VLOOKUP(AYH857,$A$879:$F$2566,6,FALSE)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3471</v>
      </c>
      <c r="AYS857" s="248">
        <f>IF(AYR857="Kopman",2.1,1)</f>
        <v>1</v>
      </c>
      <c r="AYT857" s="180">
        <f>VLOOKUP(AYQ857,$A$879:$F$2566,6,FALSE)</f>
        <v>38</v>
      </c>
      <c r="AYU857" s="179" t="s">
        <v>61</v>
      </c>
      <c r="AYV857" s="10">
        <f>AYT857*1.5*AYS857</f>
        <v>57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VLOOKUP(AYZ857,$A$879:$F$2566,6,FALSE)</f>
        <v>33</v>
      </c>
      <c r="AZD857" s="179" t="s">
        <v>61</v>
      </c>
      <c r="AZE857" s="10">
        <f>AZC857*1.5*AZB857</f>
        <v>49.5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VLOOKUP(AZI857,$A$879:$F$2566,6,FALSE)</f>
        <v>15</v>
      </c>
      <c r="AZM857" s="179" t="s">
        <v>61</v>
      </c>
      <c r="AZN857" s="10">
        <f>AZL857*1.5*AZK857</f>
        <v>22.5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VLOOKUP(AZR857,$A$879:$F$2566,6,FALSE)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1" t="s">
        <v>3116</v>
      </c>
      <c r="BAC857" s="248">
        <f>IF(BAB857="Kopman",2.1,1)</f>
        <v>1</v>
      </c>
      <c r="BAD857" s="180">
        <f>VLOOKUP(BAA857,$A$879:$F$2566,6,FALSE)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40" t="s">
        <v>3471</v>
      </c>
      <c r="BAL857" s="248">
        <f>IF(BAK857="Kopman",2.1,1)</f>
        <v>1</v>
      </c>
      <c r="BAM857" s="180">
        <f>VLOOKUP(BAJ857,$A$879:$F$2566,6,FALSE)</f>
        <v>38</v>
      </c>
      <c r="BAN857" s="179" t="s">
        <v>61</v>
      </c>
      <c r="BAO857" s="10">
        <f>BAM857*1.5*BAL857</f>
        <v>57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VLOOKUP(BAS857,$A$879:$F$2566,6,FALSE)</f>
        <v>174</v>
      </c>
      <c r="BAW857" s="179" t="s">
        <v>61</v>
      </c>
      <c r="BAX857" s="10">
        <f>BAV857*1.5*BAU857</f>
        <v>261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VLOOKUP(BBB857,$A$879:$F$2566,6,FALSE)</f>
        <v>174</v>
      </c>
      <c r="BBF857" s="179" t="s">
        <v>61</v>
      </c>
      <c r="BBG857" s="10">
        <f>BBE857*1.5*BBD857</f>
        <v>261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VLOOKUP(BBK857,$A$879:$F$2566,6,FALSE)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VLOOKUP(BBT857,$A$879:$F$2566,6,FALSE)</f>
        <v>174</v>
      </c>
      <c r="BBX857" s="179" t="s">
        <v>61</v>
      </c>
      <c r="BBY857" s="10">
        <f>BBW857*1.5*BBV857</f>
        <v>261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VLOOKUP(BCC857,$A$879:$F$2566,6,FALSE)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VLOOKUP(BCL857,$A$879:$F$2566,6,FALSE)</f>
        <v>174</v>
      </c>
      <c r="BCP857" s="179" t="s">
        <v>61</v>
      </c>
      <c r="BCQ857" s="10">
        <f>BCO857*1.5*BCN857</f>
        <v>261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VLOOKUP(BCU857,$A$879:$F$2566,6,FALSE)</f>
        <v>174</v>
      </c>
      <c r="BCY857" s="179" t="s">
        <v>61</v>
      </c>
      <c r="BCZ857" s="10">
        <f>BCX857*1.5*BCW857</f>
        <v>261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VLOOKUP(BDD857,$A$879:$F$2566,6,FALSE)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VLOOKUP(BDM857,$A$879:$F$2566,6,FALSE)</f>
        <v>174</v>
      </c>
      <c r="BDQ857" s="179" t="s">
        <v>61</v>
      </c>
      <c r="BDR857" s="10">
        <f>BDP857*1.5*BDO857</f>
        <v>261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VLOOKUP(BDV857,$A$879:$F$2566,6,FALSE)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VLOOKUP(BEE857,$A$879:$F$2566,6,FALSE)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VLOOKUP(BEN857,$A$879:$F$2566,6,FALSE)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VLOOKUP(BEW857,$A$879:$F$2566,6,FALSE)</f>
        <v>5</v>
      </c>
      <c r="BFA857" s="179" t="s">
        <v>61</v>
      </c>
      <c r="BFB857" s="10">
        <f>BEZ857*1.5*BEY857</f>
        <v>7.5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VLOOKUP(BFF857,$A$879:$F$2566,6,FALSE)</f>
        <v>5</v>
      </c>
      <c r="BFJ857" s="179" t="s">
        <v>61</v>
      </c>
      <c r="BFK857" s="10">
        <f>BFI857*1.5*BFH857</f>
        <v>7.5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VLOOKUP(BFO857,$A$879:$F$2566,6,FALSE)</f>
        <v>15</v>
      </c>
      <c r="BFS857" s="179" t="s">
        <v>61</v>
      </c>
      <c r="BFT857" s="10">
        <f>BFR857*1.5*BFQ857</f>
        <v>22.5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VLOOKUP(BFX857,$A$879:$F$2566,6,FALSE)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VLOOKUP(BGG857,$A$879:$F$2566,6,FALSE)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VLOOKUP(BGP857,$A$879:$F$2566,6,FALSE)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VLOOKUP(BGY857,$A$879:$F$2566,6,FALSE)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VLOOKUP(B858,$A$879:$F$2566,6,FALSE)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3254</v>
      </c>
      <c r="M858" s="180"/>
      <c r="N858" s="180">
        <f>VLOOKUP(K858,$A$879:$F$2566,6,FALSE)</f>
        <v>266</v>
      </c>
      <c r="O858" s="179" t="s">
        <v>63</v>
      </c>
      <c r="P858" s="10">
        <f>N858*1.4</f>
        <v>372.4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VLOOKUP(T858,$A$879:$F$2566,6,FALSE)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1" t="s">
        <v>3471</v>
      </c>
      <c r="AE858" s="180"/>
      <c r="AF858" s="180">
        <f>VLOOKUP(AC858,$A$879:$F$2566,6,FALSE)</f>
        <v>38</v>
      </c>
      <c r="AG858" s="179" t="s">
        <v>63</v>
      </c>
      <c r="AH858" s="10">
        <f>AF858*1.4</f>
        <v>53.199999999999996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VLOOKUP(AL858,$A$879:$F$2566,6,FALSE)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VLOOKUP(AU858,$A$879:$F$2566,6,FALSE)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VLOOKUP(BD858,$A$879:$F$2566,6,FALSE)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VLOOKUP(BM858,$A$879:$F$2566,6,FALSE)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1" t="s">
        <v>3254</v>
      </c>
      <c r="BX858" s="180"/>
      <c r="BY858" s="180">
        <f>VLOOKUP(BV858,$A$879:$F$2566,6,FALSE)</f>
        <v>266</v>
      </c>
      <c r="BZ858" s="179" t="s">
        <v>63</v>
      </c>
      <c r="CA858" s="10">
        <f>BY858*1.4</f>
        <v>372.4</v>
      </c>
      <c r="CB858" s="10"/>
      <c r="CC858" s="233"/>
      <c r="CD858" s="179" t="s">
        <v>116</v>
      </c>
      <c r="CE858" s="361" t="s">
        <v>3254</v>
      </c>
      <c r="CG858" s="180"/>
      <c r="CH858" s="180">
        <f>VLOOKUP(CE858,$A$879:$F$2566,6,FALSE)</f>
        <v>266</v>
      </c>
      <c r="CI858" s="179" t="s">
        <v>63</v>
      </c>
      <c r="CJ858" s="10">
        <f>CH858*1.4</f>
        <v>372.4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VLOOKUP(CN858,$A$879:$F$2566,6,FALSE)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VLOOKUP(CW858,$A$879:$F$2566,6,FALSE)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VLOOKUP(DF858,$A$879:$F$2566,6,FALSE)</f>
        <v>15</v>
      </c>
      <c r="DJ858" s="179" t="s">
        <v>63</v>
      </c>
      <c r="DK858" s="10">
        <f>DI858*1.4</f>
        <v>21</v>
      </c>
      <c r="DL858" s="10"/>
      <c r="DM858" s="233"/>
      <c r="DN858" s="179" t="s">
        <v>116</v>
      </c>
      <c r="DO858" s="361" t="s">
        <v>3254</v>
      </c>
      <c r="DQ858" s="180"/>
      <c r="DR858" s="180">
        <f>VLOOKUP(DO858,$A$879:$F$2566,6,FALSE)</f>
        <v>266</v>
      </c>
      <c r="DS858" s="179" t="s">
        <v>63</v>
      </c>
      <c r="DT858" s="10">
        <f>DR858*1.4</f>
        <v>372.4</v>
      </c>
      <c r="DU858" s="10"/>
      <c r="DV858" s="233"/>
      <c r="DW858" s="179" t="s">
        <v>116</v>
      </c>
      <c r="DX858" s="361" t="s">
        <v>3254</v>
      </c>
      <c r="DZ858" s="180"/>
      <c r="EA858" s="180">
        <f>VLOOKUP(DX858,$A$879:$F$2566,6,FALSE)</f>
        <v>266</v>
      </c>
      <c r="EB858" s="179" t="s">
        <v>63</v>
      </c>
      <c r="EC858" s="10">
        <f>EA858*1.4</f>
        <v>372.4</v>
      </c>
      <c r="ED858" s="10"/>
      <c r="EE858" s="233"/>
      <c r="EF858" s="179" t="s">
        <v>116</v>
      </c>
      <c r="EG858" s="361" t="s">
        <v>3471</v>
      </c>
      <c r="EI858" s="180"/>
      <c r="EJ858" s="180">
        <f>VLOOKUP(EG858,$A$879:$F$2566,6,FALSE)</f>
        <v>38</v>
      </c>
      <c r="EK858" s="179" t="s">
        <v>63</v>
      </c>
      <c r="EL858" s="10">
        <f>EJ858*1.4</f>
        <v>53.199999999999996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VLOOKUP(EP858,$A$879:$F$2566,6,FALSE)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VLOOKUP(EY858,$A$879:$F$2566,6,FALSE)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1" t="s">
        <v>3254</v>
      </c>
      <c r="FJ858" s="180"/>
      <c r="FK858" s="180">
        <f>VLOOKUP(FH858,$A$879:$F$2566,6,FALSE)</f>
        <v>266</v>
      </c>
      <c r="FL858" s="179" t="s">
        <v>63</v>
      </c>
      <c r="FM858" s="10">
        <f>FK858*1.4</f>
        <v>372.4</v>
      </c>
      <c r="FN858" s="10"/>
      <c r="FO858" s="233"/>
      <c r="FP858" s="179" t="s">
        <v>116</v>
      </c>
      <c r="FQ858" s="361" t="s">
        <v>3254</v>
      </c>
      <c r="FS858" s="180"/>
      <c r="FT858" s="180">
        <f>VLOOKUP(FQ858,$A$879:$F$2566,6,FALSE)</f>
        <v>266</v>
      </c>
      <c r="FU858" s="179" t="s">
        <v>63</v>
      </c>
      <c r="FV858" s="10">
        <f>FT858*1.4</f>
        <v>372.4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VLOOKUP(FZ858,$A$879:$F$2566,6,FALSE)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VLOOKUP(GI858,$A$879:$F$2566,6,FALSE)</f>
        <v>174</v>
      </c>
      <c r="GM858" s="179" t="s">
        <v>63</v>
      </c>
      <c r="GN858" s="10">
        <f>GL858*1.4</f>
        <v>243.6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VLOOKUP(GR858,$A$879:$F$2566,6,FALSE)</f>
        <v>174</v>
      </c>
      <c r="GV858" s="179" t="s">
        <v>63</v>
      </c>
      <c r="GW858" s="10">
        <f>GU858*1.4</f>
        <v>243.6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VLOOKUP(HA858,$A$879:$F$2566,6,FALSE)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3471</v>
      </c>
      <c r="HL858" s="180"/>
      <c r="HM858" s="180">
        <f>VLOOKUP(HJ858,$A$879:$F$2566,6,FALSE)</f>
        <v>38</v>
      </c>
      <c r="HN858" s="179" t="s">
        <v>63</v>
      </c>
      <c r="HO858" s="10">
        <f>HM858*1.4</f>
        <v>53.199999999999996</v>
      </c>
      <c r="HP858" s="10"/>
      <c r="HQ858" s="233"/>
      <c r="HR858" s="179" t="s">
        <v>116</v>
      </c>
      <c r="HS858" s="361" t="s">
        <v>3471</v>
      </c>
      <c r="HU858" s="180"/>
      <c r="HV858" s="180">
        <f>VLOOKUP(HS858,$A$879:$F$2566,6,FALSE)</f>
        <v>38</v>
      </c>
      <c r="HW858" s="179" t="s">
        <v>63</v>
      </c>
      <c r="HX858" s="10">
        <f>HV858*1.4</f>
        <v>53.199999999999996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VLOOKUP(IB858,$A$879:$F$2566,6,FALSE)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1" t="s">
        <v>3471</v>
      </c>
      <c r="IM858" s="180"/>
      <c r="IN858" s="180">
        <f>VLOOKUP(IK858,$A$879:$F$2566,6,FALSE)</f>
        <v>38</v>
      </c>
      <c r="IO858" s="179" t="s">
        <v>63</v>
      </c>
      <c r="IP858" s="10">
        <f>IN858*1.4</f>
        <v>53.199999999999996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VLOOKUP(IT858,$A$879:$F$2566,6,FALSE)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VLOOKUP(JC858,$A$879:$F$2566,6,FALSE)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VLOOKUP(JL858,$A$879:$F$2566,6,FALSE)</f>
        <v>174</v>
      </c>
      <c r="JP858" s="179" t="s">
        <v>63</v>
      </c>
      <c r="JQ858" s="10">
        <f>JO858*1.4</f>
        <v>243.6</v>
      </c>
      <c r="JR858" s="10"/>
      <c r="JS858" s="233"/>
      <c r="JT858" s="179" t="s">
        <v>116</v>
      </c>
      <c r="JU858" s="361" t="s">
        <v>3254</v>
      </c>
      <c r="JW858" s="180"/>
      <c r="JX858" s="180">
        <f>VLOOKUP(JU858,$A$879:$F$2566,6,FALSE)</f>
        <v>266</v>
      </c>
      <c r="JY858" s="179" t="s">
        <v>63</v>
      </c>
      <c r="JZ858" s="10">
        <f>JX858*1.4</f>
        <v>372.4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VLOOKUP(KD858,$A$879:$F$2566,6,FALSE)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3471</v>
      </c>
      <c r="KO858" s="180"/>
      <c r="KP858" s="180">
        <f>VLOOKUP(KM858,$A$879:$F$2566,6,FALSE)</f>
        <v>38</v>
      </c>
      <c r="KQ858" s="179" t="s">
        <v>63</v>
      </c>
      <c r="KR858" s="10">
        <f>KP858*1.4</f>
        <v>53.199999999999996</v>
      </c>
      <c r="KS858" s="10"/>
      <c r="KT858" s="233"/>
      <c r="KU858" s="179" t="s">
        <v>116</v>
      </c>
      <c r="KV858" s="361" t="s">
        <v>3471</v>
      </c>
      <c r="KX858" s="180"/>
      <c r="KY858" s="180">
        <f>VLOOKUP(KV858,$A$879:$F$2566,6,FALSE)</f>
        <v>38</v>
      </c>
      <c r="KZ858" s="179" t="s">
        <v>63</v>
      </c>
      <c r="LA858" s="10">
        <f>KY858*1.4</f>
        <v>53.199999999999996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VLOOKUP(LE858,$A$879:$F$2566,6,FALSE)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3471</v>
      </c>
      <c r="LP858" s="180"/>
      <c r="LQ858" s="180">
        <f>VLOOKUP(LN858,$A$879:$F$2566,6,FALSE)</f>
        <v>38</v>
      </c>
      <c r="LR858" s="179" t="s">
        <v>63</v>
      </c>
      <c r="LS858" s="10">
        <f>LQ858*1.4</f>
        <v>53.199999999999996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VLOOKUP(LW858,$A$879:$F$2566,6,FALSE)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3471</v>
      </c>
      <c r="MH858" s="180"/>
      <c r="MI858" s="180">
        <f>VLOOKUP(MF858,$A$879:$F$2566,6,FALSE)</f>
        <v>38</v>
      </c>
      <c r="MJ858" s="179" t="s">
        <v>63</v>
      </c>
      <c r="MK858" s="10">
        <f>MI858*1.4</f>
        <v>53.199999999999996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VLOOKUP(MO858,$A$879:$F$2566,6,FALSE)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VLOOKUP(MX858,$A$879:$F$2566,6,FALSE)</f>
        <v>169</v>
      </c>
      <c r="NB858" s="179" t="s">
        <v>63</v>
      </c>
      <c r="NC858" s="10">
        <f>NA858*1.4</f>
        <v>236.6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VLOOKUP(NG858,$A$879:$F$2566,6,FALSE)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VLOOKUP(NP858,$A$879:$F$2566,6,FALSE)</f>
        <v>15</v>
      </c>
      <c r="NT858" s="179" t="s">
        <v>63</v>
      </c>
      <c r="NU858" s="10">
        <f>NS858*1.4</f>
        <v>21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VLOOKUP(NY858,$A$879:$F$2566,6,FALSE)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VLOOKUP(OH858,$A$879:$F$2566,6,FALSE)</f>
        <v>15</v>
      </c>
      <c r="OL858" s="179" t="s">
        <v>63</v>
      </c>
      <c r="OM858" s="10">
        <f>OK858*1.4</f>
        <v>21</v>
      </c>
      <c r="ON858" s="10"/>
      <c r="OO858" s="233"/>
      <c r="OP858" s="179" t="s">
        <v>116</v>
      </c>
      <c r="OQ858" s="361" t="s">
        <v>2987</v>
      </c>
      <c r="OS858" s="180"/>
      <c r="OT858" s="180">
        <f>VLOOKUP(OQ858,$A$879:$F$2566,6,FALSE)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VLOOKUP(OZ858,$A$879:$F$2566,6,FALSE)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VLOOKUP(PI858,$A$879:$F$2566,6,FALSE)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1" t="s">
        <v>3471</v>
      </c>
      <c r="PT858" s="180"/>
      <c r="PU858" s="180">
        <f>VLOOKUP(PR858,$A$879:$F$2566,6,FALSE)</f>
        <v>38</v>
      </c>
      <c r="PV858" s="179" t="s">
        <v>63</v>
      </c>
      <c r="PW858" s="10">
        <f>PU858*1.4</f>
        <v>53.199999999999996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VLOOKUP(QA858,$A$879:$F$2566,6,FALSE)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VLOOKUP(QJ858,$A$879:$F$2566,6,FALSE)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VLOOKUP(QS858,$A$879:$F$2566,6,FALSE)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3253</v>
      </c>
      <c r="RD858" s="180"/>
      <c r="RE858" s="180">
        <f>VLOOKUP(RB858,$A$879:$F$2566,6,FALSE)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3471</v>
      </c>
      <c r="RM858" s="180"/>
      <c r="RN858" s="180">
        <f>VLOOKUP(RK858,$A$879:$F$2566,6,FALSE)</f>
        <v>38</v>
      </c>
      <c r="RO858" s="179" t="s">
        <v>63</v>
      </c>
      <c r="RP858" s="10">
        <f>RN858*1.4</f>
        <v>53.199999999999996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VLOOKUP(RT858,$A$879:$F$2566,6,FALSE)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VLOOKUP(SC858,$A$879:$F$2566,6,FALSE)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3254</v>
      </c>
      <c r="SN858" s="180"/>
      <c r="SO858" s="180">
        <f>VLOOKUP(SL858,$A$879:$F$2566,6,FALSE)</f>
        <v>266</v>
      </c>
      <c r="SP858" s="179" t="s">
        <v>63</v>
      </c>
      <c r="SQ858" s="10">
        <f>SO858*1.4</f>
        <v>372.4</v>
      </c>
      <c r="SR858" s="10"/>
      <c r="SS858" s="239"/>
      <c r="ST858" s="179" t="s">
        <v>116</v>
      </c>
      <c r="SU858" s="361" t="s">
        <v>3471</v>
      </c>
      <c r="SW858" s="180"/>
      <c r="SX858" s="180">
        <f>VLOOKUP(SU858,$A$879:$F$2566,6,FALSE)</f>
        <v>38</v>
      </c>
      <c r="SY858" s="179" t="s">
        <v>63</v>
      </c>
      <c r="SZ858" s="10">
        <f>SX858*1.4</f>
        <v>53.199999999999996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VLOOKUP(TD858,$A$879:$F$2566,6,FALSE)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VLOOKUP(TM858,$A$879:$F$2566,6,FALSE)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1" t="s">
        <v>3453</v>
      </c>
      <c r="TX858" s="180"/>
      <c r="TY858" s="180">
        <f>VLOOKUP(TV858,$A$879:$F$2566,6,FALSE)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VLOOKUP(UE858,$A$879:$F$2566,6,FALSE)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VLOOKUP(UN858,$A$879:$F$2566,6,FALSE)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VLOOKUP(UW858,$A$879:$F$2566,6,FALSE)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VLOOKUP(VF858,$A$879:$F$2566,6,FALSE)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VLOOKUP(VO858,$A$879:$F$2566,6,FALSE)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VLOOKUP(VX858,$A$879:$F$2566,6,FALSE)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3471</v>
      </c>
      <c r="WI858" s="180"/>
      <c r="WJ858" s="180">
        <f>VLOOKUP(WG858,$A$879:$F$2566,6,FALSE)</f>
        <v>38</v>
      </c>
      <c r="WK858" s="179" t="s">
        <v>63</v>
      </c>
      <c r="WL858" s="10">
        <f>WJ858*1.4</f>
        <v>53.199999999999996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VLOOKUP(WP858,$A$879:$F$2566,6,FALSE)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VLOOKUP(WY858,$A$879:$F$2566,6,FALSE)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3254</v>
      </c>
      <c r="XJ858" s="180"/>
      <c r="XK858" s="180">
        <f>VLOOKUP(XH858,$A$879:$F$2566,6,FALSE)</f>
        <v>266</v>
      </c>
      <c r="XL858" s="179" t="s">
        <v>63</v>
      </c>
      <c r="XM858" s="10">
        <f>XK858*1.4</f>
        <v>372.4</v>
      </c>
      <c r="XO858" s="239"/>
      <c r="XP858" s="179" t="s">
        <v>116</v>
      </c>
      <c r="XQ858" s="361" t="s">
        <v>623</v>
      </c>
      <c r="XS858" s="180"/>
      <c r="XT858" s="180">
        <f>VLOOKUP(XQ858,$A$879:$F$2566,6,FALSE)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VLOOKUP(XZ858,$A$879:$F$2566,6,FALSE)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3254</v>
      </c>
      <c r="YK858" s="180"/>
      <c r="YL858" s="180">
        <f>VLOOKUP(YI858,$A$879:$F$2566,6,FALSE)</f>
        <v>266</v>
      </c>
      <c r="YM858" s="179" t="s">
        <v>63</v>
      </c>
      <c r="YN858" s="10">
        <f>YL858*1.4</f>
        <v>372.4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VLOOKUP(YR858,$A$879:$F$2566,6,FALSE)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VLOOKUP(ZA858,$A$879:$F$2566,6,FALSE)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1" t="s">
        <v>1148</v>
      </c>
      <c r="ZL858" s="180"/>
      <c r="ZM858" s="180">
        <f>VLOOKUP(ZJ858,$A$879:$F$2566,6,FALSE)</f>
        <v>174</v>
      </c>
      <c r="ZN858" s="179" t="s">
        <v>63</v>
      </c>
      <c r="ZO858" s="10">
        <f>ZM858*1.4</f>
        <v>243.6</v>
      </c>
      <c r="ZQ858" s="239"/>
      <c r="ZR858" s="179" t="s">
        <v>116</v>
      </c>
      <c r="ZS858" s="361" t="s">
        <v>517</v>
      </c>
      <c r="ZU858" s="180"/>
      <c r="ZV858" s="180">
        <f>VLOOKUP(ZS858,$A$879:$F$2566,6,FALSE)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VLOOKUP(AAB858,$A$879:$F$2566,6,FALSE)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VLOOKUP(AAK858,$A$879:$F$2566,6,FALSE)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3324</v>
      </c>
      <c r="AAV858" s="180"/>
      <c r="AAW858" s="180">
        <f>VLOOKUP(AAT858,$A$879:$F$2566,6,FALSE)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VLOOKUP(ABC858,$A$879:$F$2566,6,FALSE)</f>
        <v>174</v>
      </c>
      <c r="ABG858" s="179" t="s">
        <v>63</v>
      </c>
      <c r="ABH858" s="10">
        <f>ABF858*1.4</f>
        <v>243.6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VLOOKUP(ABL858,$A$879:$F$2566,6,FALSE)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VLOOKUP(ABU858,$A$879:$F$2566,6,FALSE)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VLOOKUP(ACD858,$A$879:$F$2566,6,FALSE)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VLOOKUP(ACM858,$A$879:$F$2566,6,FALSE)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VLOOKUP(ACV858,$A$879:$F$2566,6,FALSE)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VLOOKUP(ADE858,$A$879:$F$2566,6,FALSE)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VLOOKUP(ADN858,$A$879:$F$2566,6,FALSE)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VLOOKUP(ADW858,$A$879:$F$2566,6,FALSE)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VLOOKUP(AEF858,$A$879:$F$2566,6,FALSE)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VLOOKUP(AEO858,$A$879:$F$2566,6,FALSE)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VLOOKUP(AEX858,$A$879:$F$2566,6,FALSE)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VLOOKUP(AFG858,$A$879:$F$2566,6,FALSE)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VLOOKUP(AFP858,$A$879:$F$2566,6,FALSE)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VLOOKUP(AFY858,$A$879:$F$2566,6,FALSE)</f>
        <v>15</v>
      </c>
      <c r="AGC858" s="179" t="s">
        <v>63</v>
      </c>
      <c r="AGD858" s="10">
        <f>AGB858*1.4</f>
        <v>21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VLOOKUP(AGH858,$A$879:$F$2566,6,FALSE)</f>
        <v>169</v>
      </c>
      <c r="AGL858" s="179" t="s">
        <v>63</v>
      </c>
      <c r="AGM858" s="10">
        <f>AGK858*1.4</f>
        <v>236.6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VLOOKUP(AGQ858,$A$879:$F$2566,6,FALSE)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VLOOKUP(AGZ858,$A$879:$F$2566,6,FALSE)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40" t="s">
        <v>3254</v>
      </c>
      <c r="AHK858" s="180"/>
      <c r="AHL858" s="180">
        <f>VLOOKUP(AHI858,$A$879:$F$2566,6,FALSE)</f>
        <v>266</v>
      </c>
      <c r="AHM858" s="179" t="s">
        <v>63</v>
      </c>
      <c r="AHN858" s="10">
        <f>AHL858*1.4</f>
        <v>372.4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VLOOKUP(AHR858,$A$879:$F$2566,6,FALSE)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VLOOKUP(AIA858,$A$879:$F$2566,6,FALSE)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VLOOKUP(AIJ858,$A$879:$F$2566,6,FALSE)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VLOOKUP(AIS858,$A$879:$F$2566,6,FALSE)</f>
        <v>15</v>
      </c>
      <c r="AIW858" s="179" t="s">
        <v>63</v>
      </c>
      <c r="AIX858" s="10">
        <f>AIV858*1.4</f>
        <v>21</v>
      </c>
      <c r="AIY858" s="10"/>
      <c r="AIZ858" s="239"/>
      <c r="AJA858" s="179" t="s">
        <v>116</v>
      </c>
      <c r="AJB858" s="371" t="s">
        <v>3253</v>
      </c>
      <c r="AJD858" s="180"/>
      <c r="AJE858" s="180">
        <f>VLOOKUP(AJB858,$A$879:$F$2566,6,FALSE)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3471</v>
      </c>
      <c r="AJM858" s="180"/>
      <c r="AJN858" s="180">
        <f>VLOOKUP(AJK858,$A$879:$F$2566,6,FALSE)</f>
        <v>38</v>
      </c>
      <c r="AJO858" s="179" t="s">
        <v>63</v>
      </c>
      <c r="AJP858" s="10">
        <f>AJN858*1.4</f>
        <v>53.199999999999996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VLOOKUP(AJT858,$A$879:$F$2566,6,FALSE)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VLOOKUP(AKC858,$A$879:$F$2566,6,FALSE)</f>
        <v>5</v>
      </c>
      <c r="AKG858" s="179" t="s">
        <v>63</v>
      </c>
      <c r="AKH858" s="10">
        <f>AKF858*1.4</f>
        <v>7</v>
      </c>
      <c r="AKI858" s="10"/>
      <c r="AKJ858" s="239"/>
      <c r="AKK858" s="179" t="s">
        <v>116</v>
      </c>
      <c r="AKL858" s="361" t="s">
        <v>3298</v>
      </c>
      <c r="AKN858" s="180"/>
      <c r="AKO858" s="180">
        <f>VLOOKUP(AKL858,$A$879:$F$2566,6,FALSE)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VLOOKUP(AKU858,$A$879:$F$2566,6,FALSE)</f>
        <v>15</v>
      </c>
      <c r="AKY858" s="179" t="s">
        <v>63</v>
      </c>
      <c r="AKZ858" s="10">
        <f>AKX858*1.4</f>
        <v>21</v>
      </c>
      <c r="ALA858" s="10"/>
      <c r="ALB858" s="239"/>
      <c r="ALC858" s="179" t="s">
        <v>116</v>
      </c>
      <c r="ALD858" s="361" t="s">
        <v>3112</v>
      </c>
      <c r="ALF858" s="180"/>
      <c r="ALG858" s="180">
        <f>VLOOKUP(ALD858,$A$879:$F$2566,6,FALSE)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3378</v>
      </c>
      <c r="ALO858" s="180"/>
      <c r="ALP858" s="180">
        <f>VLOOKUP(ALM858,$A$879:$F$2566,6,FALSE)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VLOOKUP(ALV858,$A$879:$F$2566,6,FALSE)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3" t="s">
        <v>508</v>
      </c>
      <c r="AMG858" s="180"/>
      <c r="AMH858" s="180">
        <f>VLOOKUP(AME858,$A$879:$F$2566,6,FALSE)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VLOOKUP(AMN858,$A$879:$F$2566,6,FALSE)</f>
        <v>5</v>
      </c>
      <c r="AMR858" s="179" t="s">
        <v>63</v>
      </c>
      <c r="AMS858" s="10">
        <f>AMQ858*1.4</f>
        <v>7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VLOOKUP(AMW858,$A$879:$F$2566,6,FALSE)</f>
        <v>15</v>
      </c>
      <c r="ANA858" s="179" t="s">
        <v>63</v>
      </c>
      <c r="ANB858" s="10">
        <f>AMZ858*1.4</f>
        <v>21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VLOOKUP(ANF858,$A$879:$F$2566,6,FALSE)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VLOOKUP(ANO858,$A$879:$F$2566,6,FALSE)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VLOOKUP(ANX858,$A$879:$F$2566,6,FALSE)</f>
        <v>174</v>
      </c>
      <c r="AOB858" s="179" t="s">
        <v>63</v>
      </c>
      <c r="AOC858" s="10">
        <f>AOA858*1.4</f>
        <v>243.6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VLOOKUP(AOG858,$A$879:$F$2566,6,FALSE)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VLOOKUP(AOP858,$A$879:$F$2566,6,FALSE)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6" t="s">
        <v>3253</v>
      </c>
      <c r="APA858" s="180"/>
      <c r="APB858" s="180">
        <f>VLOOKUP(AOY858,$A$879:$F$2566,6,FALSE)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VLOOKUP(APH858,$A$879:$F$2566,6,FALSE)</f>
        <v>15</v>
      </c>
      <c r="APL858" s="179" t="s">
        <v>63</v>
      </c>
      <c r="APM858" s="10">
        <f>APK858*1.4</f>
        <v>21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VLOOKUP(APQ858,$A$879:$F$2566,6,FALSE)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VLOOKUP(APZ858,$A$879:$F$2566,6,FALSE)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3390</v>
      </c>
      <c r="AQK858" s="180"/>
      <c r="AQL858" s="180">
        <f>VLOOKUP(AQI858,$A$879:$F$2566,6,FALSE)</f>
        <v>43</v>
      </c>
      <c r="AQM858" s="179" t="s">
        <v>63</v>
      </c>
      <c r="AQN858" s="10">
        <f>AQL858*1.4</f>
        <v>60.199999999999996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VLOOKUP(AQR858,$A$879:$F$2566,6,FALSE)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VLOOKUP(ARA858,$A$879:$F$2566,6,FALSE)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VLOOKUP(ARJ858,$A$879:$F$2566,6,FALSE)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VLOOKUP(ARS858,$A$879:$F$2566,6,FALSE)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VLOOKUP(ASB858,$A$879:$F$2566,6,FALSE)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VLOOKUP(ASK858,$A$879:$F$2566,6,FALSE)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VLOOKUP(AST858,$A$879:$F$2566,6,FALSE)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VLOOKUP(ATC858,$A$879:$F$2566,6,FALSE)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VLOOKUP(ATL858,$A$879:$F$2566,6,FALSE)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VLOOKUP(ATU858,$A$879:$F$2566,6,FALSE)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VLOOKUP(AUD858,$A$879:$F$2566,6,FALSE)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VLOOKUP(AUM858,$A$879:$F$2566,6,FALSE)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VLOOKUP(AUV858,$A$879:$F$2566,6,FALSE)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VLOOKUP(AVE858,$A$879:$F$2566,6,FALSE)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VLOOKUP(AVN858,$A$879:$F$2566,6,FALSE)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VLOOKUP(AVW858,$A$879:$F$2566,6,FALSE)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VLOOKUP(AWF858,$A$879:$F$2566,6,FALSE)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VLOOKUP(AWO858,$A$879:$F$2566,6,FALSE)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VLOOKUP(AWX858,$A$879:$F$2566,6,FALSE)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VLOOKUP(AXG858,$A$879:$F$2566,6,FALSE)</f>
        <v>15</v>
      </c>
      <c r="AXK858" s="179" t="s">
        <v>63</v>
      </c>
      <c r="AXL858" s="10">
        <f>AXJ858*1.4</f>
        <v>21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VLOOKUP(AXP858,$A$879:$F$2566,6,FALSE)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3471</v>
      </c>
      <c r="AYA858" s="180"/>
      <c r="AYB858" s="180">
        <f>VLOOKUP(AXY858,$A$879:$F$2566,6,FALSE)</f>
        <v>38</v>
      </c>
      <c r="AYC858" s="179" t="s">
        <v>63</v>
      </c>
      <c r="AYD858" s="10">
        <f>AYB858*1.4</f>
        <v>53.199999999999996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VLOOKUP(AYH858,$A$879:$F$2566,6,FALSE)</f>
        <v>33</v>
      </c>
      <c r="AYL858" s="179" t="s">
        <v>63</v>
      </c>
      <c r="AYM858" s="10">
        <f>AYK858*1.4</f>
        <v>46.199999999999996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VLOOKUP(AYQ858,$A$879:$F$2566,6,FALSE)</f>
        <v>15</v>
      </c>
      <c r="AYU858" s="179" t="s">
        <v>63</v>
      </c>
      <c r="AYV858" s="10">
        <f>AYT858*1.4</f>
        <v>21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VLOOKUP(AYZ858,$A$879:$F$2566,6,FALSE)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VLOOKUP(AZI858,$A$879:$F$2566,6,FALSE)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VLOOKUP(AZR858,$A$879:$F$2566,6,FALSE)</f>
        <v>33</v>
      </c>
      <c r="AZV858" s="179" t="s">
        <v>63</v>
      </c>
      <c r="AZW858" s="10">
        <f>AZU858*1.4</f>
        <v>46.199999999999996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VLOOKUP(BAA858,$A$879:$F$2566,6,FALSE)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0" t="s">
        <v>3254</v>
      </c>
      <c r="BAL858" s="180"/>
      <c r="BAM858" s="180">
        <f>VLOOKUP(BAJ858,$A$879:$F$2566,6,FALSE)</f>
        <v>266</v>
      </c>
      <c r="BAN858" s="179" t="s">
        <v>63</v>
      </c>
      <c r="BAO858" s="10">
        <f>BAM858*1.4</f>
        <v>372.4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VLOOKUP(BAS858,$A$879:$F$2566,6,FALSE)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1" t="s">
        <v>3116</v>
      </c>
      <c r="BBD858" s="180"/>
      <c r="BBE858" s="180">
        <f>VLOOKUP(BBB858,$A$879:$F$2566,6,FALSE)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VLOOKUP(BBK858,$A$879:$F$2566,6,FALSE)</f>
        <v>169</v>
      </c>
      <c r="BBO858" s="179" t="s">
        <v>63</v>
      </c>
      <c r="BBP858" s="10">
        <f>BBN858*1.4</f>
        <v>236.6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VLOOKUP(BBT858,$A$879:$F$2566,6,FALSE)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VLOOKUP(BCC858,$A$879:$F$2566,6,FALSE)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VLOOKUP(BCL858,$A$879:$F$2566,6,FALSE)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VLOOKUP(BCU858,$A$879:$F$2566,6,FALSE)</f>
        <v>36</v>
      </c>
      <c r="BCY858" s="179" t="s">
        <v>63</v>
      </c>
      <c r="BCZ858" s="10">
        <f>BCX858*1.4</f>
        <v>50.4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VLOOKUP(BDD858,$A$879:$F$2566,6,FALSE)</f>
        <v>174</v>
      </c>
      <c r="BDH858" s="179" t="s">
        <v>63</v>
      </c>
      <c r="BDI858" s="10">
        <f>BDG858*1.4</f>
        <v>243.6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VLOOKUP(BDM858,$A$879:$F$2566,6,FALSE)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VLOOKUP(BDV858,$A$879:$F$2566,6,FALSE)</f>
        <v>15</v>
      </c>
      <c r="BDZ858" s="179" t="s">
        <v>63</v>
      </c>
      <c r="BEA858" s="10">
        <f>BDY858*1.4</f>
        <v>21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VLOOKUP(BEE858,$A$879:$F$2566,6,FALSE)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VLOOKUP(BEN858,$A$879:$F$2566,6,FALSE)</f>
        <v>5</v>
      </c>
      <c r="BER858" s="179" t="s">
        <v>63</v>
      </c>
      <c r="BES858" s="10">
        <f>BEQ858*1.4</f>
        <v>7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VLOOKUP(BEW858,$A$879:$F$2566,6,FALSE)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VLOOKUP(BFF858,$A$879:$F$2566,6,FALSE)</f>
        <v>174</v>
      </c>
      <c r="BFJ858" s="179" t="s">
        <v>63</v>
      </c>
      <c r="BFK858" s="10">
        <f>BFI858*1.4</f>
        <v>243.6</v>
      </c>
      <c r="BFL858" s="10"/>
      <c r="BFM858" s="239"/>
      <c r="BFN858" s="179" t="s">
        <v>116</v>
      </c>
      <c r="BFO858" s="361" t="s">
        <v>3471</v>
      </c>
      <c r="BFQ858" s="180"/>
      <c r="BFR858" s="180">
        <f>VLOOKUP(BFO858,$A$879:$F$2566,6,FALSE)</f>
        <v>38</v>
      </c>
      <c r="BFS858" s="179" t="s">
        <v>63</v>
      </c>
      <c r="BFT858" s="10">
        <f>BFR858*1.4</f>
        <v>53.199999999999996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VLOOKUP(BFX858,$A$879:$F$2566,6,FALSE)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VLOOKUP(BGG858,$A$879:$F$2566,6,FALSE)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VLOOKUP(BGP858,$A$879:$F$2566,6,FALSE)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VLOOKUP(BGY858,$A$879:$F$2566,6,FALSE)</f>
        <v>15</v>
      </c>
      <c r="BHC858" s="179" t="s">
        <v>63</v>
      </c>
      <c r="BHD858" s="10">
        <f>BHB858*1.4</f>
        <v>21</v>
      </c>
      <c r="BHE858" s="10"/>
    </row>
    <row r="859" spans="1:1565" s="14" customFormat="1" ht="15">
      <c r="A859" s="179" t="s">
        <v>117</v>
      </c>
      <c r="B859" s="363" t="s">
        <v>3471</v>
      </c>
      <c r="D859" s="180"/>
      <c r="E859" s="180">
        <f>VLOOKUP(B859,$A$879:$F$2566,6,FALSE)</f>
        <v>38</v>
      </c>
      <c r="F859" s="179" t="s">
        <v>65</v>
      </c>
      <c r="G859" s="10">
        <f>E859*1.3</f>
        <v>49.4</v>
      </c>
      <c r="H859" s="10"/>
      <c r="I859" s="233"/>
      <c r="J859" s="179" t="s">
        <v>117</v>
      </c>
      <c r="K859" s="361" t="s">
        <v>3135</v>
      </c>
      <c r="M859" s="180"/>
      <c r="N859" s="180">
        <f>VLOOKUP(K859,$A$879:$F$2566,6,FALSE)</f>
        <v>40</v>
      </c>
      <c r="O859" s="179" t="s">
        <v>65</v>
      </c>
      <c r="P859" s="10">
        <f>N859*1.3</f>
        <v>52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VLOOKUP(T859,$A$879:$F$2566,6,FALSE)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VLOOKUP(AC859,$A$879:$F$2566,6,FALSE)</f>
        <v>169</v>
      </c>
      <c r="AG859" s="179" t="s">
        <v>65</v>
      </c>
      <c r="AH859" s="10">
        <f>AF859*1.3</f>
        <v>219.70000000000002</v>
      </c>
      <c r="AI859" s="10"/>
      <c r="AJ859" s="233"/>
      <c r="AK859" s="179" t="s">
        <v>117</v>
      </c>
      <c r="AL859" s="361" t="s">
        <v>3471</v>
      </c>
      <c r="AN859" s="180"/>
      <c r="AO859" s="180">
        <f>VLOOKUP(AL859,$A$879:$F$2566,6,FALSE)</f>
        <v>38</v>
      </c>
      <c r="AP859" s="179" t="s">
        <v>65</v>
      </c>
      <c r="AQ859" s="10">
        <f>AO859*1.3</f>
        <v>49.4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VLOOKUP(AU859,$A$879:$F$2566,6,FALSE)</f>
        <v>174</v>
      </c>
      <c r="AY859" s="179" t="s">
        <v>65</v>
      </c>
      <c r="AZ859" s="10">
        <f>AX859*1.3</f>
        <v>226.20000000000002</v>
      </c>
      <c r="BA859" s="10"/>
      <c r="BB859" s="233"/>
      <c r="BC859" s="179" t="s">
        <v>117</v>
      </c>
      <c r="BD859" s="361" t="s">
        <v>3471</v>
      </c>
      <c r="BF859" s="180"/>
      <c r="BG859" s="180">
        <f>VLOOKUP(BD859,$A$879:$F$2566,6,FALSE)</f>
        <v>38</v>
      </c>
      <c r="BH859" s="179" t="s">
        <v>65</v>
      </c>
      <c r="BI859" s="10">
        <f>BG859*1.3</f>
        <v>49.4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VLOOKUP(BM859,$A$879:$F$2566,6,FALSE)</f>
        <v>15</v>
      </c>
      <c r="BQ859" s="179" t="s">
        <v>65</v>
      </c>
      <c r="BR859" s="10">
        <f>BP859*1.3</f>
        <v>19.5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VLOOKUP(BV859,$A$879:$F$2566,6,FALSE)</f>
        <v>174</v>
      </c>
      <c r="BZ859" s="179" t="s">
        <v>65</v>
      </c>
      <c r="CA859" s="10">
        <f>BY859*1.3</f>
        <v>226.20000000000002</v>
      </c>
      <c r="CB859" s="10"/>
      <c r="CC859" s="233"/>
      <c r="CD859" s="179" t="s">
        <v>117</v>
      </c>
      <c r="CE859" s="361" t="s">
        <v>3135</v>
      </c>
      <c r="CG859" s="180"/>
      <c r="CH859" s="180">
        <f>VLOOKUP(CE859,$A$879:$F$2566,6,FALSE)</f>
        <v>40</v>
      </c>
      <c r="CI859" s="179" t="s">
        <v>65</v>
      </c>
      <c r="CJ859" s="10">
        <f>CH859*1.3</f>
        <v>52</v>
      </c>
      <c r="CK859" s="10"/>
      <c r="CL859" s="233"/>
      <c r="CM859" s="179" t="s">
        <v>117</v>
      </c>
      <c r="CN859" s="361" t="s">
        <v>3471</v>
      </c>
      <c r="CP859" s="180"/>
      <c r="CQ859" s="180">
        <f>VLOOKUP(CN859,$A$879:$F$2566,6,FALSE)</f>
        <v>38</v>
      </c>
      <c r="CR859" s="179" t="s">
        <v>65</v>
      </c>
      <c r="CS859" s="10">
        <f>CQ859*1.3</f>
        <v>49.4</v>
      </c>
      <c r="CT859" s="10"/>
      <c r="CU859" s="233"/>
      <c r="CV859" s="179" t="s">
        <v>117</v>
      </c>
      <c r="CW859" s="361" t="s">
        <v>3471</v>
      </c>
      <c r="CY859" s="180"/>
      <c r="CZ859" s="180">
        <f>VLOOKUP(CW859,$A$879:$F$2566,6,FALSE)</f>
        <v>38</v>
      </c>
      <c r="DA859" s="179" t="s">
        <v>65</v>
      </c>
      <c r="DB859" s="10">
        <f>CZ859*1.3</f>
        <v>49.4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VLOOKUP(DF859,$A$879:$F$2566,6,FALSE)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VLOOKUP(DO859,$A$879:$F$2566,6,FALSE)</f>
        <v>15</v>
      </c>
      <c r="DS859" s="179" t="s">
        <v>65</v>
      </c>
      <c r="DT859" s="10">
        <f>DR859*1.3</f>
        <v>19.5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VLOOKUP(DX859,$A$879:$F$2566,6,FALSE)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3254</v>
      </c>
      <c r="EI859" s="180"/>
      <c r="EJ859" s="180">
        <f>VLOOKUP(EG859,$A$879:$F$2566,6,FALSE)</f>
        <v>266</v>
      </c>
      <c r="EK859" s="179" t="s">
        <v>65</v>
      </c>
      <c r="EL859" s="10">
        <f>EJ859*1.3</f>
        <v>345.8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VLOOKUP(EP859,$A$879:$F$2566,6,FALSE)</f>
        <v>174</v>
      </c>
      <c r="ET859" s="179" t="s">
        <v>65</v>
      </c>
      <c r="EU859" s="10">
        <f>ES859*1.3</f>
        <v>226.20000000000002</v>
      </c>
      <c r="EV859" s="10"/>
      <c r="EW859" s="233"/>
      <c r="EX859" s="179" t="s">
        <v>117</v>
      </c>
      <c r="EY859" s="361" t="s">
        <v>3471</v>
      </c>
      <c r="FA859" s="180"/>
      <c r="FB859" s="180">
        <f>VLOOKUP(EY859,$A$879:$F$2566,6,FALSE)</f>
        <v>38</v>
      </c>
      <c r="FC859" s="179" t="s">
        <v>65</v>
      </c>
      <c r="FD859" s="10">
        <f>FB859*1.3</f>
        <v>49.4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VLOOKUP(FH859,$A$879:$F$2566,6,FALSE)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VLOOKUP(FQ859,$A$879:$F$2566,6,FALSE)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VLOOKUP(FZ859,$A$879:$F$2566,6,FALSE)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VLOOKUP(GI859,$A$879:$F$2566,6,FALSE)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3471</v>
      </c>
      <c r="GT859" s="180"/>
      <c r="GU859" s="180">
        <f>VLOOKUP(GR859,$A$879:$F$2566,6,FALSE)</f>
        <v>38</v>
      </c>
      <c r="GV859" s="179" t="s">
        <v>65</v>
      </c>
      <c r="GW859" s="10">
        <f>GU859*1.3</f>
        <v>49.4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VLOOKUP(HA859,$A$879:$F$2566,6,FALSE)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VLOOKUP(HJ859,$A$879:$F$2566,6,FALSE)</f>
        <v>174</v>
      </c>
      <c r="HN859" s="179" t="s">
        <v>65</v>
      </c>
      <c r="HO859" s="10">
        <f>HM859*1.3</f>
        <v>226.20000000000002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VLOOKUP(HS859,$A$879:$F$2566,6,FALSE)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VLOOKUP(IB859,$A$879:$F$2566,6,FALSE)</f>
        <v>174</v>
      </c>
      <c r="IF859" s="179" t="s">
        <v>65</v>
      </c>
      <c r="IG859" s="10">
        <f>IE859*1.3</f>
        <v>226.20000000000002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VLOOKUP(IK859,$A$879:$F$2566,6,FALSE)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1" t="s">
        <v>3298</v>
      </c>
      <c r="IV859" s="180"/>
      <c r="IW859" s="180">
        <f>VLOOKUP(IT859,$A$879:$F$2566,6,FALSE)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1" t="s">
        <v>3471</v>
      </c>
      <c r="JE859" s="180"/>
      <c r="JF859" s="180">
        <f>VLOOKUP(JC859,$A$879:$F$2566,6,FALSE)</f>
        <v>38</v>
      </c>
      <c r="JG859" s="179" t="s">
        <v>65</v>
      </c>
      <c r="JH859" s="10">
        <f>JF859*1.3</f>
        <v>49.4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VLOOKUP(JL859,$A$879:$F$2566,6,FALSE)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VLOOKUP(JU859,$A$879:$F$2566,6,FALSE)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VLOOKUP(KD859,$A$879:$F$2566,6,FALSE)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VLOOKUP(KM859,$A$879:$F$2566,6,FALSE)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VLOOKUP(KV859,$A$879:$F$2566,6,FALSE)</f>
        <v>15</v>
      </c>
      <c r="KZ859" s="179" t="s">
        <v>65</v>
      </c>
      <c r="LA859" s="10">
        <f>KY859*1.3</f>
        <v>19.5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VLOOKUP(LE859,$A$879:$F$2566,6,FALSE)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VLOOKUP(LN859,$A$879:$F$2566,6,FALSE)</f>
        <v>169</v>
      </c>
      <c r="LR859" s="179" t="s">
        <v>65</v>
      </c>
      <c r="LS859" s="10">
        <f>LQ859*1.3</f>
        <v>219.70000000000002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VLOOKUP(LW859,$A$879:$F$2566,6,FALSE)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VLOOKUP(MF859,$A$879:$F$2566,6,FALSE)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VLOOKUP(MO859,$A$879:$F$2566,6,FALSE)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3471</v>
      </c>
      <c r="MZ859" s="180"/>
      <c r="NA859" s="180">
        <f>VLOOKUP(MX859,$A$879:$F$2566,6,FALSE)</f>
        <v>38</v>
      </c>
      <c r="NB859" s="179" t="s">
        <v>65</v>
      </c>
      <c r="NC859" s="10">
        <f>NA859*1.3</f>
        <v>49.4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VLOOKUP(NG859,$A$879:$F$2566,6,FALSE)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VLOOKUP(NP859,$A$879:$F$2566,6,FALSE)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3254</v>
      </c>
      <c r="OA859" s="180"/>
      <c r="OB859" s="180">
        <f>VLOOKUP(NY859,$A$879:$F$2566,6,FALSE)</f>
        <v>266</v>
      </c>
      <c r="OC859" s="179" t="s">
        <v>65</v>
      </c>
      <c r="OD859" s="10">
        <f>OB859*1.3</f>
        <v>345.8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VLOOKUP(OH859,$A$879:$F$2566,6,FALSE)</f>
        <v>5</v>
      </c>
      <c r="OL859" s="179" t="s">
        <v>65</v>
      </c>
      <c r="OM859" s="10">
        <f>OK859*1.3</f>
        <v>6.5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VLOOKUP(OQ859,$A$879:$F$2566,6,FALSE)</f>
        <v>12</v>
      </c>
      <c r="OU859" s="179" t="s">
        <v>65</v>
      </c>
      <c r="OV859" s="10">
        <f>OT859*1.3</f>
        <v>15.600000000000001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VLOOKUP(OZ859,$A$879:$F$2566,6,FALSE)</f>
        <v>36</v>
      </c>
      <c r="PD859" s="179" t="s">
        <v>65</v>
      </c>
      <c r="PE859" s="10">
        <f>PC859*1.3</f>
        <v>46.800000000000004</v>
      </c>
      <c r="PF859" s="10"/>
      <c r="PG859" s="233"/>
      <c r="PH859" s="179" t="s">
        <v>117</v>
      </c>
      <c r="PI859" s="361" t="s">
        <v>3471</v>
      </c>
      <c r="PK859" s="180"/>
      <c r="PL859" s="180">
        <f>VLOOKUP(PI859,$A$879:$F$2566,6,FALSE)</f>
        <v>38</v>
      </c>
      <c r="PM859" s="179" t="s">
        <v>65</v>
      </c>
      <c r="PN859" s="10">
        <f>PL859*1.3</f>
        <v>49.4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VLOOKUP(PR859,$A$879:$F$2566,6,FALSE)</f>
        <v>33</v>
      </c>
      <c r="PV859" s="179" t="s">
        <v>65</v>
      </c>
      <c r="PW859" s="10">
        <f>PU859*1.3</f>
        <v>42.9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VLOOKUP(QA859,$A$879:$F$2566,6,FALSE)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VLOOKUP(QJ859,$A$879:$F$2566,6,FALSE)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3471</v>
      </c>
      <c r="QU859" s="180"/>
      <c r="QV859" s="180">
        <f>VLOOKUP(QS859,$A$879:$F$2566,6,FALSE)</f>
        <v>38</v>
      </c>
      <c r="QW859" s="179" t="s">
        <v>65</v>
      </c>
      <c r="QX859" s="10">
        <f>QV859*1.3</f>
        <v>49.4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VLOOKUP(RB859,$A$879:$F$2566,6,FALSE)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VLOOKUP(RK859,$A$879:$F$2566,6,FALSE)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VLOOKUP(RT859,$A$879:$F$2566,6,FALSE)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3112</v>
      </c>
      <c r="SE859" s="180"/>
      <c r="SF859" s="180">
        <f>VLOOKUP(SC859,$A$879:$F$2566,6,FALSE)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VLOOKUP(SL859,$A$879:$F$2566,6,FALSE)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3254</v>
      </c>
      <c r="SW859" s="180"/>
      <c r="SX859" s="180">
        <f>VLOOKUP(SU859,$A$879:$F$2566,6,FALSE)</f>
        <v>266</v>
      </c>
      <c r="SY859" s="179" t="s">
        <v>65</v>
      </c>
      <c r="SZ859" s="10">
        <f>SX859*1.3</f>
        <v>345.8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VLOOKUP(TD859,$A$879:$F$2566,6,FALSE)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VLOOKUP(TM859,$A$879:$F$2566,6,FALSE)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VLOOKUP(TV859,$A$879:$F$2566,6,FALSE)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VLOOKUP(UE859,$A$879:$F$2566,6,FALSE)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VLOOKUP(UN859,$A$879:$F$2566,6,FALSE)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3269</v>
      </c>
      <c r="UY859" s="180"/>
      <c r="UZ859" s="180">
        <f>VLOOKUP(UW859,$A$879:$F$2566,6,FALSE)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VLOOKUP(VF859,$A$879:$F$2566,6,FALSE)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VLOOKUP(VO859,$A$879:$F$2566,6,FALSE)</f>
        <v>12</v>
      </c>
      <c r="VS859" s="179" t="s">
        <v>65</v>
      </c>
      <c r="VT859" s="10">
        <f>VR859*1.3</f>
        <v>15.600000000000001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VLOOKUP(VX859,$A$879:$F$2566,6,FALSE)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3254</v>
      </c>
      <c r="WI859" s="180"/>
      <c r="WJ859" s="180">
        <f>VLOOKUP(WG859,$A$879:$F$2566,6,FALSE)</f>
        <v>266</v>
      </c>
      <c r="WK859" s="179" t="s">
        <v>65</v>
      </c>
      <c r="WL859" s="10">
        <f>WJ859*1.3</f>
        <v>345.8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VLOOKUP(WP859,$A$879:$F$2566,6,FALSE)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VLOOKUP(WY859,$A$879:$F$2566,6,FALSE)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1" t="s">
        <v>1378</v>
      </c>
      <c r="XJ859" s="180"/>
      <c r="XK859" s="180">
        <f>VLOOKUP(XH859,$A$879:$F$2566,6,FALSE)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1" t="s">
        <v>838</v>
      </c>
      <c r="XS859" s="180"/>
      <c r="XT859" s="180">
        <f>VLOOKUP(XQ859,$A$879:$F$2566,6,FALSE)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VLOOKUP(XZ859,$A$879:$F$2566,6,FALSE)</f>
        <v>174</v>
      </c>
      <c r="YD859" s="179" t="s">
        <v>65</v>
      </c>
      <c r="YE859" s="10">
        <f>YC859*1.3</f>
        <v>226.20000000000002</v>
      </c>
      <c r="YG859" s="239"/>
      <c r="YH859" s="179" t="s">
        <v>117</v>
      </c>
      <c r="YI859" s="361" t="s">
        <v>2599</v>
      </c>
      <c r="YK859" s="180"/>
      <c r="YL859" s="180">
        <f>VLOOKUP(YI859,$A$879:$F$2566,6,FALSE)</f>
        <v>24</v>
      </c>
      <c r="YM859" s="179" t="s">
        <v>65</v>
      </c>
      <c r="YN859" s="10">
        <f>YL859*1.3</f>
        <v>31.200000000000003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VLOOKUP(YR859,$A$879:$F$2566,6,FALSE)</f>
        <v>24</v>
      </c>
      <c r="YV859" s="179" t="s">
        <v>65</v>
      </c>
      <c r="YW859" s="10">
        <f>YU859*1.3</f>
        <v>31.200000000000003</v>
      </c>
      <c r="YY859" s="239"/>
      <c r="YZ859" s="179" t="s">
        <v>117</v>
      </c>
      <c r="ZA859" s="361" t="s">
        <v>2130</v>
      </c>
      <c r="ZC859" s="180"/>
      <c r="ZD859" s="180">
        <f>VLOOKUP(ZA859,$A$879:$F$2566,6,FALSE)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1" t="s">
        <v>614</v>
      </c>
      <c r="ZL859" s="180"/>
      <c r="ZM859" s="180">
        <f>VLOOKUP(ZJ859,$A$879:$F$2566,6,FALSE)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1" t="s">
        <v>2090</v>
      </c>
      <c r="ZU859" s="180"/>
      <c r="ZV859" s="180">
        <f>VLOOKUP(ZS859,$A$879:$F$2566,6,FALSE)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VLOOKUP(AAB859,$A$879:$F$2566,6,FALSE)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VLOOKUP(AAK859,$A$879:$F$2566,6,FALSE)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VLOOKUP(AAT859,$A$879:$F$2566,6,FALSE)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5" t="s">
        <v>3254</v>
      </c>
      <c r="ABE859" s="180"/>
      <c r="ABF859" s="180">
        <f>VLOOKUP(ABC859,$A$879:$F$2566,6,FALSE)</f>
        <v>266</v>
      </c>
      <c r="ABG859" s="179" t="s">
        <v>65</v>
      </c>
      <c r="ABH859" s="10">
        <f>ABF859*1.3</f>
        <v>345.8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VLOOKUP(ABL859,$A$879:$F$2566,6,FALSE)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VLOOKUP(ABU859,$A$879:$F$2566,6,FALSE)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VLOOKUP(ACD859,$A$879:$F$2566,6,FALSE)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VLOOKUP(ACM859,$A$879:$F$2566,6,FALSE)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VLOOKUP(ACV859,$A$879:$F$2566,6,FALSE)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VLOOKUP(ADE859,$A$879:$F$2566,6,FALSE)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VLOOKUP(ADN859,$A$879:$F$2566,6,FALSE)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VLOOKUP(ADW859,$A$879:$F$2566,6,FALSE)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VLOOKUP(AEF859,$A$879:$F$2566,6,FALSE)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VLOOKUP(AEO859,$A$879:$F$2566,6,FALSE)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VLOOKUP(AEX859,$A$879:$F$2566,6,FALSE)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VLOOKUP(AFG859,$A$879:$F$2566,6,FALSE)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VLOOKUP(AFP859,$A$879:$F$2566,6,FALSE)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VLOOKUP(AFY859,$A$879:$F$2566,6,FALSE)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VLOOKUP(AGH859,$A$879:$F$2566,6,FALSE)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VLOOKUP(AGQ859,$A$879:$F$2566,6,FALSE)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VLOOKUP(AGZ859,$A$879:$F$2566,6,FALSE)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0" t="s">
        <v>1148</v>
      </c>
      <c r="AHK859" s="180"/>
      <c r="AHL859" s="180">
        <f>VLOOKUP(AHI859,$A$879:$F$2566,6,FALSE)</f>
        <v>174</v>
      </c>
      <c r="AHM859" s="179" t="s">
        <v>65</v>
      </c>
      <c r="AHN859" s="10">
        <f>AHL859*1.3</f>
        <v>226.20000000000002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VLOOKUP(AHR859,$A$879:$F$2566,6,FALSE)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1" t="s">
        <v>3298</v>
      </c>
      <c r="AIC859" s="180"/>
      <c r="AID859" s="180">
        <f>VLOOKUP(AIA859,$A$879:$F$2566,6,FALSE)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1" t="s">
        <v>3112</v>
      </c>
      <c r="AIL859" s="180"/>
      <c r="AIM859" s="180">
        <f>VLOOKUP(AIJ859,$A$879:$F$2566,6,FALSE)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VLOOKUP(AIS859,$A$879:$F$2566,6,FALSE)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3112</v>
      </c>
      <c r="AJD859" s="180"/>
      <c r="AJE859" s="180">
        <f>VLOOKUP(AJB859,$A$879:$F$2566,6,FALSE)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3254</v>
      </c>
      <c r="AJM859" s="180"/>
      <c r="AJN859" s="180">
        <f>VLOOKUP(AJK859,$A$879:$F$2566,6,FALSE)</f>
        <v>266</v>
      </c>
      <c r="AJO859" s="179" t="s">
        <v>65</v>
      </c>
      <c r="AJP859" s="10">
        <f>AJN859*1.3</f>
        <v>345.8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VLOOKUP(AJT859,$A$879:$F$2566,6,FALSE)</f>
        <v>174</v>
      </c>
      <c r="AJX859" s="179" t="s">
        <v>65</v>
      </c>
      <c r="AJY859" s="10">
        <f>AJW859*1.3</f>
        <v>226.20000000000002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VLOOKUP(AKC859,$A$879:$F$2566,6,FALSE)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VLOOKUP(AKL859,$A$879:$F$2566,6,FALSE)</f>
        <v>174</v>
      </c>
      <c r="AKP859" s="179" t="s">
        <v>65</v>
      </c>
      <c r="AKQ859" s="10">
        <f>AKO859*1.3</f>
        <v>226.20000000000002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VLOOKUP(AKU859,$A$879:$F$2566,6,FALSE)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1" t="s">
        <v>3298</v>
      </c>
      <c r="ALF859" s="180"/>
      <c r="ALG859" s="180">
        <f>VLOOKUP(ALD859,$A$879:$F$2566,6,FALSE)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VLOOKUP(ALM859,$A$879:$F$2566,6,FALSE)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1" t="s">
        <v>3254</v>
      </c>
      <c r="ALX859" s="180"/>
      <c r="ALY859" s="180">
        <f>VLOOKUP(ALV859,$A$879:$F$2566,6,FALSE)</f>
        <v>266</v>
      </c>
      <c r="ALZ859" s="179" t="s">
        <v>65</v>
      </c>
      <c r="AMA859" s="10">
        <f>ALY859*1.3</f>
        <v>345.8</v>
      </c>
      <c r="AMB859" s="10"/>
      <c r="AMC859" s="239"/>
      <c r="AMD859" s="179" t="s">
        <v>117</v>
      </c>
      <c r="AME859" s="443" t="s">
        <v>3254</v>
      </c>
      <c r="AMG859" s="180"/>
      <c r="AMH859" s="180">
        <f>VLOOKUP(AME859,$A$879:$F$2566,6,FALSE)</f>
        <v>266</v>
      </c>
      <c r="AMI859" s="179" t="s">
        <v>65</v>
      </c>
      <c r="AMJ859" s="10">
        <f>AMH859*1.3</f>
        <v>345.8</v>
      </c>
      <c r="AMK859" s="10"/>
      <c r="AML859" s="239"/>
      <c r="AMM859" s="179" t="s">
        <v>117</v>
      </c>
      <c r="AMN859" s="363" t="s">
        <v>3254</v>
      </c>
      <c r="AMP859" s="180"/>
      <c r="AMQ859" s="180">
        <f>VLOOKUP(AMN859,$A$879:$F$2566,6,FALSE)</f>
        <v>266</v>
      </c>
      <c r="AMR859" s="179" t="s">
        <v>65</v>
      </c>
      <c r="AMS859" s="10">
        <f>AMQ859*1.3</f>
        <v>345.8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VLOOKUP(AMW859,$A$879:$F$2566,6,FALSE)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VLOOKUP(ANF859,$A$879:$F$2566,6,FALSE)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VLOOKUP(ANO859,$A$879:$F$2566,6,FALSE)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VLOOKUP(ANX859,$A$879:$F$2566,6,FALSE)</f>
        <v>36</v>
      </c>
      <c r="AOB859" s="179" t="s">
        <v>65</v>
      </c>
      <c r="AOC859" s="10">
        <f>AOA859*1.3</f>
        <v>46.800000000000004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VLOOKUP(AOG859,$A$879:$F$2566,6,FALSE)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VLOOKUP(AOP859,$A$879:$F$2566,6,FALSE)</f>
        <v>15</v>
      </c>
      <c r="AOT859" s="179" t="s">
        <v>65</v>
      </c>
      <c r="AOU859" s="10">
        <f>AOS859*1.3</f>
        <v>19.5</v>
      </c>
      <c r="AOV859" s="10"/>
      <c r="AOW859" s="239"/>
      <c r="AOX859" s="179" t="s">
        <v>117</v>
      </c>
      <c r="AOY859" s="446" t="s">
        <v>3378</v>
      </c>
      <c r="APA859" s="180"/>
      <c r="APB859" s="180">
        <f>VLOOKUP(AOY859,$A$879:$F$2566,6,FALSE)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VLOOKUP(APH859,$A$879:$F$2566,6,FALSE)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VLOOKUP(APQ859,$A$879:$F$2566,6,FALSE)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VLOOKUP(APZ859,$A$879:$F$2566,6,FALSE)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VLOOKUP(AQI859,$A$879:$F$2566,6,FALSE)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VLOOKUP(AQR859,$A$879:$F$2566,6,FALSE)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VLOOKUP(ARA859,$A$879:$F$2566,6,FALSE)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VLOOKUP(ARJ859,$A$879:$F$2566,6,FALSE)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VLOOKUP(ARS859,$A$879:$F$2566,6,FALSE)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3298</v>
      </c>
      <c r="ASD859" s="180"/>
      <c r="ASE859" s="180">
        <f>VLOOKUP(ASB859,$A$879:$F$2566,6,FALSE)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VLOOKUP(ASK859,$A$879:$F$2566,6,FALSE)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VLOOKUP(AST859,$A$879:$F$2566,6,FALSE)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VLOOKUP(ATC859,$A$879:$F$2566,6,FALSE)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VLOOKUP(ATL859,$A$879:$F$2566,6,FALSE)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VLOOKUP(ATU859,$A$879:$F$2566,6,FALSE)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VLOOKUP(AUD859,$A$879:$F$2566,6,FALSE)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VLOOKUP(AUM859,$A$879:$F$2566,6,FALSE)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VLOOKUP(AUV859,$A$879:$F$2566,6,FALSE)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VLOOKUP(AVE859,$A$879:$F$2566,6,FALSE)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VLOOKUP(AVN859,$A$879:$F$2566,6,FALSE)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VLOOKUP(AVW859,$A$879:$F$2566,6,FALSE)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VLOOKUP(AWF859,$A$879:$F$2566,6,FALSE)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VLOOKUP(AWO859,$A$879:$F$2566,6,FALSE)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VLOOKUP(AWX859,$A$879:$F$2566,6,FALSE)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VLOOKUP(AXG859,$A$879:$F$2566,6,FALSE)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VLOOKUP(AXP859,$A$879:$F$2566,6,FALSE)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1" t="s">
        <v>3254</v>
      </c>
      <c r="AYA859" s="180"/>
      <c r="AYB859" s="180">
        <f>VLOOKUP(AXY859,$A$879:$F$2566,6,FALSE)</f>
        <v>266</v>
      </c>
      <c r="AYC859" s="179" t="s">
        <v>65</v>
      </c>
      <c r="AYD859" s="10">
        <f>AYB859*1.3</f>
        <v>345.8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VLOOKUP(AYH859,$A$879:$F$2566,6,FALSE)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3298</v>
      </c>
      <c r="AYS859" s="180"/>
      <c r="AYT859" s="180">
        <f>VLOOKUP(AYQ859,$A$879:$F$2566,6,FALSE)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VLOOKUP(AYZ859,$A$879:$F$2566,6,FALSE)</f>
        <v>15</v>
      </c>
      <c r="AZD859" s="179" t="s">
        <v>65</v>
      </c>
      <c r="AZE859" s="10">
        <f>AZC859*1.3</f>
        <v>19.5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VLOOKUP(AZI859,$A$879:$F$2566,6,FALSE)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VLOOKUP(AZR859,$A$879:$F$2566,6,FALSE)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3135</v>
      </c>
      <c r="BAC859" s="180"/>
      <c r="BAD859" s="180">
        <f>VLOOKUP(BAA859,$A$879:$F$2566,6,FALSE)</f>
        <v>40</v>
      </c>
      <c r="BAE859" s="179" t="s">
        <v>65</v>
      </c>
      <c r="BAF859" s="10">
        <f>BAD859*1.3</f>
        <v>52</v>
      </c>
      <c r="BAG859" s="10"/>
      <c r="BAH859" s="239"/>
      <c r="BAI859" s="179" t="s">
        <v>117</v>
      </c>
      <c r="BAJ859" s="440" t="s">
        <v>859</v>
      </c>
      <c r="BAL859" s="180"/>
      <c r="BAM859" s="180">
        <f>VLOOKUP(BAJ859,$A$879:$F$2566,6,FALSE)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VLOOKUP(BAS859,$A$879:$F$2566,6,FALSE)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VLOOKUP(BBB859,$A$879:$F$2566,6,FALSE)</f>
        <v>169</v>
      </c>
      <c r="BBF859" s="179" t="s">
        <v>65</v>
      </c>
      <c r="BBG859" s="10">
        <f>BBE859*1.3</f>
        <v>219.70000000000002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VLOOKUP(BBK859,$A$879:$F$2566,6,FALSE)</f>
        <v>15</v>
      </c>
      <c r="BBO859" s="179" t="s">
        <v>65</v>
      </c>
      <c r="BBP859" s="10">
        <f>BBN859*1.3</f>
        <v>19.5</v>
      </c>
      <c r="BBQ859" s="10"/>
      <c r="BBR859" s="239"/>
      <c r="BBS859" s="179" t="s">
        <v>117</v>
      </c>
      <c r="BBT859" s="367" t="s">
        <v>3253</v>
      </c>
      <c r="BBV859" s="180"/>
      <c r="BBW859" s="180">
        <f>VLOOKUP(BBT859,$A$879:$F$2566,6,FALSE)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VLOOKUP(BCC859,$A$879:$F$2566,6,FALSE)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1" t="s">
        <v>3471</v>
      </c>
      <c r="BCN859" s="180"/>
      <c r="BCO859" s="180">
        <f>VLOOKUP(BCL859,$A$879:$F$2566,6,FALSE)</f>
        <v>38</v>
      </c>
      <c r="BCP859" s="179" t="s">
        <v>65</v>
      </c>
      <c r="BCQ859" s="10">
        <f>BCO859*1.3</f>
        <v>49.4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VLOOKUP(BCU859,$A$879:$F$2566,6,FALSE)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VLOOKUP(BDD859,$A$879:$F$2566,6,FALSE)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3471</v>
      </c>
      <c r="BDO859" s="180"/>
      <c r="BDP859" s="180">
        <f>VLOOKUP(BDM859,$A$879:$F$2566,6,FALSE)</f>
        <v>38</v>
      </c>
      <c r="BDQ859" s="179" t="s">
        <v>65</v>
      </c>
      <c r="BDR859" s="10">
        <f>BDP859*1.3</f>
        <v>49.4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VLOOKUP(BDV859,$A$879:$F$2566,6,FALSE)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VLOOKUP(BEE859,$A$879:$F$2566,6,FALSE)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3481</v>
      </c>
      <c r="BEP859" s="180"/>
      <c r="BEQ859" s="180">
        <f>VLOOKUP(BEN859,$A$879:$F$2566,6,FALSE)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VLOOKUP(BEW859,$A$879:$F$2566,6,FALSE)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VLOOKUP(BFF859,$A$879:$F$2566,6,FALSE)</f>
        <v>15</v>
      </c>
      <c r="BFJ859" s="179" t="s">
        <v>65</v>
      </c>
      <c r="BFK859" s="10">
        <f>BFI859*1.3</f>
        <v>19.5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VLOOKUP(BFO859,$A$879:$F$2566,6,FALSE)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VLOOKUP(BFX859,$A$879:$F$2566,6,FALSE)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VLOOKUP(BGG859,$A$879:$F$2566,6,FALSE)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3112</v>
      </c>
      <c r="BGR859" s="180"/>
      <c r="BGS859" s="180">
        <f>VLOOKUP(BGP859,$A$879:$F$2566,6,FALSE)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VLOOKUP(BGY859,$A$879:$F$2566,6,FALSE)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3254</v>
      </c>
      <c r="D860" s="180"/>
      <c r="E860" s="180">
        <f>VLOOKUP(B860,$A$879:$F$2566,6,FALSE)</f>
        <v>266</v>
      </c>
      <c r="F860" s="179" t="s">
        <v>67</v>
      </c>
      <c r="G860" s="10">
        <f>E860*1.2</f>
        <v>319.2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VLOOKUP(K860,$A$879:$F$2566,6,FALSE)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VLOOKUP(T860,$A$879:$F$2566,6,FALSE)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VLOOKUP(AC860,$A$879:$F$2566,6,FALSE)</f>
        <v>15</v>
      </c>
      <c r="AG860" s="179" t="s">
        <v>67</v>
      </c>
      <c r="AH860" s="10">
        <f>AF860*1.2</f>
        <v>18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VLOOKUP(AL860,$A$879:$F$2566,6,FALSE)</f>
        <v>169</v>
      </c>
      <c r="AP860" s="179" t="s">
        <v>67</v>
      </c>
      <c r="AQ860" s="10">
        <f>AO860*1.2</f>
        <v>202.79999999999998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VLOOKUP(AU860,$A$879:$F$2566,6,FALSE)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VLOOKUP(BD860,$A$879:$F$2566,6,FALSE)</f>
        <v>169</v>
      </c>
      <c r="BH860" s="179" t="s">
        <v>67</v>
      </c>
      <c r="BI860" s="10">
        <f>BG860*1.2</f>
        <v>202.79999999999998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VLOOKUP(BM860,$A$879:$F$2566,6,FALSE)</f>
        <v>33</v>
      </c>
      <c r="BQ860" s="179" t="s">
        <v>67</v>
      </c>
      <c r="BR860" s="10">
        <f>BP860*1.2</f>
        <v>39.6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VLOOKUP(BV860,$A$879:$F$2566,6,FALSE)</f>
        <v>169</v>
      </c>
      <c r="BZ860" s="179" t="s">
        <v>67</v>
      </c>
      <c r="CA860" s="10">
        <f>BY860*1.2</f>
        <v>202.79999999999998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VLOOKUP(CE860,$A$879:$F$2566,6,FALSE)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3135</v>
      </c>
      <c r="CP860" s="180"/>
      <c r="CQ860" s="180">
        <f>VLOOKUP(CN860,$A$879:$F$2566,6,FALSE)</f>
        <v>40</v>
      </c>
      <c r="CR860" s="179" t="s">
        <v>67</v>
      </c>
      <c r="CS860" s="10">
        <f>CQ860*1.2</f>
        <v>48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VLOOKUP(CW860,$A$879:$F$2566,6,FALSE)</f>
        <v>36</v>
      </c>
      <c r="DA860" s="179" t="s">
        <v>67</v>
      </c>
      <c r="DB860" s="10">
        <f>CZ860*1.2</f>
        <v>43.199999999999996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VLOOKUP(DF860,$A$879:$F$2566,6,FALSE)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VLOOKUP(DO860,$A$879:$F$2566,6,FALSE)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VLOOKUP(DX860,$A$879:$F$2566,6,FALSE)</f>
        <v>15</v>
      </c>
      <c r="EB860" s="179" t="s">
        <v>67</v>
      </c>
      <c r="EC860" s="10">
        <f>EA860*1.2</f>
        <v>18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VLOOKUP(EG860,$A$879:$F$2566,6,FALSE)</f>
        <v>33</v>
      </c>
      <c r="EK860" s="179" t="s">
        <v>67</v>
      </c>
      <c r="EL860" s="10">
        <f>EJ860*1.2</f>
        <v>39.6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VLOOKUP(EP860,$A$879:$F$2566,6,FALSE)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VLOOKUP(EY860,$A$879:$F$2566,6,FALSE)</f>
        <v>174</v>
      </c>
      <c r="FC860" s="179" t="s">
        <v>67</v>
      </c>
      <c r="FD860" s="10">
        <f>FB860*1.2</f>
        <v>208.79999999999998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VLOOKUP(FH860,$A$879:$F$2566,6,FALSE)</f>
        <v>174</v>
      </c>
      <c r="FL860" s="179" t="s">
        <v>67</v>
      </c>
      <c r="FM860" s="10">
        <f>FK860*1.2</f>
        <v>208.79999999999998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VLOOKUP(FQ860,$A$879:$F$2566,6,FALSE)</f>
        <v>15</v>
      </c>
      <c r="FU860" s="179" t="s">
        <v>67</v>
      </c>
      <c r="FV860" s="10">
        <f>FT860*1.2</f>
        <v>18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VLOOKUP(FZ860,$A$879:$F$2566,6,FALSE)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VLOOKUP(GI860,$A$879:$F$2566,6,FALSE)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3135</v>
      </c>
      <c r="GT860" s="180"/>
      <c r="GU860" s="180">
        <f>VLOOKUP(GR860,$A$879:$F$2566,6,FALSE)</f>
        <v>40</v>
      </c>
      <c r="GV860" s="179" t="s">
        <v>67</v>
      </c>
      <c r="GW860" s="10">
        <f>GU860*1.2</f>
        <v>48</v>
      </c>
      <c r="GX860" s="10"/>
      <c r="GY860" s="233"/>
      <c r="GZ860" s="179" t="s">
        <v>118</v>
      </c>
      <c r="HA860" s="361" t="s">
        <v>3536</v>
      </c>
      <c r="HC860" s="180"/>
      <c r="HD860" s="180">
        <f>VLOOKUP(HA860,$A$879:$F$2566,6,FALSE)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VLOOKUP(HJ860,$A$879:$F$2566,6,FALSE)</f>
        <v>169</v>
      </c>
      <c r="HN860" s="179" t="s">
        <v>67</v>
      </c>
      <c r="HO860" s="10">
        <f>HM860*1.2</f>
        <v>202.79999999999998</v>
      </c>
      <c r="HP860" s="10"/>
      <c r="HQ860" s="233"/>
      <c r="HR860" s="179" t="s">
        <v>118</v>
      </c>
      <c r="HS860" s="361" t="s">
        <v>3135</v>
      </c>
      <c r="HU860" s="180"/>
      <c r="HV860" s="180">
        <f>VLOOKUP(HS860,$A$879:$F$2566,6,FALSE)</f>
        <v>40</v>
      </c>
      <c r="HW860" s="179" t="s">
        <v>67</v>
      </c>
      <c r="HX860" s="10">
        <f>HV860*1.2</f>
        <v>48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VLOOKUP(IB860,$A$879:$F$2566,6,FALSE)</f>
        <v>169</v>
      </c>
      <c r="IF860" s="179" t="s">
        <v>67</v>
      </c>
      <c r="IG860" s="10">
        <f>IE860*1.2</f>
        <v>202.79999999999998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VLOOKUP(IK860,$A$879:$F$2566,6,FALSE)</f>
        <v>5</v>
      </c>
      <c r="IO860" s="179" t="s">
        <v>67</v>
      </c>
      <c r="IP860" s="10">
        <f>IN860*1.2</f>
        <v>6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VLOOKUP(IT860,$A$879:$F$2566,6,FALSE)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VLOOKUP(JC860,$A$879:$F$2566,6,FALSE)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1" t="s">
        <v>3254</v>
      </c>
      <c r="JN860" s="180"/>
      <c r="JO860" s="180">
        <f>VLOOKUP(JL860,$A$879:$F$2566,6,FALSE)</f>
        <v>266</v>
      </c>
      <c r="JP860" s="179" t="s">
        <v>67</v>
      </c>
      <c r="JQ860" s="10">
        <f>JO860*1.2</f>
        <v>319.2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VLOOKUP(JU860,$A$879:$F$2566,6,FALSE)</f>
        <v>15</v>
      </c>
      <c r="JY860" s="179" t="s">
        <v>67</v>
      </c>
      <c r="JZ860" s="10">
        <f>JX860*1.2</f>
        <v>18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VLOOKUP(KD860,$A$879:$F$2566,6,FALSE)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VLOOKUP(KM860,$A$879:$F$2566,6,FALSE)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VLOOKUP(KV860,$A$879:$F$2566,6,FALSE)</f>
        <v>36</v>
      </c>
      <c r="KZ860" s="179" t="s">
        <v>67</v>
      </c>
      <c r="LA860" s="10">
        <f>KY860*1.2</f>
        <v>43.199999999999996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VLOOKUP(LE860,$A$879:$F$2566,6,FALSE)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VLOOKUP(LN860,$A$879:$F$2566,6,FALSE)</f>
        <v>15</v>
      </c>
      <c r="LR860" s="179" t="s">
        <v>67</v>
      </c>
      <c r="LS860" s="10">
        <f>LQ860*1.2</f>
        <v>18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VLOOKUP(LW860,$A$879:$F$2566,6,FALSE)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3390</v>
      </c>
      <c r="MH860" s="180"/>
      <c r="MI860" s="180">
        <f>VLOOKUP(MF860,$A$879:$F$2566,6,FALSE)</f>
        <v>43</v>
      </c>
      <c r="MJ860" s="179" t="s">
        <v>67</v>
      </c>
      <c r="MK860" s="10">
        <f>MI860*1.2</f>
        <v>51.6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VLOOKUP(MO860,$A$879:$F$2566,6,FALSE)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3254</v>
      </c>
      <c r="MZ860" s="180"/>
      <c r="NA860" s="180">
        <f>VLOOKUP(MX860,$A$879:$F$2566,6,FALSE)</f>
        <v>266</v>
      </c>
      <c r="NB860" s="179" t="s">
        <v>67</v>
      </c>
      <c r="NC860" s="10">
        <f>NA860*1.2</f>
        <v>319.2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VLOOKUP(NG860,$A$879:$F$2566,6,FALSE)</f>
        <v>15</v>
      </c>
      <c r="NK860" s="179" t="s">
        <v>67</v>
      </c>
      <c r="NL860" s="10">
        <f>NJ860*1.2</f>
        <v>18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VLOOKUP(NP860,$A$879:$F$2566,6,FALSE)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VLOOKUP(NY860,$A$879:$F$2566,6,FALSE)</f>
        <v>169</v>
      </c>
      <c r="OC860" s="179" t="s">
        <v>67</v>
      </c>
      <c r="OD860" s="10">
        <f>OB860*1.2</f>
        <v>202.79999999999998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VLOOKUP(OH860,$A$879:$F$2566,6,FALSE)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3378</v>
      </c>
      <c r="OS860" s="180"/>
      <c r="OT860" s="180">
        <f>VLOOKUP(OQ860,$A$879:$F$2566,6,FALSE)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VLOOKUP(OZ860,$A$879:$F$2566,6,FALSE)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VLOOKUP(PI860,$A$879:$F$2566,6,FALSE)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VLOOKUP(PR860,$A$879:$F$2566,6,FALSE)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VLOOKUP(QA860,$A$879:$F$2566,6,FALSE)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VLOOKUP(QJ860,$A$879:$F$2566,6,FALSE)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VLOOKUP(QS860,$A$879:$F$2566,6,FALSE)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1" t="s">
        <v>3147</v>
      </c>
      <c r="RD860" s="180"/>
      <c r="RE860" s="180">
        <f>VLOOKUP(RB860,$A$879:$F$2566,6,FALSE)</f>
        <v>26</v>
      </c>
      <c r="RF860" s="179" t="s">
        <v>67</v>
      </c>
      <c r="RG860" s="10">
        <f>RE860*1.2</f>
        <v>31.2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VLOOKUP(RK860,$A$879:$F$2566,6,FALSE)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VLOOKUP(RT860,$A$879:$F$2566,6,FALSE)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VLOOKUP(SC860,$A$879:$F$2566,6,FALSE)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VLOOKUP(SL860,$A$879:$F$2566,6,FALSE)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VLOOKUP(SU860,$A$879:$F$2566,6,FALSE)</f>
        <v>15</v>
      </c>
      <c r="SY860" s="179" t="s">
        <v>67</v>
      </c>
      <c r="SZ860" s="10">
        <f>SX860*1.2</f>
        <v>18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VLOOKUP(TD860,$A$879:$F$2566,6,FALSE)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3254</v>
      </c>
      <c r="TO860" s="180"/>
      <c r="TP860" s="180">
        <f>VLOOKUP(TM860,$A$879:$F$2566,6,FALSE)</f>
        <v>266</v>
      </c>
      <c r="TQ860" s="179" t="s">
        <v>67</v>
      </c>
      <c r="TR860" s="10">
        <f>TP860*1.2</f>
        <v>319.2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VLOOKUP(TV860,$A$879:$F$2566,6,FALSE)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VLOOKUP(UE860,$A$879:$F$2566,6,FALSE)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VLOOKUP(UN860,$A$879:$F$2566,6,FALSE)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3257</v>
      </c>
      <c r="UY860" s="180"/>
      <c r="UZ860" s="180">
        <f>VLOOKUP(UW860,$A$879:$F$2566,6,FALSE)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VLOOKUP(VF860,$A$879:$F$2566,6,FALSE)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VLOOKUP(VO860,$A$879:$F$2566,6,FALSE)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VLOOKUP(VX860,$A$879:$F$2566,6,FALSE)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VLOOKUP(WG860,$A$879:$F$2566,6,FALSE)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VLOOKUP(WP860,$A$879:$F$2566,6,FALSE)</f>
        <v>15</v>
      </c>
      <c r="WT860" s="179" t="s">
        <v>67</v>
      </c>
      <c r="WU860" s="10">
        <f>WS860*1.2</f>
        <v>18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VLOOKUP(WY860,$A$879:$F$2566,6,FALSE)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1" t="s">
        <v>1739</v>
      </c>
      <c r="XJ860" s="180"/>
      <c r="XK860" s="180">
        <f>VLOOKUP(XH860,$A$879:$F$2566,6,FALSE)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3336</v>
      </c>
      <c r="XS860" s="180"/>
      <c r="XT860" s="180">
        <f>VLOOKUP(XQ860,$A$879:$F$2566,6,FALSE)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VLOOKUP(XZ860,$A$879:$F$2566,6,FALSE)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VLOOKUP(YI860,$A$879:$F$2566,6,FALSE)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1" t="s">
        <v>3320</v>
      </c>
      <c r="YT860" s="180"/>
      <c r="YU860" s="180">
        <f>VLOOKUP(YR860,$A$879:$F$2566,6,FALSE)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VLOOKUP(ZA860,$A$879:$F$2566,6,FALSE)</f>
        <v>174</v>
      </c>
      <c r="ZE860" s="179" t="s">
        <v>67</v>
      </c>
      <c r="ZF860" s="10">
        <f>ZD860*1.2</f>
        <v>208.79999999999998</v>
      </c>
      <c r="ZH860" s="239"/>
      <c r="ZI860" s="179" t="s">
        <v>118</v>
      </c>
      <c r="ZJ860" s="361" t="s">
        <v>838</v>
      </c>
      <c r="ZL860" s="180"/>
      <c r="ZM860" s="180">
        <f>VLOOKUP(ZJ860,$A$879:$F$2566,6,FALSE)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1" t="s">
        <v>555</v>
      </c>
      <c r="ZU860" s="180"/>
      <c r="ZV860" s="180">
        <f>VLOOKUP(ZS860,$A$879:$F$2566,6,FALSE)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VLOOKUP(AAB860,$A$879:$F$2566,6,FALSE)</f>
        <v>24</v>
      </c>
      <c r="AAF860" s="179" t="s">
        <v>67</v>
      </c>
      <c r="AAG860" s="10">
        <f>AAE860*1.2</f>
        <v>28.799999999999997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VLOOKUP(AAK860,$A$879:$F$2566,6,FALSE)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VLOOKUP(AAT860,$A$879:$F$2566,6,FALSE)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3471</v>
      </c>
      <c r="ABE860" s="180"/>
      <c r="ABF860" s="180">
        <f>VLOOKUP(ABC860,$A$879:$F$2566,6,FALSE)</f>
        <v>38</v>
      </c>
      <c r="ABG860" s="179" t="s">
        <v>67</v>
      </c>
      <c r="ABH860" s="10">
        <f>ABF860*1.2</f>
        <v>45.6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VLOOKUP(ABL860,$A$879:$F$2566,6,FALSE)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VLOOKUP(ABU860,$A$879:$F$2566,6,FALSE)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VLOOKUP(ACD860,$A$879:$F$2566,6,FALSE)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VLOOKUP(ACM860,$A$879:$F$2566,6,FALSE)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VLOOKUP(ACV860,$A$879:$F$2566,6,FALSE)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VLOOKUP(ADE860,$A$879:$F$2566,6,FALSE)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VLOOKUP(ADN860,$A$879:$F$2566,6,FALSE)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VLOOKUP(ADW860,$A$879:$F$2566,6,FALSE)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VLOOKUP(AEF860,$A$879:$F$2566,6,FALSE)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VLOOKUP(AEO860,$A$879:$F$2566,6,FALSE)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VLOOKUP(AEX860,$A$879:$F$2566,6,FALSE)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VLOOKUP(AFG860,$A$879:$F$2566,6,FALSE)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VLOOKUP(AFP860,$A$879:$F$2566,6,FALSE)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3254</v>
      </c>
      <c r="AGA860" s="180"/>
      <c r="AGB860" s="180">
        <f>VLOOKUP(AFY860,$A$879:$F$2566,6,FALSE)</f>
        <v>266</v>
      </c>
      <c r="AGC860" s="179" t="s">
        <v>67</v>
      </c>
      <c r="AGD860" s="10">
        <f>AGB860*1.2</f>
        <v>319.2</v>
      </c>
      <c r="AGE860" s="10"/>
      <c r="AGF860" s="239"/>
      <c r="AGG860" s="179" t="s">
        <v>118</v>
      </c>
      <c r="AGH860" s="361" t="s">
        <v>3135</v>
      </c>
      <c r="AGJ860" s="180"/>
      <c r="AGK860" s="180">
        <f>VLOOKUP(AGH860,$A$879:$F$2566,6,FALSE)</f>
        <v>40</v>
      </c>
      <c r="AGL860" s="179" t="s">
        <v>67</v>
      </c>
      <c r="AGM860" s="10">
        <f>AGK860*1.2</f>
        <v>48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VLOOKUP(AGQ860,$A$879:$F$2566,6,FALSE)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VLOOKUP(AGZ860,$A$879:$F$2566,6,FALSE)</f>
        <v>169</v>
      </c>
      <c r="AHD860" s="179" t="s">
        <v>67</v>
      </c>
      <c r="AHE860" s="10">
        <f>AHC860*1.2</f>
        <v>202.79999999999998</v>
      </c>
      <c r="AHF860" s="10"/>
      <c r="AHG860" s="239"/>
      <c r="AHH860" s="179" t="s">
        <v>118</v>
      </c>
      <c r="AHI860" s="440" t="s">
        <v>3473</v>
      </c>
      <c r="AHK860" s="180"/>
      <c r="AHL860" s="180">
        <f>VLOOKUP(AHI860,$A$879:$F$2566,6,FALSE)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3135</v>
      </c>
      <c r="AHT860" s="180"/>
      <c r="AHU860" s="180">
        <f>VLOOKUP(AHR860,$A$879:$F$2566,6,FALSE)</f>
        <v>40</v>
      </c>
      <c r="AHV860" s="179" t="s">
        <v>67</v>
      </c>
      <c r="AHW860" s="10">
        <f>AHU860*1.2</f>
        <v>48</v>
      </c>
      <c r="AHX860" s="10"/>
      <c r="AHY860" s="239"/>
      <c r="AHZ860" s="179" t="s">
        <v>118</v>
      </c>
      <c r="AIA860" s="361" t="s">
        <v>3112</v>
      </c>
      <c r="AIC860" s="180"/>
      <c r="AID860" s="180">
        <f>VLOOKUP(AIA860,$A$879:$F$2566,6,FALSE)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3135</v>
      </c>
      <c r="AIL860" s="180"/>
      <c r="AIM860" s="180">
        <f>VLOOKUP(AIJ860,$A$879:$F$2566,6,FALSE)</f>
        <v>40</v>
      </c>
      <c r="AIN860" s="179" t="s">
        <v>67</v>
      </c>
      <c r="AIO860" s="10">
        <f>AIM860*1.2</f>
        <v>48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VLOOKUP(AIS860,$A$879:$F$2566,6,FALSE)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VLOOKUP(AJB860,$A$879:$F$2566,6,FALSE)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3135</v>
      </c>
      <c r="AJM860" s="180"/>
      <c r="AJN860" s="180">
        <f>VLOOKUP(AJK860,$A$879:$F$2566,6,FALSE)</f>
        <v>40</v>
      </c>
      <c r="AJO860" s="179" t="s">
        <v>67</v>
      </c>
      <c r="AJP860" s="10">
        <f>AJN860*1.2</f>
        <v>48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VLOOKUP(AJT860,$A$879:$F$2566,6,FALSE)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VLOOKUP(AKC860,$A$879:$F$2566,6,FALSE)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1" t="s">
        <v>3471</v>
      </c>
      <c r="AKN860" s="180"/>
      <c r="AKO860" s="180">
        <f>VLOOKUP(AKL860,$A$879:$F$2566,6,FALSE)</f>
        <v>38</v>
      </c>
      <c r="AKP860" s="179" t="s">
        <v>67</v>
      </c>
      <c r="AKQ860" s="10">
        <f>AKO860*1.2</f>
        <v>45.6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VLOOKUP(AKU860,$A$879:$F$2566,6,FALSE)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VLOOKUP(ALD860,$A$879:$F$2566,6,FALSE)</f>
        <v>174</v>
      </c>
      <c r="ALH860" s="179" t="s">
        <v>67</v>
      </c>
      <c r="ALI860" s="10">
        <f>ALG860*1.2</f>
        <v>208.79999999999998</v>
      </c>
      <c r="ALJ860" s="10"/>
      <c r="ALK860" s="239"/>
      <c r="ALL860" s="179" t="s">
        <v>118</v>
      </c>
      <c r="ALM860" s="361" t="s">
        <v>3112</v>
      </c>
      <c r="ALO860" s="180"/>
      <c r="ALP860" s="180">
        <f>VLOOKUP(ALM860,$A$879:$F$2566,6,FALSE)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VLOOKUP(ALV860,$A$879:$F$2566,6,FALSE)</f>
        <v>15</v>
      </c>
      <c r="ALZ860" s="179" t="s">
        <v>67</v>
      </c>
      <c r="AMA860" s="10">
        <f>ALY860*1.2</f>
        <v>18</v>
      </c>
      <c r="AMB860" s="10"/>
      <c r="AMC860" s="239"/>
      <c r="AMD860" s="179" t="s">
        <v>118</v>
      </c>
      <c r="AME860" s="443" t="s">
        <v>3471</v>
      </c>
      <c r="AMG860" s="180"/>
      <c r="AMH860" s="180">
        <f>VLOOKUP(AME860,$A$879:$F$2566,6,FALSE)</f>
        <v>38</v>
      </c>
      <c r="AMI860" s="179" t="s">
        <v>67</v>
      </c>
      <c r="AMJ860" s="10">
        <f>AMH860*1.2</f>
        <v>45.6</v>
      </c>
      <c r="AMK860" s="10"/>
      <c r="AML860" s="239"/>
      <c r="AMM860" s="179" t="s">
        <v>118</v>
      </c>
      <c r="AMN860" s="363" t="s">
        <v>3471</v>
      </c>
      <c r="AMP860" s="180"/>
      <c r="AMQ860" s="180">
        <f>VLOOKUP(AMN860,$A$879:$F$2566,6,FALSE)</f>
        <v>38</v>
      </c>
      <c r="AMR860" s="179" t="s">
        <v>67</v>
      </c>
      <c r="AMS860" s="10">
        <f>AMQ860*1.2</f>
        <v>45.6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VLOOKUP(AMW860,$A$879:$F$2566,6,FALSE)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VLOOKUP(ANF860,$A$879:$F$2566,6,FALSE)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VLOOKUP(ANO860,$A$879:$F$2566,6,FALSE)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VLOOKUP(ANX860,$A$879:$F$2566,6,FALSE)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VLOOKUP(AOG860,$A$879:$F$2566,6,FALSE)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2987</v>
      </c>
      <c r="AOR860" s="180"/>
      <c r="AOS860" s="180">
        <f>VLOOKUP(AOP860,$A$879:$F$2566,6,FALSE)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6" t="s">
        <v>1696</v>
      </c>
      <c r="APA860" s="180"/>
      <c r="APB860" s="180">
        <f>VLOOKUP(AOY860,$A$879:$F$2566,6,FALSE)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VLOOKUP(APH860,$A$879:$F$2566,6,FALSE)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VLOOKUP(APQ860,$A$879:$F$2566,6,FALSE)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VLOOKUP(APZ860,$A$879:$F$2566,6,FALSE)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VLOOKUP(AQI860,$A$879:$F$2566,6,FALSE)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VLOOKUP(AQR860,$A$879:$F$2566,6,FALSE)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VLOOKUP(ARA860,$A$879:$F$2566,6,FALSE)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VLOOKUP(ARJ860,$A$879:$F$2566,6,FALSE)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VLOOKUP(ARS860,$A$879:$F$2566,6,FALSE)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VLOOKUP(ASB860,$A$879:$F$2566,6,FALSE)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VLOOKUP(ASK860,$A$879:$F$2566,6,FALSE)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3536</v>
      </c>
      <c r="ASV860" s="180"/>
      <c r="ASW860" s="180">
        <f>VLOOKUP(AST860,$A$879:$F$2566,6,FALSE)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VLOOKUP(ATC860,$A$879:$F$2566,6,FALSE)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VLOOKUP(ATL860,$A$879:$F$2566,6,FALSE)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VLOOKUP(ATU860,$A$879:$F$2566,6,FALSE)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VLOOKUP(AUD860,$A$879:$F$2566,6,FALSE)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VLOOKUP(AUM860,$A$879:$F$2566,6,FALSE)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VLOOKUP(AUV860,$A$879:$F$2566,6,FALSE)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VLOOKUP(AVE860,$A$879:$F$2566,6,FALSE)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VLOOKUP(AVN860,$A$879:$F$2566,6,FALSE)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VLOOKUP(AVW860,$A$879:$F$2566,6,FALSE)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VLOOKUP(AWF860,$A$879:$F$2566,6,FALSE)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VLOOKUP(AWO860,$A$879:$F$2566,6,FALSE)</f>
        <v>15</v>
      </c>
      <c r="AWS860" s="179" t="s">
        <v>67</v>
      </c>
      <c r="AWT860" s="10">
        <f>AWR860*1.2</f>
        <v>18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VLOOKUP(AWX860,$A$879:$F$2566,6,FALSE)</f>
        <v>36</v>
      </c>
      <c r="AXB860" s="179" t="s">
        <v>67</v>
      </c>
      <c r="AXC860" s="10">
        <f>AXA860*1.2</f>
        <v>43.199999999999996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VLOOKUP(AXG860,$A$879:$F$2566,6,FALSE)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VLOOKUP(AXP860,$A$879:$F$2566,6,FALSE)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1" t="s">
        <v>3112</v>
      </c>
      <c r="AYA860" s="180"/>
      <c r="AYB860" s="180">
        <f>VLOOKUP(AXY860,$A$879:$F$2566,6,FALSE)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VLOOKUP(AYH860,$A$879:$F$2566,6,FALSE)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VLOOKUP(AYQ860,$A$879:$F$2566,6,FALSE)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VLOOKUP(AYZ860,$A$879:$F$2566,6,FALSE)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VLOOKUP(AZI860,$A$879:$F$2566,6,FALSE)</f>
        <v>15</v>
      </c>
      <c r="AZM860" s="179" t="s">
        <v>67</v>
      </c>
      <c r="AZN860" s="10">
        <f>AZL860*1.2</f>
        <v>18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VLOOKUP(AZR860,$A$879:$F$2566,6,FALSE)</f>
        <v>36</v>
      </c>
      <c r="AZV860" s="179" t="s">
        <v>67</v>
      </c>
      <c r="AZW860" s="10">
        <f>AZU860*1.2</f>
        <v>43.199999999999996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VLOOKUP(BAA860,$A$879:$F$2566,6,FALSE)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0" t="s">
        <v>2626</v>
      </c>
      <c r="BAL860" s="180"/>
      <c r="BAM860" s="180">
        <f>VLOOKUP(BAJ860,$A$879:$F$2566,6,FALSE)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VLOOKUP(BAS860,$A$879:$F$2566,6,FALSE)</f>
        <v>36</v>
      </c>
      <c r="BAW860" s="179" t="s">
        <v>67</v>
      </c>
      <c r="BAX860" s="10">
        <f>BAV860*1.2</f>
        <v>43.199999999999996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VLOOKUP(BBB860,$A$879:$F$2566,6,FALSE)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VLOOKUP(BBK860,$A$879:$F$2566,6,FALSE)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VLOOKUP(BBT860,$A$879:$F$2566,6,FALSE)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VLOOKUP(BCC860,$A$879:$F$2566,6,FALSE)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VLOOKUP(BCL860,$A$879:$F$2566,6,FALSE)</f>
        <v>15</v>
      </c>
      <c r="BCP860" s="179" t="s">
        <v>67</v>
      </c>
      <c r="BCQ860" s="10">
        <f>BCO860*1.2</f>
        <v>18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VLOOKUP(BCU860,$A$879:$F$2566,6,FALSE)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VLOOKUP(BDD860,$A$879:$F$2566,6,FALSE)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VLOOKUP(BDM860,$A$879:$F$2566,6,FALSE)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VLOOKUP(BDV860,$A$879:$F$2566,6,FALSE)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3320</v>
      </c>
      <c r="BEG860" s="180"/>
      <c r="BEH860" s="180">
        <f>VLOOKUP(BEE860,$A$879:$F$2566,6,FALSE)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VLOOKUP(BEN860,$A$879:$F$2566,6,FALSE)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VLOOKUP(BEW860,$A$879:$F$2566,6,FALSE)</f>
        <v>15</v>
      </c>
      <c r="BFA860" s="179" t="s">
        <v>67</v>
      </c>
      <c r="BFB860" s="10">
        <f>BEZ860*1.2</f>
        <v>18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VLOOKUP(BFF860,$A$879:$F$2566,6,FALSE)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VLOOKUP(BFO860,$A$879:$F$2566,6,FALSE)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1" t="s">
        <v>3298</v>
      </c>
      <c r="BFZ860" s="180"/>
      <c r="BGA860" s="180">
        <f>VLOOKUP(BFX860,$A$879:$F$2566,6,FALSE)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VLOOKUP(BGG860,$A$879:$F$2566,6,FALSE)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VLOOKUP(BGP860,$A$879:$F$2566,6,FALSE)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VLOOKUP(BGY860,$A$879:$F$2566,6,FALSE)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3" t="s">
        <v>3135</v>
      </c>
      <c r="D861" s="180"/>
      <c r="E861" s="180">
        <f>VLOOKUP(B861,$A$879:$F$2566,6,FALSE)</f>
        <v>40</v>
      </c>
      <c r="F861" s="179" t="s">
        <v>69</v>
      </c>
      <c r="G861" s="10">
        <f>E861*1.1</f>
        <v>44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VLOOKUP(K861,$A$879:$F$2566,6,FALSE)</f>
        <v>15</v>
      </c>
      <c r="O861" s="179" t="s">
        <v>69</v>
      </c>
      <c r="P861" s="10">
        <f>N861*1.1</f>
        <v>16.5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VLOOKUP(T861,$A$879:$F$2566,6,FALSE)</f>
        <v>15</v>
      </c>
      <c r="X861" s="179" t="s">
        <v>69</v>
      </c>
      <c r="Y861" s="10">
        <f>W861*1.1</f>
        <v>16.5</v>
      </c>
      <c r="Z861" s="10"/>
      <c r="AA861" s="233"/>
      <c r="AB861" s="179" t="s">
        <v>119</v>
      </c>
      <c r="AC861" s="361" t="s">
        <v>3254</v>
      </c>
      <c r="AE861" s="180"/>
      <c r="AF861" s="180">
        <f>VLOOKUP(AC861,$A$879:$F$2566,6,FALSE)</f>
        <v>266</v>
      </c>
      <c r="AG861" s="179" t="s">
        <v>69</v>
      </c>
      <c r="AH861" s="10">
        <f>AF861*1.1</f>
        <v>292.60000000000002</v>
      </c>
      <c r="AI861" s="10"/>
      <c r="AJ861" s="233"/>
      <c r="AK861" s="179" t="s">
        <v>119</v>
      </c>
      <c r="AL861" s="361" t="s">
        <v>3254</v>
      </c>
      <c r="AN861" s="180"/>
      <c r="AO861" s="180">
        <f>VLOOKUP(AL861,$A$879:$F$2566,6,FALSE)</f>
        <v>266</v>
      </c>
      <c r="AP861" s="179" t="s">
        <v>69</v>
      </c>
      <c r="AQ861" s="10">
        <f>AO861*1.1</f>
        <v>292.60000000000002</v>
      </c>
      <c r="AR861" s="10"/>
      <c r="AS861" s="233"/>
      <c r="AT861" s="179" t="s">
        <v>119</v>
      </c>
      <c r="AU861" s="361" t="s">
        <v>3471</v>
      </c>
      <c r="AW861" s="180"/>
      <c r="AX861" s="180">
        <f>VLOOKUP(AU861,$A$879:$F$2566,6,FALSE)</f>
        <v>38</v>
      </c>
      <c r="AY861" s="179" t="s">
        <v>69</v>
      </c>
      <c r="AZ861" s="10">
        <f>AX861*1.1</f>
        <v>41.800000000000004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VLOOKUP(BD861,$A$879:$F$2566,6,FALSE)</f>
        <v>24</v>
      </c>
      <c r="BH861" s="179" t="s">
        <v>69</v>
      </c>
      <c r="BI861" s="10">
        <f>BG861*1.1</f>
        <v>26.400000000000002</v>
      </c>
      <c r="BJ861" s="10"/>
      <c r="BK861" s="233"/>
      <c r="BL861" s="179" t="s">
        <v>119</v>
      </c>
      <c r="BM861" s="361" t="s">
        <v>3378</v>
      </c>
      <c r="BO861" s="180"/>
      <c r="BP861" s="180">
        <f>VLOOKUP(BM861,$A$879:$F$2566,6,FALSE)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3135</v>
      </c>
      <c r="BX861" s="180"/>
      <c r="BY861" s="180">
        <f>VLOOKUP(BV861,$A$879:$F$2566,6,FALSE)</f>
        <v>40</v>
      </c>
      <c r="BZ861" s="179" t="s">
        <v>69</v>
      </c>
      <c r="CA861" s="10">
        <f>BY861*1.1</f>
        <v>44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VLOOKUP(CE861,$A$879:$F$2566,6,FALSE)</f>
        <v>36</v>
      </c>
      <c r="CI861" s="179" t="s">
        <v>69</v>
      </c>
      <c r="CJ861" s="10">
        <f>CH861*1.1</f>
        <v>39.6</v>
      </c>
      <c r="CK861" s="10"/>
      <c r="CL861" s="233"/>
      <c r="CM861" s="179" t="s">
        <v>119</v>
      </c>
      <c r="CN861" s="361" t="s">
        <v>3253</v>
      </c>
      <c r="CP861" s="180"/>
      <c r="CQ861" s="180">
        <f>VLOOKUP(CN861,$A$879:$F$2566,6,FALSE)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VLOOKUP(CW861,$A$879:$F$2566,6,FALSE)</f>
        <v>15</v>
      </c>
      <c r="DA861" s="179" t="s">
        <v>69</v>
      </c>
      <c r="DB861" s="10">
        <f>CZ861*1.1</f>
        <v>16.5</v>
      </c>
      <c r="DC861" s="10"/>
      <c r="DD861" s="233"/>
      <c r="DE861" s="179" t="s">
        <v>119</v>
      </c>
      <c r="DF861" s="361" t="s">
        <v>3471</v>
      </c>
      <c r="DH861" s="180"/>
      <c r="DI861" s="180">
        <f>VLOOKUP(DF861,$A$879:$F$2566,6,FALSE)</f>
        <v>38</v>
      </c>
      <c r="DJ861" s="179" t="s">
        <v>69</v>
      </c>
      <c r="DK861" s="10">
        <f>DI861*1.1</f>
        <v>41.800000000000004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VLOOKUP(DO861,$A$879:$F$2566,6,FALSE)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VLOOKUP(DX861,$A$879:$F$2566,6,FALSE)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VLOOKUP(EG861,$A$879:$F$2566,6,FALSE)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VLOOKUP(EP861,$A$879:$F$2566,6,FALSE)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VLOOKUP(EY861,$A$879:$F$2566,6,FALSE)</f>
        <v>15</v>
      </c>
      <c r="FC861" s="179" t="s">
        <v>69</v>
      </c>
      <c r="FD861" s="10">
        <f>FB861*1.1</f>
        <v>16.5</v>
      </c>
      <c r="FE861" s="10"/>
      <c r="FF861" s="233"/>
      <c r="FG861" s="179" t="s">
        <v>119</v>
      </c>
      <c r="FH861" s="361" t="s">
        <v>3378</v>
      </c>
      <c r="FJ861" s="180"/>
      <c r="FK861" s="180">
        <f>VLOOKUP(FH861,$A$879:$F$2566,6,FALSE)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VLOOKUP(FQ861,$A$879:$F$2566,6,FALSE)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VLOOKUP(FZ861,$A$879:$F$2566,6,FALSE)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VLOOKUP(GI861,$A$879:$F$2566,6,FALSE)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VLOOKUP(GR861,$A$879:$F$2566,6,FALSE)</f>
        <v>24</v>
      </c>
      <c r="GV861" s="179" t="s">
        <v>69</v>
      </c>
      <c r="GW861" s="10">
        <f>GU861*1.1</f>
        <v>26.400000000000002</v>
      </c>
      <c r="GX861" s="10"/>
      <c r="GY861" s="233"/>
      <c r="GZ861" s="179" t="s">
        <v>119</v>
      </c>
      <c r="HA861" s="361" t="s">
        <v>3147</v>
      </c>
      <c r="HC861" s="180"/>
      <c r="HD861" s="180">
        <f>VLOOKUP(HA861,$A$879:$F$2566,6,FALSE)</f>
        <v>26</v>
      </c>
      <c r="HE861" s="179" t="s">
        <v>69</v>
      </c>
      <c r="HF861" s="10">
        <f>HD861*1.1</f>
        <v>28.6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VLOOKUP(HJ861,$A$879:$F$2566,6,FALSE)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VLOOKUP(HS861,$A$879:$F$2566,6,FALSE)</f>
        <v>169</v>
      </c>
      <c r="HW861" s="179" t="s">
        <v>69</v>
      </c>
      <c r="HX861" s="10">
        <f>HV861*1.1</f>
        <v>185.9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VLOOKUP(IB861,$A$879:$F$2566,6,FALSE)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VLOOKUP(IK861,$A$879:$F$2566,6,FALSE)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VLOOKUP(IT861,$A$879:$F$2566,6,FALSE)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VLOOKUP(JC861,$A$879:$F$2566,6,FALSE)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1" t="s">
        <v>3135</v>
      </c>
      <c r="JN861" s="180"/>
      <c r="JO861" s="180">
        <f>VLOOKUP(JL861,$A$879:$F$2566,6,FALSE)</f>
        <v>40</v>
      </c>
      <c r="JP861" s="179" t="s">
        <v>69</v>
      </c>
      <c r="JQ861" s="10">
        <f>JO861*1.1</f>
        <v>44</v>
      </c>
      <c r="JR861" s="10"/>
      <c r="JS861" s="233"/>
      <c r="JT861" s="179" t="s">
        <v>119</v>
      </c>
      <c r="JU861" s="361" t="s">
        <v>3471</v>
      </c>
      <c r="JW861" s="180"/>
      <c r="JX861" s="180">
        <f>VLOOKUP(JU861,$A$879:$F$2566,6,FALSE)</f>
        <v>38</v>
      </c>
      <c r="JY861" s="179" t="s">
        <v>69</v>
      </c>
      <c r="JZ861" s="10">
        <f>JX861*1.1</f>
        <v>41.800000000000004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VLOOKUP(KD861,$A$879:$F$2566,6,FALSE)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VLOOKUP(KM861,$A$879:$F$2566,6,FALSE)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VLOOKUP(KV861,$A$879:$F$2566,6,FALSE)</f>
        <v>15</v>
      </c>
      <c r="KZ861" s="179" t="s">
        <v>69</v>
      </c>
      <c r="LA861" s="10">
        <f>KY861*1.1</f>
        <v>16.5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VLOOKUP(LE861,$A$879:$F$2566,6,FALSE)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VLOOKUP(LN861,$A$879:$F$2566,6,FALSE)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VLOOKUP(LW861,$A$879:$F$2566,6,FALSE)</f>
        <v>5</v>
      </c>
      <c r="MA861" s="179" t="s">
        <v>69</v>
      </c>
      <c r="MB861" s="10">
        <f>LZ861*1.1</f>
        <v>5.5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VLOOKUP(MF861,$A$879:$F$2566,6,FALSE)</f>
        <v>15</v>
      </c>
      <c r="MJ861" s="179" t="s">
        <v>69</v>
      </c>
      <c r="MK861" s="10">
        <f>MI861*1.1</f>
        <v>16.5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VLOOKUP(MO861,$A$879:$F$2566,6,FALSE)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VLOOKUP(MX861,$A$879:$F$2566,6,FALSE)</f>
        <v>15</v>
      </c>
      <c r="NB861" s="179" t="s">
        <v>69</v>
      </c>
      <c r="NC861" s="10">
        <f>NA861*1.1</f>
        <v>16.5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VLOOKUP(NG861,$A$879:$F$2566,6,FALSE)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VLOOKUP(NP861,$A$879:$F$2566,6,FALSE)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1" t="s">
        <v>3112</v>
      </c>
      <c r="OA861" s="180"/>
      <c r="OB861" s="180">
        <f>VLOOKUP(NY861,$A$879:$F$2566,6,FALSE)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VLOOKUP(OH861,$A$879:$F$2566,6,FALSE)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3253</v>
      </c>
      <c r="OS861" s="180"/>
      <c r="OT861" s="180">
        <f>VLOOKUP(OQ861,$A$879:$F$2566,6,FALSE)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3324</v>
      </c>
      <c r="PB861" s="180"/>
      <c r="PC861" s="180">
        <f>VLOOKUP(OZ861,$A$879:$F$2566,6,FALSE)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VLOOKUP(PI861,$A$879:$F$2566,6,FALSE)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VLOOKUP(PR861,$A$879:$F$2566,6,FALSE)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VLOOKUP(QA861,$A$879:$F$2566,6,FALSE)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VLOOKUP(QJ861,$A$879:$F$2566,6,FALSE)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VLOOKUP(QS861,$A$879:$F$2566,6,FALSE)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VLOOKUP(RB861,$A$879:$F$2566,6,FALSE)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VLOOKUP(RK861,$A$879:$F$2566,6,FALSE)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VLOOKUP(RT861,$A$879:$F$2566,6,FALSE)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VLOOKUP(SC861,$A$879:$F$2566,6,FALSE)</f>
        <v>36</v>
      </c>
      <c r="SG861" s="179" t="s">
        <v>69</v>
      </c>
      <c r="SH861" s="10">
        <f>SF861*1.1</f>
        <v>39.6</v>
      </c>
      <c r="SI861" s="10"/>
      <c r="SJ861" s="239"/>
      <c r="SK861" s="179" t="s">
        <v>119</v>
      </c>
      <c r="SL861" s="361" t="s">
        <v>3253</v>
      </c>
      <c r="SN861" s="180"/>
      <c r="SO861" s="180">
        <f>VLOOKUP(SL861,$A$879:$F$2566,6,FALSE)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3135</v>
      </c>
      <c r="SW861" s="180"/>
      <c r="SX861" s="180">
        <f>VLOOKUP(SU861,$A$879:$F$2566,6,FALSE)</f>
        <v>40</v>
      </c>
      <c r="SY861" s="179" t="s">
        <v>69</v>
      </c>
      <c r="SZ861" s="10">
        <f>SX861*1.1</f>
        <v>44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VLOOKUP(TD861,$A$879:$F$2566,6,FALSE)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VLOOKUP(TM861,$A$879:$F$2566,6,FALSE)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VLOOKUP(TV861,$A$879:$F$2566,6,FALSE)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VLOOKUP(UE861,$A$879:$F$2566,6,FALSE)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VLOOKUP(UN861,$A$879:$F$2566,6,FALSE)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VLOOKUP(UW861,$A$879:$F$2566,6,FALSE)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VLOOKUP(VF861,$A$879:$F$2566,6,FALSE)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VLOOKUP(VO861,$A$879:$F$2566,6,FALSE)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VLOOKUP(VX861,$A$879:$F$2566,6,FALSE)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3135</v>
      </c>
      <c r="WI861" s="180"/>
      <c r="WJ861" s="180">
        <f>VLOOKUP(WG861,$A$879:$F$2566,6,FALSE)</f>
        <v>40</v>
      </c>
      <c r="WK861" s="179" t="s">
        <v>69</v>
      </c>
      <c r="WL861" s="10">
        <f>WJ861*1.1</f>
        <v>44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VLOOKUP(WP861,$A$879:$F$2566,6,FALSE)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VLOOKUP(WY861,$A$879:$F$2566,6,FALSE)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1" t="s">
        <v>3471</v>
      </c>
      <c r="XJ861" s="180"/>
      <c r="XK861" s="180">
        <f>VLOOKUP(XH861,$A$879:$F$2566,6,FALSE)</f>
        <v>38</v>
      </c>
      <c r="XL861" s="179" t="s">
        <v>69</v>
      </c>
      <c r="XM861" s="10">
        <f>XK861*1.1</f>
        <v>41.800000000000004</v>
      </c>
      <c r="XO861" s="239"/>
      <c r="XP861" s="179" t="s">
        <v>119</v>
      </c>
      <c r="XQ861" s="361" t="s">
        <v>2117</v>
      </c>
      <c r="XS861" s="180"/>
      <c r="XT861" s="180">
        <f>VLOOKUP(XQ861,$A$879:$F$2566,6,FALSE)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VLOOKUP(XZ861,$A$879:$F$2566,6,FALSE)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1" t="s">
        <v>2331</v>
      </c>
      <c r="YK861" s="180"/>
      <c r="YL861" s="180">
        <f>VLOOKUP(YI861,$A$879:$F$2566,6,FALSE)</f>
        <v>169</v>
      </c>
      <c r="YM861" s="179" t="s">
        <v>69</v>
      </c>
      <c r="YN861" s="10">
        <f>YL861*1.1</f>
        <v>185.9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VLOOKUP(YR861,$A$879:$F$2566,6,FALSE)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VLOOKUP(ZA861,$A$879:$F$2566,6,FALSE)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1" t="s">
        <v>612</v>
      </c>
      <c r="ZL861" s="180"/>
      <c r="ZM861" s="180">
        <f>VLOOKUP(ZJ861,$A$879:$F$2566,6,FALSE)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VLOOKUP(ZS861,$A$879:$F$2566,6,FALSE)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VLOOKUP(AAB861,$A$879:$F$2566,6,FALSE)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VLOOKUP(AAK861,$A$879:$F$2566,6,FALSE)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VLOOKUP(AAT861,$A$879:$F$2566,6,FALSE)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VLOOKUP(ABC861,$A$879:$F$2566,6,FALSE)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VLOOKUP(ABL861,$A$879:$F$2566,6,FALSE)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VLOOKUP(ABU861,$A$879:$F$2566,6,FALSE)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VLOOKUP(ACD861,$A$879:$F$2566,6,FALSE)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VLOOKUP(ACM861,$A$879:$F$2566,6,FALSE)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VLOOKUP(ACV861,$A$879:$F$2566,6,FALSE)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VLOOKUP(ADE861,$A$879:$F$2566,6,FALSE)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VLOOKUP(ADN861,$A$879:$F$2566,6,FALSE)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3253</v>
      </c>
      <c r="ADY861" s="180"/>
      <c r="ADZ861" s="180">
        <f>VLOOKUP(ADW861,$A$879:$F$2566,6,FALSE)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VLOOKUP(AEF861,$A$879:$F$2566,6,FALSE)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VLOOKUP(AEO861,$A$879:$F$2566,6,FALSE)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VLOOKUP(AEX861,$A$879:$F$2566,6,FALSE)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VLOOKUP(AFG861,$A$879:$F$2566,6,FALSE)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VLOOKUP(AFP861,$A$879:$F$2566,6,FALSE)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VLOOKUP(AFY861,$A$879:$F$2566,6,FALSE)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VLOOKUP(AGH861,$A$879:$F$2566,6,FALSE)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3298</v>
      </c>
      <c r="AGS861" s="180"/>
      <c r="AGT861" s="180">
        <f>VLOOKUP(AGQ861,$A$879:$F$2566,6,FALSE)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VLOOKUP(AGZ861,$A$879:$F$2566,6,FALSE)</f>
        <v>24</v>
      </c>
      <c r="AHD861" s="179" t="s">
        <v>69</v>
      </c>
      <c r="AHE861" s="10">
        <f>AHC861*1.1</f>
        <v>26.400000000000002</v>
      </c>
      <c r="AHF861" s="10"/>
      <c r="AHG861" s="239"/>
      <c r="AHH861" s="179" t="s">
        <v>119</v>
      </c>
      <c r="AHI861" s="440" t="s">
        <v>3112</v>
      </c>
      <c r="AHK861" s="180"/>
      <c r="AHL861" s="180">
        <f>VLOOKUP(AHI861,$A$879:$F$2566,6,FALSE)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VLOOKUP(AHR861,$A$879:$F$2566,6,FALSE)</f>
        <v>169</v>
      </c>
      <c r="AHV861" s="179" t="s">
        <v>69</v>
      </c>
      <c r="AHW861" s="10">
        <f>AHU861*1.1</f>
        <v>185.9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VLOOKUP(AIA861,$A$879:$F$2566,6,FALSE)</f>
        <v>169</v>
      </c>
      <c r="AIE861" s="179" t="s">
        <v>69</v>
      </c>
      <c r="AIF861" s="10">
        <f>AID861*1.1</f>
        <v>185.9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VLOOKUP(AIJ861,$A$879:$F$2566,6,FALSE)</f>
        <v>174</v>
      </c>
      <c r="AIN861" s="179" t="s">
        <v>69</v>
      </c>
      <c r="AIO861" s="10">
        <f>AIM861*1.1</f>
        <v>191.4</v>
      </c>
      <c r="AIP861" s="10"/>
      <c r="AIQ861" s="239"/>
      <c r="AIR861" s="179" t="s">
        <v>119</v>
      </c>
      <c r="AIS861" s="361" t="s">
        <v>3471</v>
      </c>
      <c r="AIU861" s="180"/>
      <c r="AIV861" s="180">
        <f>VLOOKUP(AIS861,$A$879:$F$2566,6,FALSE)</f>
        <v>38</v>
      </c>
      <c r="AIW861" s="179" t="s">
        <v>69</v>
      </c>
      <c r="AIX861" s="10">
        <f>AIV861*1.1</f>
        <v>41.800000000000004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VLOOKUP(AJB861,$A$879:$F$2566,6,FALSE)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3336</v>
      </c>
      <c r="AJM861" s="180"/>
      <c r="AJN861" s="180">
        <f>VLOOKUP(AJK861,$A$879:$F$2566,6,FALSE)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7" t="s">
        <v>3135</v>
      </c>
      <c r="AJV861" s="180"/>
      <c r="AJW861" s="180">
        <f>VLOOKUP(AJT861,$A$879:$F$2566,6,FALSE)</f>
        <v>40</v>
      </c>
      <c r="AJX861" s="179" t="s">
        <v>69</v>
      </c>
      <c r="AJY861" s="10">
        <f>AJW861*1.1</f>
        <v>44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VLOOKUP(AKC861,$A$879:$F$2566,6,FALSE)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1" t="s">
        <v>3336</v>
      </c>
      <c r="AKN861" s="180"/>
      <c r="AKO861" s="180">
        <f>VLOOKUP(AKL861,$A$879:$F$2566,6,FALSE)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VLOOKUP(AKU861,$A$879:$F$2566,6,FALSE)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VLOOKUP(ALD861,$A$879:$F$2566,6,FALSE)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VLOOKUP(ALM861,$A$879:$F$2566,6,FALSE)</f>
        <v>169</v>
      </c>
      <c r="ALQ861" s="179" t="s">
        <v>69</v>
      </c>
      <c r="ALR861" s="10">
        <f>ALP861*1.1</f>
        <v>185.9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VLOOKUP(ALV861,$A$879:$F$2566,6,FALSE)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3" t="s">
        <v>3135</v>
      </c>
      <c r="AMG861" s="180"/>
      <c r="AMH861" s="180">
        <f>VLOOKUP(AME861,$A$879:$F$2566,6,FALSE)</f>
        <v>40</v>
      </c>
      <c r="AMI861" s="179" t="s">
        <v>69</v>
      </c>
      <c r="AMJ861" s="10">
        <f>AMH861*1.1</f>
        <v>44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VLOOKUP(AMN861,$A$879:$F$2566,6,FALSE)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VLOOKUP(AMW861,$A$879:$F$2566,6,FALSE)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1" t="s">
        <v>3471</v>
      </c>
      <c r="ANH861" s="180"/>
      <c r="ANI861" s="180">
        <f>VLOOKUP(ANF861,$A$879:$F$2566,6,FALSE)</f>
        <v>38</v>
      </c>
      <c r="ANJ861" s="179" t="s">
        <v>69</v>
      </c>
      <c r="ANK861" s="10">
        <f>ANI861*1.1</f>
        <v>41.800000000000004</v>
      </c>
      <c r="ANL861" s="10"/>
      <c r="ANM861" s="239"/>
      <c r="ANN861" s="179" t="s">
        <v>119</v>
      </c>
      <c r="ANO861" s="371" t="s">
        <v>3257</v>
      </c>
      <c r="ANQ861" s="180"/>
      <c r="ANR861" s="180">
        <f>VLOOKUP(ANO861,$A$879:$F$2566,6,FALSE)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VLOOKUP(ANX861,$A$879:$F$2566,6,FALSE)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VLOOKUP(AOG861,$A$879:$F$2566,6,FALSE)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VLOOKUP(AOP861,$A$879:$F$2566,6,FALSE)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6" t="s">
        <v>2049</v>
      </c>
      <c r="APA861" s="180"/>
      <c r="APB861" s="180">
        <f>VLOOKUP(AOY861,$A$879:$F$2566,6,FALSE)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VLOOKUP(APH861,$A$879:$F$2566,6,FALSE)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VLOOKUP(APQ861,$A$879:$F$2566,6,FALSE)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VLOOKUP(APZ861,$A$879:$F$2566,6,FALSE)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1" t="s">
        <v>3116</v>
      </c>
      <c r="AQK861" s="180"/>
      <c r="AQL861" s="180">
        <f>VLOOKUP(AQI861,$A$879:$F$2566,6,FALSE)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VLOOKUP(AQR861,$A$879:$F$2566,6,FALSE)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VLOOKUP(ARA861,$A$879:$F$2566,6,FALSE)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VLOOKUP(ARJ861,$A$879:$F$2566,6,FALSE)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VLOOKUP(ARS861,$A$879:$F$2566,6,FALSE)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VLOOKUP(ASB861,$A$879:$F$2566,6,FALSE)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VLOOKUP(ASK861,$A$879:$F$2566,6,FALSE)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3112</v>
      </c>
      <c r="ASV861" s="180"/>
      <c r="ASW861" s="180">
        <f>VLOOKUP(AST861,$A$879:$F$2566,6,FALSE)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VLOOKUP(ATC861,$A$879:$F$2566,6,FALSE)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VLOOKUP(ATL861,$A$879:$F$2566,6,FALSE)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VLOOKUP(ATU861,$A$879:$F$2566,6,FALSE)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VLOOKUP(AUD861,$A$879:$F$2566,6,FALSE)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VLOOKUP(AUM861,$A$879:$F$2566,6,FALSE)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VLOOKUP(AUV861,$A$879:$F$2566,6,FALSE)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VLOOKUP(AVE861,$A$879:$F$2566,6,FALSE)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VLOOKUP(AVN861,$A$879:$F$2566,6,FALSE)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VLOOKUP(AVW861,$A$879:$F$2566,6,FALSE)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VLOOKUP(AWF861,$A$879:$F$2566,6,FALSE)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VLOOKUP(AWO861,$A$879:$F$2566,6,FALSE)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VLOOKUP(AWX861,$A$879:$F$2566,6,FALSE)</f>
        <v>169</v>
      </c>
      <c r="AXB861" s="179" t="s">
        <v>69</v>
      </c>
      <c r="AXC861" s="10">
        <f>AXA861*1.1</f>
        <v>185.9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VLOOKUP(AXG861,$A$879:$F$2566,6,FALSE)</f>
        <v>5</v>
      </c>
      <c r="AXK861" s="179" t="s">
        <v>69</v>
      </c>
      <c r="AXL861" s="10">
        <f>AXJ861*1.1</f>
        <v>5.5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VLOOKUP(AXP861,$A$879:$F$2566,6,FALSE)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VLOOKUP(AXY861,$A$879:$F$2566,6,FALSE)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VLOOKUP(AYH861,$A$879:$F$2566,6,FALSE)</f>
        <v>15</v>
      </c>
      <c r="AYL861" s="179" t="s">
        <v>69</v>
      </c>
      <c r="AYM861" s="10">
        <f>AYK861*1.1</f>
        <v>16.5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VLOOKUP(AYQ861,$A$879:$F$2566,6,FALSE)</f>
        <v>169</v>
      </c>
      <c r="AYU861" s="179" t="s">
        <v>69</v>
      </c>
      <c r="AYV861" s="10">
        <f>AYT861*1.1</f>
        <v>185.9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VLOOKUP(AYZ861,$A$879:$F$2566,6,FALSE)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VLOOKUP(AZI861,$A$879:$F$2566,6,FALSE)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VLOOKUP(AZR861,$A$879:$F$2566,6,FALSE)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3378</v>
      </c>
      <c r="BAC861" s="180"/>
      <c r="BAD861" s="180">
        <f>VLOOKUP(BAA861,$A$879:$F$2566,6,FALSE)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0" t="s">
        <v>3336</v>
      </c>
      <c r="BAL861" s="180"/>
      <c r="BAM861" s="180">
        <f>VLOOKUP(BAJ861,$A$879:$F$2566,6,FALSE)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VLOOKUP(BAS861,$A$879:$F$2566,6,FALSE)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VLOOKUP(BBB861,$A$879:$F$2566,6,FALSE)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VLOOKUP(BBK861,$A$879:$F$2566,6,FALSE)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VLOOKUP(BBT861,$A$879:$F$2566,6,FALSE)</f>
        <v>15</v>
      </c>
      <c r="BBX861" s="179" t="s">
        <v>69</v>
      </c>
      <c r="BBY861" s="10">
        <f>BBW861*1.1</f>
        <v>16.5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VLOOKUP(BCC861,$A$879:$F$2566,6,FALSE)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VLOOKUP(BCL861,$A$879:$F$2566,6,FALSE)</f>
        <v>36</v>
      </c>
      <c r="BCP861" s="179" t="s">
        <v>69</v>
      </c>
      <c r="BCQ861" s="10">
        <f>BCO861*1.1</f>
        <v>39.6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VLOOKUP(BCU861,$A$879:$F$2566,6,FALSE)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VLOOKUP(BDD861,$A$879:$F$2566,6,FALSE)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VLOOKUP(BDM861,$A$879:$F$2566,6,FALSE)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VLOOKUP(BDV861,$A$879:$F$2566,6,FALSE)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1" t="s">
        <v>3135</v>
      </c>
      <c r="BEG861" s="180"/>
      <c r="BEH861" s="180">
        <f>VLOOKUP(BEE861,$A$879:$F$2566,6,FALSE)</f>
        <v>40</v>
      </c>
      <c r="BEI861" s="179" t="s">
        <v>69</v>
      </c>
      <c r="BEJ861" s="10">
        <f>BEH861*1.1</f>
        <v>44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VLOOKUP(BEN861,$A$879:$F$2566,6,FALSE)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VLOOKUP(BEW861,$A$879:$F$2566,6,FALSE)</f>
        <v>174</v>
      </c>
      <c r="BFA861" s="179" t="s">
        <v>69</v>
      </c>
      <c r="BFB861" s="10">
        <f>BEZ861*1.1</f>
        <v>191.4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VLOOKUP(BFF861,$A$879:$F$2566,6,FALSE)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VLOOKUP(BFO861,$A$879:$F$2566,6,FALSE)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VLOOKUP(BFX861,$A$879:$F$2566,6,FALSE)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VLOOKUP(BGG861,$A$879:$F$2566,6,FALSE)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VLOOKUP(BGP861,$A$879:$F$2566,6,FALSE)</f>
        <v>36</v>
      </c>
      <c r="BGT861" s="179" t="s">
        <v>69</v>
      </c>
      <c r="BGU861" s="10">
        <f>BGS861*1.1</f>
        <v>39.6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VLOOKUP(BGY861,$A$879:$F$2566,6,FALSE)</f>
        <v>12</v>
      </c>
      <c r="BHC861" s="179" t="s">
        <v>69</v>
      </c>
      <c r="BHD861" s="10">
        <f>BHB861*1.1</f>
        <v>13.200000000000001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673.59999999999991</v>
      </c>
      <c r="I862" s="233"/>
      <c r="J862" s="179"/>
      <c r="K862" s="437"/>
      <c r="M862" s="179"/>
      <c r="N862" s="179"/>
      <c r="O862" s="179"/>
      <c r="P862" s="10"/>
      <c r="Q862" s="10">
        <f>SUM(P857:P861)</f>
        <v>509.9</v>
      </c>
      <c r="R862" s="233"/>
      <c r="S862" s="179"/>
      <c r="T862" s="437"/>
      <c r="V862" s="179"/>
      <c r="W862" s="179"/>
      <c r="X862" s="179"/>
      <c r="Y862" s="10"/>
      <c r="Z862" s="10">
        <f>SUM(Y857:Y861)</f>
        <v>321.7</v>
      </c>
      <c r="AA862" s="233"/>
      <c r="AB862" s="179"/>
      <c r="AC862" s="437"/>
      <c r="AE862" s="179"/>
      <c r="AF862" s="179"/>
      <c r="AG862" s="179"/>
      <c r="AH862" s="10"/>
      <c r="AI862" s="10">
        <f>SUM(AH857:AH861)</f>
        <v>844.5</v>
      </c>
      <c r="AJ862" s="233"/>
      <c r="AK862" s="179"/>
      <c r="AL862" s="437"/>
      <c r="AN862" s="179"/>
      <c r="AO862" s="179"/>
      <c r="AP862" s="179"/>
      <c r="AQ862" s="10"/>
      <c r="AR862" s="10">
        <f>SUM(AQ857:AQ861)</f>
        <v>805.8</v>
      </c>
      <c r="AS862" s="233"/>
      <c r="AT862" s="179"/>
      <c r="AU862" s="437"/>
      <c r="AW862" s="179"/>
      <c r="AX862" s="179"/>
      <c r="AY862" s="179"/>
      <c r="AZ862" s="10"/>
      <c r="BA862" s="10">
        <f>SUM(AZ857:AZ861)</f>
        <v>582.5</v>
      </c>
      <c r="BB862" s="233"/>
      <c r="BC862" s="179"/>
      <c r="BD862" s="437"/>
      <c r="BF862" s="179"/>
      <c r="BG862" s="179"/>
      <c r="BH862" s="179"/>
      <c r="BI862" s="10"/>
      <c r="BJ862" s="10">
        <f>SUM(BI857:BI861)</f>
        <v>415.79999999999995</v>
      </c>
      <c r="BK862" s="233"/>
      <c r="BL862" s="179"/>
      <c r="BM862" s="437"/>
      <c r="BO862" s="179"/>
      <c r="BP862" s="179"/>
      <c r="BQ862" s="179"/>
      <c r="BR862" s="10"/>
      <c r="BS862" s="10">
        <f>SUM(BR857:BR861)</f>
        <v>657.2</v>
      </c>
      <c r="BT862" s="233"/>
      <c r="BU862" s="179"/>
      <c r="BV862" s="437"/>
      <c r="BX862" s="179"/>
      <c r="BY862" s="179"/>
      <c r="BZ862" s="179"/>
      <c r="CA862" s="10"/>
      <c r="CB862" s="10">
        <f>SUM(CA857:CA861)</f>
        <v>902.4</v>
      </c>
      <c r="CC862" s="233"/>
      <c r="CD862" s="179"/>
      <c r="CE862" s="437"/>
      <c r="CG862" s="179"/>
      <c r="CH862" s="179"/>
      <c r="CI862" s="179"/>
      <c r="CJ862" s="10"/>
      <c r="CK862" s="10">
        <f>SUM(CJ857:CJ861)</f>
        <v>515.29999999999995</v>
      </c>
      <c r="CL862" s="233"/>
      <c r="CM862" s="179"/>
      <c r="CN862" s="437"/>
      <c r="CP862" s="179"/>
      <c r="CQ862" s="179"/>
      <c r="CR862" s="179"/>
      <c r="CS862" s="10"/>
      <c r="CT862" s="10">
        <f>SUM(CS857:CS861)</f>
        <v>362.09999999999997</v>
      </c>
      <c r="CU862" s="233"/>
      <c r="CV862" s="179"/>
      <c r="CW862" s="437"/>
      <c r="CY862" s="179"/>
      <c r="CZ862" s="179"/>
      <c r="DA862" s="179"/>
      <c r="DB862" s="10"/>
      <c r="DC862" s="10">
        <f>SUM(DB857:DB861)</f>
        <v>513.70000000000005</v>
      </c>
      <c r="DD862" s="233"/>
      <c r="DE862" s="179"/>
      <c r="DF862" s="437"/>
      <c r="DH862" s="179"/>
      <c r="DI862" s="179"/>
      <c r="DJ862" s="179"/>
      <c r="DK862" s="10"/>
      <c r="DL862" s="10">
        <f>SUM(DK857:DK861)</f>
        <v>415</v>
      </c>
      <c r="DM862" s="233"/>
      <c r="DN862" s="179"/>
      <c r="DO862" s="437"/>
      <c r="DQ862" s="179"/>
      <c r="DR862" s="179"/>
      <c r="DS862" s="179"/>
      <c r="DT862" s="10"/>
      <c r="DU862" s="10">
        <f>SUM(DT857:DT861)</f>
        <v>477.7</v>
      </c>
      <c r="DV862" s="233"/>
      <c r="DW862" s="179"/>
      <c r="DX862" s="437"/>
      <c r="DZ862" s="179"/>
      <c r="EA862" s="179"/>
      <c r="EB862" s="179"/>
      <c r="EC862" s="10"/>
      <c r="ED862" s="10">
        <f>SUM(EC857:EC861)</f>
        <v>689.9</v>
      </c>
      <c r="EE862" s="233"/>
      <c r="EF862" s="179"/>
      <c r="EG862" s="437"/>
      <c r="EI862" s="179"/>
      <c r="EJ862" s="179"/>
      <c r="EK862" s="179"/>
      <c r="EL862" s="10"/>
      <c r="EM862" s="10">
        <f>SUM(EL857:EL861)</f>
        <v>700.9</v>
      </c>
      <c r="EN862" s="233"/>
      <c r="EO862" s="179"/>
      <c r="EP862" s="437"/>
      <c r="ER862" s="179"/>
      <c r="ES862" s="179"/>
      <c r="ET862" s="179"/>
      <c r="EU862" s="10"/>
      <c r="EV862" s="10">
        <f>SUM(EU857:EU861)</f>
        <v>395.20000000000005</v>
      </c>
      <c r="EW862" s="233"/>
      <c r="EX862" s="179"/>
      <c r="EY862" s="437"/>
      <c r="FA862" s="179"/>
      <c r="FB862" s="179"/>
      <c r="FC862" s="179"/>
      <c r="FD862" s="10"/>
      <c r="FE862" s="10">
        <f>SUM(FD857:FD861)</f>
        <v>290.09999999999997</v>
      </c>
      <c r="FF862" s="233"/>
      <c r="FG862" s="179"/>
      <c r="FH862" s="437"/>
      <c r="FJ862" s="179"/>
      <c r="FK862" s="179"/>
      <c r="FL862" s="179"/>
      <c r="FM862" s="10"/>
      <c r="FN862" s="10">
        <f>SUM(FM857:FM861)</f>
        <v>717.9</v>
      </c>
      <c r="FO862" s="233"/>
      <c r="FP862" s="179"/>
      <c r="FQ862" s="437"/>
      <c r="FS862" s="179"/>
      <c r="FT862" s="179"/>
      <c r="FU862" s="179"/>
      <c r="FV862" s="10"/>
      <c r="FW862" s="10">
        <f>SUM(FV857:FV861)</f>
        <v>651.4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7"/>
      <c r="GK862" s="179"/>
      <c r="GL862" s="179"/>
      <c r="GM862" s="179"/>
      <c r="GN862" s="10"/>
      <c r="GO862" s="10">
        <f>SUM(GN857:GN861)</f>
        <v>254.79999999999998</v>
      </c>
      <c r="GP862" s="233"/>
      <c r="GQ862" s="179"/>
      <c r="GR862" s="437"/>
      <c r="GT862" s="179"/>
      <c r="GU862" s="179"/>
      <c r="GV862" s="179"/>
      <c r="GW862" s="179"/>
      <c r="GX862" s="10">
        <f>SUM(GW857:GW861)</f>
        <v>403.4</v>
      </c>
      <c r="GY862" s="233"/>
      <c r="GZ862" s="179"/>
      <c r="HA862" s="437"/>
      <c r="HC862" s="179"/>
      <c r="HD862" s="179"/>
      <c r="HE862" s="179"/>
      <c r="HF862" s="10"/>
      <c r="HG862" s="10">
        <f>SUM(HF857:HF861)</f>
        <v>447.1</v>
      </c>
      <c r="HH862" s="233"/>
      <c r="HI862" s="179"/>
      <c r="HJ862" s="437"/>
      <c r="HL862" s="179"/>
      <c r="HM862" s="179"/>
      <c r="HN862" s="179"/>
      <c r="HO862" s="179"/>
      <c r="HP862" s="10">
        <f>SUM(HO857:HO861)</f>
        <v>881.19999999999993</v>
      </c>
      <c r="HQ862" s="233"/>
      <c r="HR862" s="179"/>
      <c r="HS862" s="437"/>
      <c r="HU862" s="179"/>
      <c r="HV862" s="179"/>
      <c r="HW862" s="179"/>
      <c r="HX862" s="179"/>
      <c r="HY862" s="10">
        <f>SUM(HX857:HX861)</f>
        <v>297.5</v>
      </c>
      <c r="HZ862" s="233"/>
      <c r="IA862" s="179"/>
      <c r="IB862" s="437"/>
      <c r="ID862" s="179"/>
      <c r="IE862" s="179"/>
      <c r="IF862" s="179"/>
      <c r="IG862" s="179"/>
      <c r="IH862" s="10">
        <f>SUM(IG857:IG861)</f>
        <v>521.5</v>
      </c>
      <c r="II862" s="233"/>
      <c r="IJ862" s="179"/>
      <c r="IK862" s="437"/>
      <c r="IM862" s="179"/>
      <c r="IN862" s="179"/>
      <c r="IO862" s="179"/>
      <c r="IP862" s="10"/>
      <c r="IQ862" s="10">
        <f>SUM(IP857:IP861)</f>
        <v>114.49999999999999</v>
      </c>
      <c r="IR862" s="233"/>
      <c r="IS862" s="179"/>
      <c r="IT862" s="437"/>
      <c r="IV862" s="179"/>
      <c r="IW862" s="179"/>
      <c r="IX862" s="179"/>
      <c r="IY862" s="10"/>
      <c r="IZ862" s="10">
        <f>SUM(IY857:IY861)</f>
        <v>313.09999999999997</v>
      </c>
      <c r="JA862" s="233"/>
      <c r="JB862" s="179"/>
      <c r="JC862" s="437"/>
      <c r="JE862" s="179"/>
      <c r="JF862" s="179"/>
      <c r="JG862" s="179"/>
      <c r="JH862" s="10"/>
      <c r="JI862" s="10">
        <f>SUM(JH857:JH861)</f>
        <v>120.4</v>
      </c>
      <c r="JJ862" s="233"/>
      <c r="JK862" s="179"/>
      <c r="JL862" s="437"/>
      <c r="JN862" s="179"/>
      <c r="JO862" s="179"/>
      <c r="JP862" s="179"/>
      <c r="JQ862" s="10"/>
      <c r="JR862" s="10">
        <f>SUM(JQ857:JQ861)</f>
        <v>663.8</v>
      </c>
      <c r="JS862" s="233"/>
      <c r="JT862" s="179"/>
      <c r="JU862" s="437"/>
      <c r="JW862" s="179"/>
      <c r="JX862" s="179"/>
      <c r="JY862" s="179"/>
      <c r="JZ862" s="10"/>
      <c r="KA862" s="10">
        <f>SUM(JZ857:JZ861)</f>
        <v>454.2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7"/>
      <c r="KO862" s="179"/>
      <c r="KP862" s="179"/>
      <c r="KQ862" s="179"/>
      <c r="KR862" s="179"/>
      <c r="KS862" s="10">
        <f>SUM(KR857:KR861)</f>
        <v>501.09999999999997</v>
      </c>
      <c r="KT862" s="233"/>
      <c r="KU862" s="179"/>
      <c r="KV862" s="437"/>
      <c r="KX862" s="179"/>
      <c r="KY862" s="179"/>
      <c r="KZ862" s="179"/>
      <c r="LA862" s="10"/>
      <c r="LB862" s="10">
        <f>SUM(LA857:LA861)</f>
        <v>531.4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7"/>
      <c r="LP862" s="179"/>
      <c r="LQ862" s="179"/>
      <c r="LR862" s="179"/>
      <c r="LS862" s="10"/>
      <c r="LT862" s="10">
        <f>SUM(LS857:LS861)</f>
        <v>578.29999999999995</v>
      </c>
      <c r="LU862" s="233"/>
      <c r="LV862" s="179"/>
      <c r="LW862" s="437"/>
      <c r="LY862" s="179"/>
      <c r="LZ862" s="179"/>
      <c r="MA862" s="179"/>
      <c r="MB862" s="10"/>
      <c r="MC862" s="10">
        <f>SUM(MB857:MB861)</f>
        <v>87.9</v>
      </c>
      <c r="MD862" s="233"/>
      <c r="ME862" s="179"/>
      <c r="MF862" s="437"/>
      <c r="MH862" s="179"/>
      <c r="MI862" s="179"/>
      <c r="MJ862" s="179"/>
      <c r="MK862" s="10"/>
      <c r="ML862" s="10">
        <f>SUM(MK857:MK861)</f>
        <v>528.1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7"/>
      <c r="MZ862" s="179"/>
      <c r="NA862" s="179"/>
      <c r="NB862" s="179"/>
      <c r="NC862" s="10"/>
      <c r="ND862" s="10">
        <f>SUM(NC857:NC861)</f>
        <v>882.7</v>
      </c>
      <c r="NE862" s="233"/>
      <c r="NF862" s="179"/>
      <c r="NG862" s="437"/>
      <c r="NI862" s="179"/>
      <c r="NJ862" s="179"/>
      <c r="NK862" s="179"/>
      <c r="NL862" s="10"/>
      <c r="NM862" s="10">
        <f>SUM(NL857:NL861)</f>
        <v>211.8</v>
      </c>
      <c r="NN862" s="233"/>
      <c r="NO862" s="179"/>
      <c r="NP862" s="437"/>
      <c r="NR862" s="179"/>
      <c r="NS862" s="179"/>
      <c r="NT862" s="179"/>
      <c r="NU862" s="10"/>
      <c r="NV862" s="10">
        <f>SUM(NU857:NU861)</f>
        <v>76.599999999999994</v>
      </c>
      <c r="NW862" s="233"/>
      <c r="NX862" s="179"/>
      <c r="NY862" s="437"/>
      <c r="OA862" s="179"/>
      <c r="OB862" s="179"/>
      <c r="OC862" s="179"/>
      <c r="OD862" s="179"/>
      <c r="OE862" s="10">
        <f>SUM(OD857:OD861)</f>
        <v>861.89999999999986</v>
      </c>
      <c r="OF862" s="233"/>
      <c r="OG862" s="179"/>
      <c r="OH862" s="437"/>
      <c r="OJ862" s="179"/>
      <c r="OK862" s="179"/>
      <c r="OL862" s="179"/>
      <c r="OM862" s="10"/>
      <c r="ON862" s="10">
        <f>SUM(OM857:OM861)</f>
        <v>67.900000000000006</v>
      </c>
      <c r="OO862" s="233"/>
      <c r="OP862" s="179"/>
      <c r="OQ862" s="437"/>
      <c r="OS862" s="179"/>
      <c r="OT862" s="179"/>
      <c r="OU862" s="179"/>
      <c r="OV862" s="10"/>
      <c r="OW862" s="10">
        <f>SUM(OV857:OV861)</f>
        <v>45.3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445.8</v>
      </c>
      <c r="PG862" s="233"/>
      <c r="PH862" s="179"/>
      <c r="PI862" s="437"/>
      <c r="PK862" s="179"/>
      <c r="PL862" s="179"/>
      <c r="PM862" s="179"/>
      <c r="PN862" s="10"/>
      <c r="PO862" s="10">
        <f>SUM(PN857:PN861)</f>
        <v>166.3</v>
      </c>
      <c r="PP862" s="233"/>
      <c r="PQ862" s="179"/>
      <c r="PR862" s="437"/>
      <c r="PT862" s="179"/>
      <c r="PU862" s="179"/>
      <c r="PV862" s="179"/>
      <c r="PW862" s="10"/>
      <c r="PX862" s="10">
        <f>SUM(PW857:PW861)</f>
        <v>177.7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140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8"/>
      <c r="QU862" s="179"/>
      <c r="QV862" s="179"/>
      <c r="QW862" s="179"/>
      <c r="QX862" s="10"/>
      <c r="QY862" s="10">
        <f>SUM(QX857:QX861)</f>
        <v>115.8</v>
      </c>
      <c r="QZ862" s="233"/>
      <c r="RA862" s="179"/>
      <c r="RB862" s="437"/>
      <c r="RD862" s="179"/>
      <c r="RE862" s="179"/>
      <c r="RF862" s="179"/>
      <c r="RG862" s="10"/>
      <c r="RH862" s="10">
        <f>SUM(RG857:RG861)</f>
        <v>176.3</v>
      </c>
      <c r="RI862" s="233"/>
      <c r="RJ862" s="179"/>
      <c r="RK862" s="437"/>
      <c r="RM862" s="179"/>
      <c r="RN862" s="179"/>
      <c r="RO862" s="179"/>
      <c r="RP862" s="179"/>
      <c r="RQ862" s="10">
        <f>SUM(RP857:RP861)</f>
        <v>524.1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7"/>
      <c r="SE862" s="179"/>
      <c r="SF862" s="179"/>
      <c r="SG862" s="179"/>
      <c r="SH862" s="10"/>
      <c r="SI862" s="10">
        <f>SUM(SH857:SH861)</f>
        <v>524.1</v>
      </c>
      <c r="SJ862" s="239"/>
      <c r="SK862" s="179"/>
      <c r="SL862" s="437"/>
      <c r="SN862" s="179"/>
      <c r="SO862" s="179"/>
      <c r="SP862" s="179"/>
      <c r="SQ862" s="10"/>
      <c r="SR862" s="10">
        <f>SUM(SQ857:SQ861)</f>
        <v>416.79999999999995</v>
      </c>
      <c r="SS862" s="239"/>
      <c r="ST862" s="179"/>
      <c r="SU862" s="437"/>
      <c r="SW862" s="179"/>
      <c r="SX862" s="179"/>
      <c r="SY862" s="179"/>
      <c r="SZ862" s="10"/>
      <c r="TA862" s="10">
        <f>SUM(SZ857:SZ861)</f>
        <v>722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8"/>
      <c r="TO862" s="179"/>
      <c r="TP862" s="179"/>
      <c r="TQ862" s="179"/>
      <c r="TR862" s="10"/>
      <c r="TS862" s="10">
        <f>SUM(TR857:TR861)</f>
        <v>482.6</v>
      </c>
      <c r="TT862" s="239"/>
      <c r="TU862" s="179"/>
      <c r="TV862" s="438"/>
      <c r="TX862" s="179"/>
      <c r="TY862" s="179"/>
      <c r="TZ862" s="179"/>
      <c r="UA862" s="10"/>
      <c r="UB862" s="10">
        <f>SUM(UA857:UA861)</f>
        <v>66.3</v>
      </c>
      <c r="UC862" s="239"/>
      <c r="UD862" s="179"/>
      <c r="UE862" s="438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8"/>
      <c r="UY862" s="179"/>
      <c r="UZ862" s="179"/>
      <c r="VA862" s="179"/>
      <c r="VB862" s="10"/>
      <c r="VC862" s="10">
        <f>SUM(VB857:VB861)</f>
        <v>21.9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8"/>
      <c r="VQ862" s="179"/>
      <c r="VR862" s="179"/>
      <c r="VS862" s="179"/>
      <c r="VT862" s="10"/>
      <c r="VU862" s="10">
        <f>SUM(VT857:VT861)</f>
        <v>301.70000000000005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8"/>
      <c r="WI862" s="179"/>
      <c r="WJ862" s="179"/>
      <c r="WK862" s="179"/>
      <c r="WL862" s="179"/>
      <c r="WM862" s="10">
        <f>SUM(WL857:WL861)</f>
        <v>500</v>
      </c>
      <c r="WN862" s="239"/>
      <c r="WO862" s="179"/>
      <c r="WP862" s="438"/>
      <c r="WQ862" s="179"/>
      <c r="WR862" s="179"/>
      <c r="WS862" s="179"/>
      <c r="WT862" s="179"/>
      <c r="WU862" s="10"/>
      <c r="WV862" s="10">
        <f>SUM(WU857:WU861)</f>
        <v>211.8</v>
      </c>
      <c r="WW862" s="239"/>
      <c r="WX862" s="179"/>
      <c r="WY862" s="438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702.49999999999989</v>
      </c>
      <c r="XO862" s="239"/>
      <c r="XP862" s="179"/>
      <c r="XQ862" s="438"/>
      <c r="XS862" s="179"/>
      <c r="XT862" s="179"/>
      <c r="XU862" s="179"/>
      <c r="XV862" s="10"/>
      <c r="XW862" s="10">
        <f>SUM(XV857:XV861)</f>
        <v>78.400000000000006</v>
      </c>
      <c r="XX862" s="239"/>
      <c r="XY862" s="179"/>
      <c r="XZ862" s="438"/>
      <c r="YB862" s="179"/>
      <c r="YC862" s="179"/>
      <c r="YD862" s="179"/>
      <c r="YE862" s="10"/>
      <c r="YF862" s="10">
        <f>SUM(YE857:YE861)</f>
        <v>317.20000000000005</v>
      </c>
      <c r="YG862" s="239"/>
      <c r="YH862" s="179"/>
      <c r="YI862" s="438"/>
      <c r="YK862" s="179"/>
      <c r="YL862" s="179"/>
      <c r="YM862" s="179"/>
      <c r="YN862" s="10"/>
      <c r="YO862" s="10">
        <f>SUM(YN857:YN861)</f>
        <v>688.5</v>
      </c>
      <c r="YP862" s="239"/>
      <c r="YQ862" s="179"/>
      <c r="YR862" s="438"/>
      <c r="YT862" s="179"/>
      <c r="YU862" s="179"/>
      <c r="YV862" s="179"/>
      <c r="YW862" s="10"/>
      <c r="YX862" s="10">
        <f>SUM(YW857:YW861)</f>
        <v>31.200000000000003</v>
      </c>
      <c r="YY862" s="239"/>
      <c r="YZ862" s="179"/>
      <c r="ZA862" s="438"/>
      <c r="ZC862" s="179"/>
      <c r="ZD862" s="179"/>
      <c r="ZE862" s="179"/>
      <c r="ZF862" s="10"/>
      <c r="ZG862" s="10">
        <f>SUM(ZF857:ZF861)</f>
        <v>555.29999999999995</v>
      </c>
      <c r="ZH862" s="239"/>
      <c r="ZI862" s="179"/>
      <c r="ZJ862" s="438"/>
      <c r="ZL862" s="179"/>
      <c r="ZM862" s="179"/>
      <c r="ZN862" s="179"/>
      <c r="ZO862" s="10"/>
      <c r="ZP862" s="10">
        <f>SUM(ZO857:ZO861)</f>
        <v>295</v>
      </c>
      <c r="ZQ862" s="239"/>
      <c r="ZR862" s="179"/>
      <c r="ZS862" s="438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8"/>
      <c r="AAD862" s="179"/>
      <c r="AAE862" s="179"/>
      <c r="AAF862" s="179"/>
      <c r="AAG862" s="10"/>
      <c r="AAH862" s="10">
        <f>SUM(AAG857:AAG861)</f>
        <v>83.6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8"/>
      <c r="AAV862" s="179"/>
      <c r="AAW862" s="179"/>
      <c r="AAX862" s="179"/>
      <c r="AAY862" s="10"/>
      <c r="AAZ862" s="10">
        <f>SUM(AAY857:AAY861)</f>
        <v>125.2</v>
      </c>
      <c r="ABA862" s="239"/>
      <c r="ABB862" s="179"/>
      <c r="ABC862" s="439"/>
      <c r="ABE862" s="179"/>
      <c r="ABF862" s="179"/>
      <c r="ABG862" s="179"/>
      <c r="ABH862" s="10"/>
      <c r="ABI862" s="10">
        <f>SUM(ABH857:ABH861)</f>
        <v>694.90000000000009</v>
      </c>
      <c r="ABJ862" s="239"/>
      <c r="ABK862" s="179"/>
      <c r="ABL862" s="438"/>
      <c r="ABN862" s="179"/>
      <c r="ABO862" s="179"/>
      <c r="ABP862" s="179"/>
      <c r="ABQ862" s="10"/>
      <c r="ABR862" s="10">
        <f>SUM(ABQ857:ABQ861)</f>
        <v>96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8"/>
      <c r="ADG862" s="179"/>
      <c r="ADH862" s="179"/>
      <c r="ADI862" s="179"/>
      <c r="ADJ862" s="10"/>
      <c r="ADK862" s="10">
        <f>SUM(ADJ857:ADJ861)</f>
        <v>36.299999999999997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8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8"/>
      <c r="AGA862" s="179"/>
      <c r="AGB862" s="179"/>
      <c r="AGC862" s="179"/>
      <c r="AGD862" s="10"/>
      <c r="AGE862" s="10">
        <f>SUM(AGD857:AGD861)</f>
        <v>974.5</v>
      </c>
      <c r="AGF862" s="239"/>
      <c r="AGG862" s="179"/>
      <c r="AGH862" s="438"/>
      <c r="AGJ862" s="179"/>
      <c r="AGK862" s="179"/>
      <c r="AGL862" s="179"/>
      <c r="AGM862" s="10"/>
      <c r="AGN862" s="10">
        <f>SUM(AGM857:AGM861)</f>
        <v>572</v>
      </c>
      <c r="AGO862" s="239"/>
      <c r="AGP862" s="179"/>
      <c r="AGQ862" s="438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8"/>
      <c r="AHB862" s="179"/>
      <c r="AHC862" s="179"/>
      <c r="AHD862" s="179"/>
      <c r="AHE862" s="10"/>
      <c r="AHF862" s="10">
        <f>SUM(AHE857:AHE861)</f>
        <v>300.19999999999993</v>
      </c>
      <c r="AHG862" s="239"/>
      <c r="AHH862" s="179"/>
      <c r="AHI862" s="441"/>
      <c r="AHK862" s="179"/>
      <c r="AHL862" s="179"/>
      <c r="AHM862" s="179"/>
      <c r="AHN862" s="10"/>
      <c r="AHO862" s="10">
        <f>SUM(AHN857:AHN861)</f>
        <v>660.1</v>
      </c>
      <c r="AHP862" s="239"/>
      <c r="AHQ862" s="179"/>
      <c r="AHR862" s="438"/>
      <c r="AHT862" s="179"/>
      <c r="AHU862" s="179"/>
      <c r="AHV862" s="179"/>
      <c r="AHW862" s="10"/>
      <c r="AHX862" s="10">
        <f>SUM(AHW857:AHW861)</f>
        <v>523.5</v>
      </c>
      <c r="AHY862" s="239"/>
      <c r="AHZ862" s="179"/>
      <c r="AIA862" s="438"/>
      <c r="AIC862" s="179"/>
      <c r="AID862" s="179"/>
      <c r="AIE862" s="179"/>
      <c r="AIF862" s="10"/>
      <c r="AIG862" s="10">
        <f>SUM(AIF857:AIF861)</f>
        <v>267.10000000000002</v>
      </c>
      <c r="AIH862" s="239"/>
      <c r="AII862" s="179"/>
      <c r="AIJ862" s="438"/>
      <c r="AIL862" s="179"/>
      <c r="AIM862" s="179"/>
      <c r="AIN862" s="179"/>
      <c r="AIO862" s="10"/>
      <c r="AIP862" s="10">
        <f>SUM(AIO857:AIO861)</f>
        <v>642.29999999999995</v>
      </c>
      <c r="AIQ862" s="239"/>
      <c r="AIR862" s="179"/>
      <c r="AIS862" s="438"/>
      <c r="AIU862" s="179"/>
      <c r="AIV862" s="179"/>
      <c r="AIW862" s="179"/>
      <c r="AIX862" s="10"/>
      <c r="AIY862" s="10">
        <f>SUM(AIX857:AIX861)</f>
        <v>415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8"/>
      <c r="AJM862" s="179"/>
      <c r="AJN862" s="179"/>
      <c r="AJO862" s="179"/>
      <c r="AJP862" s="10"/>
      <c r="AJQ862" s="10">
        <f>SUM(AJP857:AJP861)</f>
        <v>701.6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306</v>
      </c>
      <c r="AKA862" s="239"/>
      <c r="AKB862" s="179"/>
      <c r="AKC862" s="438"/>
      <c r="AKE862" s="179"/>
      <c r="AKF862" s="179"/>
      <c r="AKG862" s="179"/>
      <c r="AKH862" s="10"/>
      <c r="AKI862" s="10">
        <f>SUM(AKH857:AKH861)</f>
        <v>319.8</v>
      </c>
      <c r="AKJ862" s="239"/>
      <c r="AKK862" s="179"/>
      <c r="AKL862" s="438"/>
      <c r="AKN862" s="179"/>
      <c r="AKO862" s="179"/>
      <c r="AKP862" s="179"/>
      <c r="AKQ862" s="10"/>
      <c r="AKR862" s="10">
        <f>SUM(AKQ857:AKQ861)</f>
        <v>332.50000000000006</v>
      </c>
      <c r="AKS862" s="239"/>
      <c r="AKT862" s="179"/>
      <c r="AKU862" s="438"/>
      <c r="AKW862" s="179"/>
      <c r="AKX862" s="179"/>
      <c r="AKY862" s="179"/>
      <c r="AKZ862" s="10"/>
      <c r="ALA862" s="10">
        <f>SUM(AKZ857:AKZ861)</f>
        <v>356.8</v>
      </c>
      <c r="ALB862" s="239"/>
      <c r="ALC862" s="179"/>
      <c r="ALD862" s="438"/>
      <c r="ALF862" s="179"/>
      <c r="ALG862" s="179"/>
      <c r="ALH862" s="179"/>
      <c r="ALI862" s="10"/>
      <c r="ALJ862" s="10">
        <f>SUM(ALI857:ALI861)</f>
        <v>265.2</v>
      </c>
      <c r="ALK862" s="239"/>
      <c r="ALL862" s="179"/>
      <c r="ALM862" s="438"/>
      <c r="ALO862" s="179"/>
      <c r="ALP862" s="179"/>
      <c r="ALQ862" s="179"/>
      <c r="ALR862" s="10"/>
      <c r="ALS862" s="10">
        <f>SUM(ALR857:ALR861)</f>
        <v>240.20000000000002</v>
      </c>
      <c r="ALT862" s="239"/>
      <c r="ALU862" s="179"/>
      <c r="ALV862" s="438"/>
      <c r="ALX862" s="179"/>
      <c r="ALY862" s="179"/>
      <c r="ALZ862" s="179"/>
      <c r="AMA862" s="10"/>
      <c r="AMB862" s="10">
        <f>SUM(AMA857:AMA861)</f>
        <v>529.29999999999995</v>
      </c>
      <c r="AMC862" s="239"/>
      <c r="AMD862" s="179"/>
      <c r="AME862" s="444"/>
      <c r="AMG862" s="179"/>
      <c r="AMH862" s="179"/>
      <c r="AMI862" s="179"/>
      <c r="AMJ862" s="10"/>
      <c r="AMK862" s="10">
        <f>SUM(AMJ857:AMJ861)</f>
        <v>457.90000000000003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465.40000000000003</v>
      </c>
      <c r="AMU862" s="239"/>
      <c r="AMV862" s="179"/>
      <c r="AMW862" s="438"/>
      <c r="AMY862" s="179"/>
      <c r="AMZ862" s="179"/>
      <c r="ANA862" s="179"/>
      <c r="ANB862" s="10"/>
      <c r="ANC862" s="10">
        <f>SUM(ANB857:ANB861)</f>
        <v>671.30000000000007</v>
      </c>
      <c r="AND862" s="239"/>
      <c r="ANE862" s="179"/>
      <c r="ANF862" s="438"/>
      <c r="ANH862" s="179"/>
      <c r="ANI862" s="179"/>
      <c r="ANJ862" s="179"/>
      <c r="ANK862" s="10"/>
      <c r="ANL862" s="10">
        <f>SUM(ANK857:ANK861)</f>
        <v>387.2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156.80000000000001</v>
      </c>
      <c r="ANV862" s="239"/>
      <c r="ANW862" s="179"/>
      <c r="ANX862" s="438"/>
      <c r="ANZ862" s="179"/>
      <c r="AOA862" s="179"/>
      <c r="AOB862" s="179"/>
      <c r="AOC862" s="10"/>
      <c r="AOD862" s="10">
        <f>SUM(AOC857:AOC861)</f>
        <v>392.90000000000003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8"/>
      <c r="AOR862" s="179"/>
      <c r="AOS862" s="179"/>
      <c r="AOT862" s="179"/>
      <c r="AOU862" s="10"/>
      <c r="AOV862" s="10">
        <f>SUM(AOU857:AOU861)</f>
        <v>42.5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356.3</v>
      </c>
      <c r="APF862" s="239"/>
      <c r="APG862" s="179"/>
      <c r="APH862" s="438"/>
      <c r="APJ862" s="179"/>
      <c r="APK862" s="179"/>
      <c r="APL862" s="179"/>
      <c r="APM862" s="10"/>
      <c r="APN862" s="10">
        <f>SUM(APM857:APM861)</f>
        <v>77.5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8"/>
      <c r="AQB862" s="179"/>
      <c r="AQC862" s="179"/>
      <c r="AQD862" s="179"/>
      <c r="AQE862" s="10"/>
      <c r="AQF862" s="10">
        <f>SUM(AQE857:AQE861)</f>
        <v>5.5</v>
      </c>
      <c r="AQG862" s="239"/>
      <c r="AQH862" s="179"/>
      <c r="AQI862" s="438"/>
      <c r="AQK862" s="179"/>
      <c r="AQL862" s="179"/>
      <c r="AQM862" s="179"/>
      <c r="AQN862" s="10"/>
      <c r="AQO862" s="10">
        <f>SUM(AQN857:AQN861)</f>
        <v>94.3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8"/>
      <c r="ASD862" s="179"/>
      <c r="ASE862" s="179"/>
      <c r="ASF862" s="179"/>
      <c r="ASG862" s="10"/>
      <c r="ASH862" s="10">
        <f>SUM(ASG857:ASG861)</f>
        <v>298.5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8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8"/>
      <c r="AWQ862" s="179"/>
      <c r="AWR862" s="179"/>
      <c r="AWS862" s="179"/>
      <c r="AWT862" s="10"/>
      <c r="AWU862" s="10">
        <f>SUM(AWT857:AWT861)</f>
        <v>176.7</v>
      </c>
      <c r="AWV862" s="239"/>
      <c r="AWW862" s="179"/>
      <c r="AWX862" s="438"/>
      <c r="AWZ862" s="179"/>
      <c r="AXA862" s="179"/>
      <c r="AXB862" s="179"/>
      <c r="AXC862" s="10"/>
      <c r="AXD862" s="10">
        <f>SUM(AXC857:AXC861)</f>
        <v>285.8</v>
      </c>
      <c r="AXE862" s="239"/>
      <c r="AXF862" s="179"/>
      <c r="AXG862" s="438"/>
      <c r="AXI862" s="179"/>
      <c r="AXJ862" s="179"/>
      <c r="AXK862" s="179"/>
      <c r="AXL862" s="10"/>
      <c r="AXM862" s="10">
        <f>SUM(AXL857:AXL861)</f>
        <v>62.5</v>
      </c>
      <c r="AXN862" s="239"/>
      <c r="AXO862" s="179"/>
      <c r="AXP862" s="438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8"/>
      <c r="AYA862" s="179"/>
      <c r="AYB862" s="179"/>
      <c r="AYC862" s="179"/>
      <c r="AYD862" s="10"/>
      <c r="AYE862" s="10">
        <f>SUM(AYD857:AYD861)</f>
        <v>436.1</v>
      </c>
      <c r="AYF862" s="239"/>
      <c r="AYG862" s="179"/>
      <c r="AYH862" s="438"/>
      <c r="AYJ862" s="179"/>
      <c r="AYK862" s="179"/>
      <c r="AYL862" s="179"/>
      <c r="AYM862" s="10"/>
      <c r="AYN862" s="10">
        <f>SUM(AYM857:AYM861)</f>
        <v>97.5</v>
      </c>
      <c r="AYO862" s="239"/>
      <c r="AYP862" s="179"/>
      <c r="AYQ862" s="438"/>
      <c r="AYS862" s="179"/>
      <c r="AYT862" s="179"/>
      <c r="AYU862" s="179"/>
      <c r="AYV862" s="10"/>
      <c r="AYW862" s="10">
        <f>SUM(AYV857:AYV861)</f>
        <v>297.89999999999998</v>
      </c>
      <c r="AYX862" s="239"/>
      <c r="AYY862" s="179"/>
      <c r="AYZ862" s="438"/>
      <c r="AZB862" s="179"/>
      <c r="AZC862" s="179"/>
      <c r="AZD862" s="179"/>
      <c r="AZE862" s="10"/>
      <c r="AZF862" s="10">
        <f>SUM(AZE857:AZE861)</f>
        <v>250.6</v>
      </c>
      <c r="AZG862" s="239"/>
      <c r="AZH862" s="179"/>
      <c r="AZI862" s="438"/>
      <c r="AZK862" s="179"/>
      <c r="AZL862" s="179"/>
      <c r="AZM862" s="179"/>
      <c r="AZN862" s="10"/>
      <c r="AZO862" s="10">
        <f>SUM(AZN857:AZN861)</f>
        <v>83.800000000000011</v>
      </c>
      <c r="AZP862" s="239"/>
      <c r="AZQ862" s="179"/>
      <c r="AZR862" s="438"/>
      <c r="AZT862" s="179"/>
      <c r="AZU862" s="179"/>
      <c r="AZV862" s="179"/>
      <c r="AZW862" s="10"/>
      <c r="AZX862" s="10">
        <f>SUM(AZW857:AZW861)</f>
        <v>141.89999999999998</v>
      </c>
      <c r="AZY862" s="239"/>
      <c r="AZZ862" s="179"/>
      <c r="BAA862" s="438"/>
      <c r="BAC862" s="179"/>
      <c r="BAD862" s="179"/>
      <c r="BAE862" s="179"/>
      <c r="BAF862" s="10"/>
      <c r="BAG862" s="10">
        <f>SUM(BAF857:BAF861)</f>
        <v>113.5</v>
      </c>
      <c r="BAH862" s="239"/>
      <c r="BAI862" s="179"/>
      <c r="BAJ862" s="441"/>
      <c r="BAL862" s="179"/>
      <c r="BAM862" s="179"/>
      <c r="BAN862" s="179"/>
      <c r="BAO862" s="10"/>
      <c r="BAP862" s="10">
        <f>SUM(BAO857:BAO861)</f>
        <v>528.5</v>
      </c>
      <c r="BAQ862" s="239"/>
      <c r="BAR862" s="179"/>
      <c r="BAS862" s="438"/>
      <c r="BAU862" s="179"/>
      <c r="BAV862" s="179"/>
      <c r="BAW862" s="179"/>
      <c r="BAX862" s="10"/>
      <c r="BAY862" s="10">
        <f>SUM(BAX857:BAX861)</f>
        <v>392</v>
      </c>
      <c r="BAZ862" s="239"/>
      <c r="BBA862" s="179"/>
      <c r="BBB862" s="438"/>
      <c r="BBD862" s="179"/>
      <c r="BBE862" s="179"/>
      <c r="BBF862" s="179"/>
      <c r="BBG862" s="10"/>
      <c r="BBH862" s="10">
        <f>SUM(BBG857:BBG861)</f>
        <v>552.9</v>
      </c>
      <c r="BBI862" s="239"/>
      <c r="BBJ862" s="179"/>
      <c r="BBK862" s="438"/>
      <c r="BBM862" s="179"/>
      <c r="BBN862" s="179"/>
      <c r="BBO862" s="179"/>
      <c r="BBP862" s="10"/>
      <c r="BBQ862" s="10">
        <f>SUM(BBP857:BBP861)</f>
        <v>299.40000000000003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323.10000000000002</v>
      </c>
      <c r="BCA862" s="239"/>
      <c r="BCB862" s="179"/>
      <c r="BCC862" s="438"/>
      <c r="BCE862" s="179"/>
      <c r="BCF862" s="179"/>
      <c r="BCG862" s="179"/>
      <c r="BCH862" s="10"/>
      <c r="BCI862" s="10">
        <f>SUM(BCH857:BCH861)</f>
        <v>142.5</v>
      </c>
      <c r="BCJ862" s="239"/>
      <c r="BCK862" s="179"/>
      <c r="BCL862" s="438"/>
      <c r="BCN862" s="179"/>
      <c r="BCO862" s="179"/>
      <c r="BCP862" s="179"/>
      <c r="BCQ862" s="10"/>
      <c r="BCR862" s="10">
        <f>SUM(BCQ857:BCQ861)</f>
        <v>417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362.9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318.8</v>
      </c>
      <c r="BDK862" s="239"/>
      <c r="BDL862" s="179"/>
      <c r="BDM862" s="438"/>
      <c r="BDO862" s="179"/>
      <c r="BDP862" s="179"/>
      <c r="BDQ862" s="179"/>
      <c r="BDR862" s="10"/>
      <c r="BDS862" s="10">
        <f>SUM(BDR857:BDR861)</f>
        <v>360.9</v>
      </c>
      <c r="BDT862" s="239"/>
      <c r="BDU862" s="179"/>
      <c r="BDV862" s="438"/>
      <c r="BDX862" s="179"/>
      <c r="BDY862" s="179"/>
      <c r="BDZ862" s="179"/>
      <c r="BEA862" s="10"/>
      <c r="BEB862" s="10">
        <f>SUM(BEA857:BEA861)</f>
        <v>64.5</v>
      </c>
      <c r="BEC862" s="239"/>
      <c r="BED862" s="179"/>
      <c r="BEE862" s="438"/>
      <c r="BEG862" s="179"/>
      <c r="BEH862" s="179"/>
      <c r="BEI862" s="179"/>
      <c r="BEJ862" s="10"/>
      <c r="BEK862" s="10">
        <f>SUM(BEJ857:BEJ861)</f>
        <v>65.099999999999994</v>
      </c>
      <c r="BEL862" s="239"/>
      <c r="BEM862" s="179"/>
      <c r="BEN862" s="438"/>
      <c r="BEP862" s="179"/>
      <c r="BEQ862" s="179"/>
      <c r="BER862" s="179"/>
      <c r="BES862" s="10"/>
      <c r="BET862" s="10">
        <f>SUM(BES857:BES861)</f>
        <v>56.400000000000006</v>
      </c>
      <c r="BEU862" s="239"/>
      <c r="BEV862" s="179"/>
      <c r="BEW862" s="438"/>
      <c r="BEY862" s="179"/>
      <c r="BEZ862" s="179"/>
      <c r="BFA862" s="179"/>
      <c r="BFB862" s="10"/>
      <c r="BFC862" s="10">
        <f>SUM(BFB857:BFB861)</f>
        <v>216.9</v>
      </c>
      <c r="BFD862" s="239"/>
      <c r="BFE862" s="179"/>
      <c r="BFF862" s="438"/>
      <c r="BFH862" s="179"/>
      <c r="BFI862" s="179"/>
      <c r="BFJ862" s="179"/>
      <c r="BFK862" s="10"/>
      <c r="BFL862" s="10">
        <f>SUM(BFK857:BFK861)</f>
        <v>288.2</v>
      </c>
      <c r="BFM862" s="239"/>
      <c r="BFN862" s="179"/>
      <c r="BFO862" s="438"/>
      <c r="BFQ862" s="179"/>
      <c r="BFR862" s="179"/>
      <c r="BFS862" s="179"/>
      <c r="BFT862" s="10"/>
      <c r="BFU862" s="10">
        <f>SUM(BFT857:BFT861)</f>
        <v>171.79999999999998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24.200000000000003</v>
      </c>
      <c r="BGE862" s="239"/>
      <c r="BGF862" s="179"/>
      <c r="BGG862" s="438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136.1</v>
      </c>
      <c r="BGW862" s="239"/>
      <c r="BGX862" s="179"/>
      <c r="BGY862" s="438"/>
      <c r="BHA862" s="179"/>
      <c r="BHB862" s="179"/>
      <c r="BHC862" s="179"/>
      <c r="BHD862" s="10"/>
      <c r="BHE862" s="10">
        <f>SUM(BHD857:BHD861)</f>
        <v>76.2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VLOOKUP(B863,$A$879:$F$2566,6,FALSE)</f>
        <v>121</v>
      </c>
      <c r="F863" s="179" t="s">
        <v>61</v>
      </c>
      <c r="G863" s="10">
        <f>E863*1.5*D863</f>
        <v>181.5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VLOOKUP(K863,$A$879:$F$2566,6,FALSE)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VLOOKUP(T863,$A$879:$F$2566,6,FALSE)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VLOOKUP(AC863,$A$879:$F$2566,6,FALSE)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VLOOKUP(AL863,$A$879:$F$2566,6,FALSE)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VLOOKUP(AU863,$A$879:$F$2566,6,FALSE)</f>
        <v>121</v>
      </c>
      <c r="AY863" s="179" t="s">
        <v>61</v>
      </c>
      <c r="AZ863" s="10">
        <f>AX863*1.5*AW863</f>
        <v>181.5</v>
      </c>
      <c r="BA863" s="10"/>
      <c r="BB863" s="233"/>
      <c r="BC863" s="179" t="s">
        <v>120</v>
      </c>
      <c r="BD863" s="361" t="s">
        <v>3341</v>
      </c>
      <c r="BF863" s="248">
        <f>IF(BE863="Kopman",2.2,1)</f>
        <v>1</v>
      </c>
      <c r="BG863" s="180">
        <f>VLOOKUP(BD863,$A$879:$F$2566,6,FALSE)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VLOOKUP(BM863,$A$879:$F$2566,6,FALSE)</f>
        <v>121</v>
      </c>
      <c r="BQ863" s="179" t="s">
        <v>61</v>
      </c>
      <c r="BR863" s="10">
        <f>BP863*1.5*BO863</f>
        <v>181.5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VLOOKUP(BV863,$A$879:$F$2566,6,FALSE)</f>
        <v>121</v>
      </c>
      <c r="BZ863" s="179" t="s">
        <v>61</v>
      </c>
      <c r="CA863" s="10">
        <f>BY863*1.5*BX863</f>
        <v>181.5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VLOOKUP(CE863,$A$879:$F$2566,6,FALSE)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3341</v>
      </c>
      <c r="CP863" s="248">
        <f>IF(CO863="Kopman",2.2,1)</f>
        <v>1</v>
      </c>
      <c r="CQ863" s="180">
        <f>VLOOKUP(CN863,$A$879:$F$2566,6,FALSE)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VLOOKUP(CW863,$A$879:$F$2566,6,FALSE)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1" t="s">
        <v>3505</v>
      </c>
      <c r="DH863" s="248">
        <f>IF(DG863="Kopman",2.2,1)</f>
        <v>1</v>
      </c>
      <c r="DI863" s="180">
        <f>VLOOKUP(DF863,$A$879:$F$2566,6,FALSE)</f>
        <v>147</v>
      </c>
      <c r="DJ863" s="179" t="s">
        <v>61</v>
      </c>
      <c r="DK863" s="10">
        <f>DI863*1.5*DH863</f>
        <v>220.5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VLOOKUP(DO863,$A$879:$F$2566,6,FALSE)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1" t="s">
        <v>3505</v>
      </c>
      <c r="DZ863" s="248">
        <f>IF(DY863="Kopman",2.2,1)</f>
        <v>1</v>
      </c>
      <c r="EA863" s="180">
        <f>VLOOKUP(DX863,$A$879:$F$2566,6,FALSE)</f>
        <v>147</v>
      </c>
      <c r="EB863" s="179" t="s">
        <v>61</v>
      </c>
      <c r="EC863" s="10">
        <f>EA863*1.5*DZ863</f>
        <v>220.5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VLOOKUP(EG863,$A$879:$F$2566,6,FALSE)</f>
        <v>121</v>
      </c>
      <c r="EK863" s="179" t="s">
        <v>61</v>
      </c>
      <c r="EL863" s="10">
        <f>EJ863*1.5*EI863</f>
        <v>181.5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VLOOKUP(EP863,$A$879:$F$2566,6,FALSE)</f>
        <v>121</v>
      </c>
      <c r="ET863" s="179" t="s">
        <v>61</v>
      </c>
      <c r="EU863" s="10">
        <f>ES863*1.5*ER863</f>
        <v>181.5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VLOOKUP(EY863,$A$879:$F$2566,6,FALSE)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VLOOKUP(FH863,$A$879:$F$2566,6,FALSE)</f>
        <v>121</v>
      </c>
      <c r="FL863" s="179" t="s">
        <v>61</v>
      </c>
      <c r="FM863" s="10">
        <f>FK863*1.5*FJ863</f>
        <v>181.5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VLOOKUP(FQ863,$A$879:$F$2566,6,FALSE)</f>
        <v>121</v>
      </c>
      <c r="FU863" s="179" t="s">
        <v>61</v>
      </c>
      <c r="FV863" s="10">
        <f>FT863*1.5*FS863</f>
        <v>181.5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VLOOKUP(FZ863,$A$879:$F$2566,6,FALSE)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VLOOKUP(GI863,$A$879:$F$2566,6,FALSE)</f>
        <v>121</v>
      </c>
      <c r="GM863" s="179" t="s">
        <v>61</v>
      </c>
      <c r="GN863" s="10">
        <f>GL863*1.5*GK863</f>
        <v>181.5</v>
      </c>
      <c r="GO863" s="10"/>
      <c r="GP863" s="233"/>
      <c r="GQ863" s="179" t="s">
        <v>120</v>
      </c>
      <c r="GR863" s="361" t="s">
        <v>3341</v>
      </c>
      <c r="GT863" s="248">
        <f>IF(GS863="Kopman",2.2,1)</f>
        <v>1</v>
      </c>
      <c r="GU863" s="180">
        <f>VLOOKUP(GR863,$A$879:$F$2566,6,FALSE)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VLOOKUP(HA863,$A$879:$F$2566,6,FALSE)</f>
        <v>19</v>
      </c>
      <c r="HE863" s="179" t="s">
        <v>61</v>
      </c>
      <c r="HF863" s="10">
        <f>HD863*1.5*HC863</f>
        <v>28.5</v>
      </c>
      <c r="HG863" s="10"/>
      <c r="HH863" s="233"/>
      <c r="HI863" s="179" t="s">
        <v>120</v>
      </c>
      <c r="HJ863" s="362" t="s">
        <v>3341</v>
      </c>
      <c r="HK863" s="14" t="s">
        <v>1662</v>
      </c>
      <c r="HL863" s="248">
        <f>IF(HK863="Kopman",2.2,1)</f>
        <v>2.2000000000000002</v>
      </c>
      <c r="HM863" s="180">
        <f>VLOOKUP(HJ863,$A$879:$F$2566,6,FALSE)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3341</v>
      </c>
      <c r="HU863" s="248">
        <f>IF(HT863="Kopman",2.2,1)</f>
        <v>1</v>
      </c>
      <c r="HV863" s="180">
        <f>VLOOKUP(HS863,$A$879:$F$2566,6,FALSE)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VLOOKUP(IB863,$A$879:$F$2566,6,FALSE)</f>
        <v>121</v>
      </c>
      <c r="IF863" s="179" t="s">
        <v>61</v>
      </c>
      <c r="IG863" s="10">
        <f>IE863*1.5*ID863</f>
        <v>181.5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VLOOKUP(IK863,$A$879:$F$2566,6,FALSE)</f>
        <v>128</v>
      </c>
      <c r="IO863" s="179" t="s">
        <v>61</v>
      </c>
      <c r="IP863" s="10">
        <f>IN863*1.5*IM863</f>
        <v>192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VLOOKUP(IT863,$A$879:$F$2566,6,FALSE)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1" t="s">
        <v>3498</v>
      </c>
      <c r="JE863" s="248">
        <f>IF(JD863="Kopman",2.2,1)</f>
        <v>1</v>
      </c>
      <c r="JF863" s="180">
        <f>VLOOKUP(JC863,$A$879:$F$2566,6,FALSE)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VLOOKUP(JL863,$A$879:$F$2566,6,FALSE)</f>
        <v>128</v>
      </c>
      <c r="JP863" s="179" t="s">
        <v>61</v>
      </c>
      <c r="JQ863" s="10">
        <f>JO863*1.5*JN863</f>
        <v>192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VLOOKUP(JU863,$A$879:$F$2566,6,FALSE)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VLOOKUP(KD863,$A$879:$F$2566,6,FALSE)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VLOOKUP(KM863,$A$879:$F$2566,6,FALSE)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3341</v>
      </c>
      <c r="KX863" s="248">
        <f>IF(KW863="Kopman",2.2,1)</f>
        <v>1</v>
      </c>
      <c r="KY863" s="180">
        <f>VLOOKUP(KV863,$A$879:$F$2566,6,FALSE)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VLOOKUP(LE863,$A$879:$F$2566,6,FALSE)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VLOOKUP(LN863,$A$879:$F$2566,6,FALSE)</f>
        <v>121</v>
      </c>
      <c r="LR863" s="179" t="s">
        <v>61</v>
      </c>
      <c r="LS863" s="10">
        <f>LQ863*1.5*LP863</f>
        <v>181.5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VLOOKUP(LW863,$A$879:$F$2566,6,FALSE)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1" t="s">
        <v>3341</v>
      </c>
      <c r="MH863" s="248">
        <f>IF(MG863="Kopman",2.2,1)</f>
        <v>1</v>
      </c>
      <c r="MI863" s="180">
        <f>VLOOKUP(MF863,$A$879:$F$2566,6,FALSE)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VLOOKUP(MO863,$A$879:$F$2566,6,FALSE)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VLOOKUP(MX863,$A$879:$F$2566,6,FALSE)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VLOOKUP(NG863,$A$879:$F$2566,6,FALSE)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1" t="s">
        <v>3505</v>
      </c>
      <c r="NR863" s="248">
        <f>IF(NQ863="Kopman",2.2,1)</f>
        <v>1</v>
      </c>
      <c r="NS863" s="180">
        <f>VLOOKUP(NP863,$A$879:$F$2566,6,FALSE)</f>
        <v>147</v>
      </c>
      <c r="NT863" s="179" t="s">
        <v>61</v>
      </c>
      <c r="NU863" s="10">
        <f>NS863*1.5*NR863</f>
        <v>220.5</v>
      </c>
      <c r="NV863" s="10"/>
      <c r="NW863" s="233"/>
      <c r="NX863" s="179" t="s">
        <v>120</v>
      </c>
      <c r="NY863" s="362" t="s">
        <v>3505</v>
      </c>
      <c r="NZ863" s="14" t="s">
        <v>1662</v>
      </c>
      <c r="OA863" s="248">
        <f>IF(NZ863="Kopman",2.2,1)</f>
        <v>2.2000000000000002</v>
      </c>
      <c r="OB863" s="180">
        <f>VLOOKUP(NY863,$A$879:$F$2566,6,FALSE)</f>
        <v>147</v>
      </c>
      <c r="OC863" s="179" t="s">
        <v>61</v>
      </c>
      <c r="OD863" s="10">
        <f>OB863*1.5*OA863</f>
        <v>485.1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VLOOKUP(OH863,$A$879:$F$2566,6,FALSE)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VLOOKUP(OQ863,$A$879:$F$2566,6,FALSE)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VLOOKUP(OZ863,$A$879:$F$2566,6,FALSE)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VLOOKUP(PI863,$A$879:$F$2566,6,FALSE)</f>
        <v>121</v>
      </c>
      <c r="PM863" s="179" t="s">
        <v>61</v>
      </c>
      <c r="PN863" s="10">
        <f>PL863*1.5*PK863</f>
        <v>181.5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VLOOKUP(PR863,$A$879:$F$2566,6,FALSE)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VLOOKUP(QA863,$A$879:$F$2566,6,FALSE)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VLOOKUP(QJ863,$A$879:$F$2566,6,FALSE)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3180</v>
      </c>
      <c r="QU863" s="248">
        <f>IF(QT863="Kopman",2.2,1)</f>
        <v>1</v>
      </c>
      <c r="QV863" s="180">
        <f>VLOOKUP(QS863,$A$879:$F$2566,6,FALSE)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VLOOKUP(RB863,$A$879:$F$2566,6,FALSE)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3505</v>
      </c>
      <c r="RM863" s="248">
        <f>IF(RL863="Kopman",2.2,1)</f>
        <v>1</v>
      </c>
      <c r="RN863" s="180">
        <f>VLOOKUP(RK863,$A$879:$F$2566,6,FALSE)</f>
        <v>147</v>
      </c>
      <c r="RO863" s="179" t="s">
        <v>61</v>
      </c>
      <c r="RP863" s="10">
        <f>RN863*1.5*RM863</f>
        <v>220.5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VLOOKUP(RT863,$A$879:$F$2566,6,FALSE)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3467</v>
      </c>
      <c r="SE863" s="248">
        <f>IF(SD863="Kopman",2.2,1)</f>
        <v>1</v>
      </c>
      <c r="SF863" s="180">
        <f>VLOOKUP(SC863,$A$879:$F$2566,6,FALSE)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2659</v>
      </c>
      <c r="SN863" s="248">
        <f>IF(SM863="Kopman",2.2,1)</f>
        <v>1</v>
      </c>
      <c r="SO863" s="180">
        <f>VLOOKUP(SL863,$A$879:$F$2566,6,FALSE)</f>
        <v>21</v>
      </c>
      <c r="SP863" s="179" t="s">
        <v>61</v>
      </c>
      <c r="SQ863" s="10">
        <f>SO863*1.5*SN863</f>
        <v>31.5</v>
      </c>
      <c r="SR863" s="10"/>
      <c r="SS863" s="239"/>
      <c r="ST863" s="179" t="s">
        <v>120</v>
      </c>
      <c r="SU863" s="361" t="s">
        <v>3341</v>
      </c>
      <c r="SW863" s="248">
        <f>IF(SV863="Kopman",2.2,1)</f>
        <v>1</v>
      </c>
      <c r="SX863" s="180">
        <f>VLOOKUP(SU863,$A$879:$F$2566,6,FALSE)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VLOOKUP(TD863,$A$879:$F$2566,6,FALSE)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2661</v>
      </c>
      <c r="TO863" s="248">
        <f>IF(TN863="Kopman",2.2,1)</f>
        <v>1</v>
      </c>
      <c r="TP863" s="180">
        <f>VLOOKUP(TM863,$A$879:$F$2566,6,FALSE)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3170</v>
      </c>
      <c r="TX863" s="248">
        <f>IF(TW863="Kopman",2.2,1)</f>
        <v>1</v>
      </c>
      <c r="TY863" s="180">
        <f>VLOOKUP(TV863,$A$879:$F$2566,6,FALSE)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3354</v>
      </c>
      <c r="UG863" s="248">
        <f>IF(UF863="Kopman",2.2,1)</f>
        <v>1</v>
      </c>
      <c r="UH863" s="180">
        <f>VLOOKUP(UE863,$A$879:$F$2566,6,FALSE)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VLOOKUP(UN863,$A$879:$F$2566,6,FALSE)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VLOOKUP(UW863,$A$879:$F$2566,6,FALSE)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VLOOKUP(VF863,$A$879:$F$2566,6,FALSE)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VLOOKUP(VO863,$A$879:$F$2566,6,FALSE)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VLOOKUP(VX863,$A$879:$F$2566,6,FALSE)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2659</v>
      </c>
      <c r="WI863" s="248">
        <f>IF(WH863="Kopman",2.2,1)</f>
        <v>1</v>
      </c>
      <c r="WJ863" s="180">
        <f>VLOOKUP(WG863,$A$879:$F$2566,6,FALSE)</f>
        <v>21</v>
      </c>
      <c r="WK863" s="179" t="s">
        <v>61</v>
      </c>
      <c r="WL863" s="10">
        <f>WJ863*1.5*WI863</f>
        <v>31.5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VLOOKUP(WP863,$A$879:$F$2566,6,FALSE)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1" t="s">
        <v>3505</v>
      </c>
      <c r="XA863" s="248">
        <f>IF(WZ863="Kopman",2.2,1)</f>
        <v>1</v>
      </c>
      <c r="XB863" s="180">
        <f>VLOOKUP(WY863,$A$879:$F$2566,6,FALSE)</f>
        <v>147</v>
      </c>
      <c r="XC863" s="179" t="s">
        <v>61</v>
      </c>
      <c r="XD863" s="10">
        <f>XB863*1.5*XA863</f>
        <v>220.5</v>
      </c>
      <c r="XF863" s="239"/>
      <c r="XG863" s="179" t="s">
        <v>120</v>
      </c>
      <c r="XH863" s="371" t="s">
        <v>2659</v>
      </c>
      <c r="XJ863" s="248">
        <f>IF(XI863="Kopman",2.2,1)</f>
        <v>1</v>
      </c>
      <c r="XK863" s="180">
        <f>VLOOKUP(XH863,$A$879:$F$2566,6,FALSE)</f>
        <v>21</v>
      </c>
      <c r="XL863" s="179" t="s">
        <v>61</v>
      </c>
      <c r="XM863" s="10">
        <f>XK863*1.5*XJ863</f>
        <v>31.5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VLOOKUP(XQ863,$A$879:$F$2566,6,FALSE)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VLOOKUP(XZ863,$A$879:$F$2566,6,FALSE)</f>
        <v>121</v>
      </c>
      <c r="YD863" s="179" t="s">
        <v>61</v>
      </c>
      <c r="YE863" s="10">
        <f>YC863*1.5*YB863</f>
        <v>181.5</v>
      </c>
      <c r="YG863" s="239"/>
      <c r="YH863" s="179" t="s">
        <v>120</v>
      </c>
      <c r="YI863" s="361" t="s">
        <v>2659</v>
      </c>
      <c r="YK863" s="248">
        <f>IF(YJ863="Kopman",2.2,1)</f>
        <v>1</v>
      </c>
      <c r="YL863" s="180">
        <f>VLOOKUP(YI863,$A$879:$F$2566,6,FALSE)</f>
        <v>21</v>
      </c>
      <c r="YM863" s="179" t="s">
        <v>61</v>
      </c>
      <c r="YN863" s="10">
        <f>YL863*1.5*YK863</f>
        <v>31.5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VLOOKUP(YR863,$A$879:$F$2566,6,FALSE)</f>
        <v>121</v>
      </c>
      <c r="YV863" s="179" t="s">
        <v>61</v>
      </c>
      <c r="YW863" s="10">
        <f>YU863*1.5*YT863</f>
        <v>181.5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VLOOKUP(ZA863,$A$879:$F$2566,6,FALSE)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VLOOKUP(ZJ863,$A$879:$F$2566,6,FALSE)</f>
        <v>128</v>
      </c>
      <c r="ZN863" s="179" t="s">
        <v>61</v>
      </c>
      <c r="ZO863" s="10">
        <f>ZM863*1.5*ZL863</f>
        <v>192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VLOOKUP(ZS863,$A$879:$F$2566,6,FALSE)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VLOOKUP(AAB863,$A$879:$F$2566,6,FALSE)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VLOOKUP(AAK863,$A$879:$F$2566,6,FALSE)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3341</v>
      </c>
      <c r="AAV863" s="248">
        <f>IF(AAU863="Kopman",2.2,1)</f>
        <v>1</v>
      </c>
      <c r="AAW863" s="180">
        <f>VLOOKUP(AAT863,$A$879:$F$2566,6,FALSE)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3341</v>
      </c>
      <c r="ABE863" s="248">
        <f>IF(ABD863="Kopman",2.2,1)</f>
        <v>1</v>
      </c>
      <c r="ABF863" s="180">
        <f>VLOOKUP(ABC863,$A$879:$F$2566,6,FALSE)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VLOOKUP(ABL863,$A$879:$F$2566,6,FALSE)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VLOOKUP(ABU863,$A$879:$F$2566,6,FALSE)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VLOOKUP(ACD863,$A$879:$F$2566,6,FALSE)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VLOOKUP(ACM863,$A$879:$F$2566,6,FALSE)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VLOOKUP(ACV863,$A$879:$F$2566,6,FALSE)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3490</v>
      </c>
      <c r="ADG863" s="248">
        <f>IF(ADF863="Kopman",2.2,1)</f>
        <v>1</v>
      </c>
      <c r="ADH863" s="180">
        <f>VLOOKUP(ADE863,$A$879:$F$2566,6,FALSE)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VLOOKUP(ADN863,$A$879:$F$2566,6,FALSE)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2659</v>
      </c>
      <c r="ADY863" s="248">
        <f>IF(ADX863="Kopman",2.2,1)</f>
        <v>1</v>
      </c>
      <c r="ADZ863" s="180">
        <f>VLOOKUP(ADW863,$A$879:$F$2566,6,FALSE)</f>
        <v>21</v>
      </c>
      <c r="AEA863" s="179" t="s">
        <v>61</v>
      </c>
      <c r="AEB863" s="10">
        <f>ADZ863*1.5*ADY863</f>
        <v>31.5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VLOOKUP(AEF863,$A$879:$F$2566,6,FALSE)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VLOOKUP(AEO863,$A$879:$F$2566,6,FALSE)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VLOOKUP(AEX863,$A$879:$F$2566,6,FALSE)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VLOOKUP(AFG863,$A$879:$F$2566,6,FALSE)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VLOOKUP(AFP863,$A$879:$F$2566,6,FALSE)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3341</v>
      </c>
      <c r="AGA863" s="248">
        <f>IF(AFZ863="Kopman",2.2,1)</f>
        <v>1</v>
      </c>
      <c r="AGB863" s="180">
        <f>VLOOKUP(AFY863,$A$879:$F$2566,6,FALSE)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VLOOKUP(AGH863,$A$879:$F$2566,6,FALSE)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VLOOKUP(AGQ863,$A$879:$F$2566,6,FALSE)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3341</v>
      </c>
      <c r="AHB863" s="248">
        <f>IF(AHA863="Kopman",2.2,1)</f>
        <v>1</v>
      </c>
      <c r="AHC863" s="180">
        <f>VLOOKUP(AGZ863,$A$879:$F$2566,6,FALSE)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0" t="s">
        <v>2120</v>
      </c>
      <c r="AHK863" s="248">
        <f>IF(AHJ863="Kopman",2.2,1)</f>
        <v>1</v>
      </c>
      <c r="AHL863" s="180">
        <f>VLOOKUP(AHI863,$A$879:$F$2566,6,FALSE)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VLOOKUP(AHR863,$A$879:$F$2566,6,FALSE)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3341</v>
      </c>
      <c r="AIC863" s="248">
        <f>IF(AIB863="Kopman",2.2,1)</f>
        <v>1</v>
      </c>
      <c r="AID863" s="180">
        <f>VLOOKUP(AIA863,$A$879:$F$2566,6,FALSE)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3352</v>
      </c>
      <c r="AIL863" s="248">
        <f>IF(AIK863="Kopman",2.2,1)</f>
        <v>1</v>
      </c>
      <c r="AIM863" s="180">
        <f>VLOOKUP(AIJ863,$A$879:$F$2566,6,FALSE)</f>
        <v>110</v>
      </c>
      <c r="AIN863" s="179" t="s">
        <v>61</v>
      </c>
      <c r="AIO863" s="10">
        <f>AIM863*1.5*AIL863</f>
        <v>165</v>
      </c>
      <c r="AIP863" s="10"/>
      <c r="AIQ863" s="239"/>
      <c r="AIR863" s="179" t="s">
        <v>120</v>
      </c>
      <c r="AIS863" s="361" t="s">
        <v>3423</v>
      </c>
      <c r="AIU863" s="248">
        <f>IF(AIT863="Kopman",2.2,1)</f>
        <v>1</v>
      </c>
      <c r="AIV863" s="180">
        <f>VLOOKUP(AIS863,$A$879:$F$2566,6,FALSE)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3362</v>
      </c>
      <c r="AJD863" s="248">
        <f>IF(AJC863="Kopman",2.2,1)</f>
        <v>1</v>
      </c>
      <c r="AJE863" s="180">
        <f>VLOOKUP(AJB863,$A$879:$F$2566,6,FALSE)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VLOOKUP(AJK863,$A$879:$F$2566,6,FALSE)</f>
        <v>121</v>
      </c>
      <c r="AJO863" s="179" t="s">
        <v>61</v>
      </c>
      <c r="AJP863" s="10">
        <f>AJN863*1.5*AJM863</f>
        <v>399.3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VLOOKUP(AJT863,$A$879:$F$2566,6,FALSE)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VLOOKUP(AKC863,$A$879:$F$2566,6,FALSE)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VLOOKUP(AKL863,$A$879:$F$2566,6,FALSE)</f>
        <v>128</v>
      </c>
      <c r="AKP863" s="179" t="s">
        <v>61</v>
      </c>
      <c r="AKQ863" s="10">
        <f>AKO863*1.5*AKN863</f>
        <v>192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VLOOKUP(AKU863,$A$879:$F$2566,6,FALSE)</f>
        <v>121</v>
      </c>
      <c r="AKY863" s="179" t="s">
        <v>61</v>
      </c>
      <c r="AKZ863" s="10">
        <f>AKX863*1.5*AKW863</f>
        <v>399.3</v>
      </c>
      <c r="ALA863" s="10"/>
      <c r="ALB863" s="239"/>
      <c r="ALC863" s="179" t="s">
        <v>120</v>
      </c>
      <c r="ALD863" s="361" t="s">
        <v>3505</v>
      </c>
      <c r="ALF863" s="248">
        <f>IF(ALE863="Kopman",2.2,1)</f>
        <v>1</v>
      </c>
      <c r="ALG863" s="180">
        <f>VLOOKUP(ALD863,$A$879:$F$2566,6,FALSE)</f>
        <v>147</v>
      </c>
      <c r="ALH863" s="179" t="s">
        <v>61</v>
      </c>
      <c r="ALI863" s="10">
        <f>ALG863*1.5*ALF863</f>
        <v>220.5</v>
      </c>
      <c r="ALJ863" s="10"/>
      <c r="ALK863" s="239"/>
      <c r="ALL863" s="179" t="s">
        <v>120</v>
      </c>
      <c r="ALM863" s="361" t="s">
        <v>2659</v>
      </c>
      <c r="ALO863" s="248">
        <f>IF(ALN863="Kopman",2.2,1)</f>
        <v>1</v>
      </c>
      <c r="ALP863" s="180">
        <f>VLOOKUP(ALM863,$A$879:$F$2566,6,FALSE)</f>
        <v>21</v>
      </c>
      <c r="ALQ863" s="179" t="s">
        <v>61</v>
      </c>
      <c r="ALR863" s="10">
        <f>ALP863*1.5*ALO863</f>
        <v>31.5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VLOOKUP(ALV863,$A$879:$F$2566,6,FALSE)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3" t="s">
        <v>2120</v>
      </c>
      <c r="AMG863" s="248">
        <f>IF(AMF863="Kopman",2.2,1)</f>
        <v>1</v>
      </c>
      <c r="AMH863" s="180">
        <f>VLOOKUP(AME863,$A$879:$F$2566,6,FALSE)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VLOOKUP(AMN863,$A$879:$F$2566,6,FALSE)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1" t="s">
        <v>3423</v>
      </c>
      <c r="AMY863" s="248">
        <f>IF(AMX863="Kopman",2.2,1)</f>
        <v>1</v>
      </c>
      <c r="AMZ863" s="180">
        <f>VLOOKUP(AMW863,$A$879:$F$2566,6,FALSE)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3423</v>
      </c>
      <c r="ANH863" s="248">
        <f>IF(ANG863="Kopman",2.2,1)</f>
        <v>1</v>
      </c>
      <c r="ANI863" s="180">
        <f>VLOOKUP(ANF863,$A$879:$F$2566,6,FALSE)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VLOOKUP(ANO863,$A$879:$F$2566,6,FALSE)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VLOOKUP(ANX863,$A$879:$F$2566,6,FALSE)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VLOOKUP(AOG863,$A$879:$F$2566,6,FALSE)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3505</v>
      </c>
      <c r="AOR863" s="248">
        <f>IF(AOQ863="Kopman",2.2,1)</f>
        <v>1</v>
      </c>
      <c r="AOS863" s="180">
        <f>VLOOKUP(AOP863,$A$879:$F$2566,6,FALSE)</f>
        <v>147</v>
      </c>
      <c r="AOT863" s="179" t="s">
        <v>61</v>
      </c>
      <c r="AOU863" s="10">
        <f>AOS863*1.5*AOR863</f>
        <v>220.5</v>
      </c>
      <c r="AOV863" s="10"/>
      <c r="AOW863" s="239"/>
      <c r="AOX863" s="179" t="s">
        <v>120</v>
      </c>
      <c r="AOY863" s="447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VLOOKUP(AOY863,$A$879:$F$2566,6,FALSE)</f>
        <v>121</v>
      </c>
      <c r="APC863" s="179" t="s">
        <v>61</v>
      </c>
      <c r="APD863" s="10">
        <f>APB863*1.5*APA863</f>
        <v>399.3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VLOOKUP(APH863,$A$879:$F$2566,6,FALSE)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VLOOKUP(APQ863,$A$879:$F$2566,6,FALSE)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3538</v>
      </c>
      <c r="AQB863" s="248">
        <f>IF(AQA863="Kopman",2.2,1)</f>
        <v>1</v>
      </c>
      <c r="AQC863" s="180">
        <f>VLOOKUP(APZ863,$A$879:$F$2566,6,FALSE)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VLOOKUP(AQI863,$A$879:$F$2566,6,FALSE)</f>
        <v>88</v>
      </c>
      <c r="AQM863" s="179" t="s">
        <v>61</v>
      </c>
      <c r="AQN863" s="10">
        <f>AQL863*1.5*AQK863</f>
        <v>132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VLOOKUP(AQR863,$A$879:$F$2566,6,FALSE)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VLOOKUP(ARA863,$A$879:$F$2566,6,FALSE)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VLOOKUP(ARJ863,$A$879:$F$2566,6,FALSE)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VLOOKUP(ARS863,$A$879:$F$2566,6,FALSE)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VLOOKUP(ASB863,$A$879:$F$2566,6,FALSE)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VLOOKUP(ASK863,$A$879:$F$2566,6,FALSE)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VLOOKUP(AST863,$A$879:$F$2566,6,FALSE)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VLOOKUP(ATC863,$A$879:$F$2566,6,FALSE)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VLOOKUP(ATL863,$A$879:$F$2566,6,FALSE)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VLOOKUP(ATU863,$A$879:$F$2566,6,FALSE)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VLOOKUP(AUD863,$A$879:$F$2566,6,FALSE)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VLOOKUP(AUM863,$A$879:$F$2566,6,FALSE)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VLOOKUP(AUV863,$A$879:$F$2566,6,FALSE)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VLOOKUP(AVE863,$A$879:$F$2566,6,FALSE)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VLOOKUP(AVN863,$A$879:$F$2566,6,FALSE)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VLOOKUP(AVW863,$A$879:$F$2566,6,FALSE)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VLOOKUP(AWF863,$A$879:$F$2566,6,FALSE)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VLOOKUP(AWO863,$A$879:$F$2566,6,FALSE)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VLOOKUP(AWX863,$A$879:$F$2566,6,FALSE)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VLOOKUP(AXG863,$A$879:$F$2566,6,FALSE)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VLOOKUP(AXP863,$A$879:$F$2566,6,FALSE)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1" t="s">
        <v>3341</v>
      </c>
      <c r="AYA863" s="248">
        <f>IF(AXZ863="Kopman",2.2,1)</f>
        <v>1</v>
      </c>
      <c r="AYB863" s="180">
        <f>VLOOKUP(AXY863,$A$879:$F$2566,6,FALSE)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VLOOKUP(AYH863,$A$879:$F$2566,6,FALSE)</f>
        <v>121</v>
      </c>
      <c r="AYL863" s="179" t="s">
        <v>61</v>
      </c>
      <c r="AYM863" s="10">
        <f>AYK863*1.5*AYJ863</f>
        <v>181.5</v>
      </c>
      <c r="AYN863" s="10"/>
      <c r="AYO863" s="239"/>
      <c r="AYP863" s="179" t="s">
        <v>120</v>
      </c>
      <c r="AYQ863" s="361" t="s">
        <v>3341</v>
      </c>
      <c r="AYS863" s="248">
        <f>IF(AYR863="Kopman",2.2,1)</f>
        <v>1</v>
      </c>
      <c r="AYT863" s="180">
        <f>VLOOKUP(AYQ863,$A$879:$F$2566,6,FALSE)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VLOOKUP(AYZ863,$A$879:$F$2566,6,FALSE)</f>
        <v>2</v>
      </c>
      <c r="AZD863" s="179" t="s">
        <v>61</v>
      </c>
      <c r="AZE863" s="10">
        <f>AZC863*1.5*AZB863</f>
        <v>3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VLOOKUP(AZI863,$A$879:$F$2566,6,FALSE)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VLOOKUP(AZR863,$A$879:$F$2566,6,FALSE)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VLOOKUP(BAA863,$A$879:$F$2566,6,FALSE)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0" t="s">
        <v>2120</v>
      </c>
      <c r="BAL863" s="248">
        <f>IF(BAK863="Kopman",2.2,1)</f>
        <v>1</v>
      </c>
      <c r="BAM863" s="180">
        <f>VLOOKUP(BAJ863,$A$879:$F$2566,6,FALSE)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VLOOKUP(BAS863,$A$879:$F$2566,6,FALSE)</f>
        <v>99</v>
      </c>
      <c r="BAW863" s="179" t="s">
        <v>61</v>
      </c>
      <c r="BAX863" s="10">
        <f>BAV863*1.5*BAU863</f>
        <v>148.5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VLOOKUP(BBB863,$A$879:$F$2566,6,FALSE)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VLOOKUP(BBK863,$A$879:$F$2566,6,FALSE)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VLOOKUP(BBT863,$A$879:$F$2566,6,FALSE)</f>
        <v>121</v>
      </c>
      <c r="BBX863" s="179" t="s">
        <v>61</v>
      </c>
      <c r="BBY863" s="10">
        <f>BBW863*1.5*BBV863</f>
        <v>399.3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VLOOKUP(BCC863,$A$879:$F$2566,6,FALSE)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VLOOKUP(BCL863,$A$879:$F$2566,6,FALSE)</f>
        <v>121</v>
      </c>
      <c r="BCP863" s="179" t="s">
        <v>61</v>
      </c>
      <c r="BCQ863" s="10">
        <f>BCO863*1.5*BCN863</f>
        <v>181.5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VLOOKUP(BCU863,$A$879:$F$2566,6,FALSE)</f>
        <v>121</v>
      </c>
      <c r="BCY863" s="179" t="s">
        <v>61</v>
      </c>
      <c r="BCZ863" s="10">
        <f>BCX863*1.5*BCW863</f>
        <v>181.5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VLOOKUP(BDD863,$A$879:$F$2566,6,FALSE)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VLOOKUP(BDM863,$A$879:$F$2566,6,FALSE)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1" t="s">
        <v>3215</v>
      </c>
      <c r="BDX863" s="248">
        <f>IF(BDW863="Kopman",2.2,1)</f>
        <v>1</v>
      </c>
      <c r="BDY863" s="180">
        <f>VLOOKUP(BDV863,$A$879:$F$2566,6,FALSE)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3341</v>
      </c>
      <c r="BEG863" s="248">
        <f>IF(BEF863="Kopman",2.2,1)</f>
        <v>1</v>
      </c>
      <c r="BEH863" s="180">
        <f>VLOOKUP(BEE863,$A$879:$F$2566,6,FALSE)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VLOOKUP(BEN863,$A$879:$F$2566,6,FALSE)</f>
        <v>121</v>
      </c>
      <c r="BER863" s="179" t="s">
        <v>61</v>
      </c>
      <c r="BES863" s="10">
        <f>BEQ863*1.5*BEP863</f>
        <v>181.5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VLOOKUP(BEW863,$A$879:$F$2566,6,FALSE)</f>
        <v>19</v>
      </c>
      <c r="BFA863" s="179" t="s">
        <v>61</v>
      </c>
      <c r="BFB863" s="10">
        <f>BEZ863*1.5*BEY863</f>
        <v>28.5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VLOOKUP(BFF863,$A$879:$F$2566,6,FALSE)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1" t="s">
        <v>3341</v>
      </c>
      <c r="BFQ863" s="248">
        <f>IF(BFP863="Kopman",2.2,1)</f>
        <v>1</v>
      </c>
      <c r="BFR863" s="180">
        <f>VLOOKUP(BFO863,$A$879:$F$2566,6,FALSE)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VLOOKUP(BFX863,$A$879:$F$2566,6,FALSE)</f>
        <v>121</v>
      </c>
      <c r="BGB863" s="179" t="s">
        <v>61</v>
      </c>
      <c r="BGC863" s="10">
        <f>BGA863*1.5*BFZ863</f>
        <v>181.5</v>
      </c>
      <c r="BGD863" s="10"/>
      <c r="BGE863" s="239"/>
      <c r="BGF863" s="179" t="s">
        <v>120</v>
      </c>
      <c r="BGG863" s="361" t="s">
        <v>3341</v>
      </c>
      <c r="BGI863" s="248">
        <f>IF(BGH863="Kopman",2.2,1)</f>
        <v>1</v>
      </c>
      <c r="BGJ863" s="180">
        <f>VLOOKUP(BGG863,$A$879:$F$2566,6,FALSE)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VLOOKUP(BGP863,$A$879:$F$2566,6,FALSE)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VLOOKUP(BGY863,$A$879:$F$2566,6,FALSE)</f>
        <v>121</v>
      </c>
      <c r="BHC863" s="179" t="s">
        <v>61</v>
      </c>
      <c r="BHD863" s="10">
        <f>BHB863*1.5*BHA863</f>
        <v>181.5</v>
      </c>
      <c r="BHE863" s="10"/>
    </row>
    <row r="864" spans="1:1565" s="14" customFormat="1" ht="15">
      <c r="A864" s="179" t="s">
        <v>121</v>
      </c>
      <c r="B864" s="363" t="s">
        <v>3505</v>
      </c>
      <c r="D864" s="180"/>
      <c r="E864" s="180">
        <f>VLOOKUP(B864,$A$879:$F$2566,6,FALSE)</f>
        <v>147</v>
      </c>
      <c r="F864" s="179" t="s">
        <v>63</v>
      </c>
      <c r="G864" s="10">
        <f>E864*1.4</f>
        <v>205.79999999999998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VLOOKUP(K864,$A$879:$F$2566,6,FALSE)</f>
        <v>121</v>
      </c>
      <c r="O864" s="179" t="s">
        <v>63</v>
      </c>
      <c r="P864" s="10">
        <f>N864*1.4</f>
        <v>169.39999999999998</v>
      </c>
      <c r="Q864" s="10"/>
      <c r="R864" s="233"/>
      <c r="S864" s="179" t="s">
        <v>121</v>
      </c>
      <c r="T864" s="361" t="s">
        <v>3505</v>
      </c>
      <c r="V864" s="180"/>
      <c r="W864" s="180">
        <f>VLOOKUP(T864,$A$879:$F$2566,6,FALSE)</f>
        <v>147</v>
      </c>
      <c r="X864" s="179" t="s">
        <v>63</v>
      </c>
      <c r="Y864" s="10">
        <f>W864*1.4</f>
        <v>205.79999999999998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VLOOKUP(AC864,$A$879:$F$2566,6,FALSE)</f>
        <v>121</v>
      </c>
      <c r="AG864" s="179" t="s">
        <v>63</v>
      </c>
      <c r="AH864" s="10">
        <f>AF864*1.4</f>
        <v>169.39999999999998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VLOOKUP(AL864,$A$879:$F$2566,6,FALSE)</f>
        <v>121</v>
      </c>
      <c r="AP864" s="179" t="s">
        <v>63</v>
      </c>
      <c r="AQ864" s="10">
        <f>AO864*1.4</f>
        <v>169.39999999999998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VLOOKUP(AU864,$A$879:$F$2566,6,FALSE)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3505</v>
      </c>
      <c r="BF864" s="180"/>
      <c r="BG864" s="180">
        <f>VLOOKUP(BD864,$A$879:$F$2566,6,FALSE)</f>
        <v>147</v>
      </c>
      <c r="BH864" s="179" t="s">
        <v>63</v>
      </c>
      <c r="BI864" s="10">
        <f>BG864*1.4</f>
        <v>205.79999999999998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VLOOKUP(BM864,$A$879:$F$2566,6,FALSE)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VLOOKUP(BV864,$A$879:$F$2566,6,FALSE)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VLOOKUP(CE864,$A$879:$F$2566,6,FALSE)</f>
        <v>121</v>
      </c>
      <c r="CI864" s="179" t="s">
        <v>63</v>
      </c>
      <c r="CJ864" s="10">
        <f>CH864*1.4</f>
        <v>169.39999999999998</v>
      </c>
      <c r="CK864" s="10"/>
      <c r="CL864" s="233"/>
      <c r="CM864" s="179" t="s">
        <v>121</v>
      </c>
      <c r="CN864" s="361" t="s">
        <v>3505</v>
      </c>
      <c r="CP864" s="180"/>
      <c r="CQ864" s="180">
        <f>VLOOKUP(CN864,$A$879:$F$2566,6,FALSE)</f>
        <v>147</v>
      </c>
      <c r="CR864" s="179" t="s">
        <v>63</v>
      </c>
      <c r="CS864" s="10">
        <f>CQ864*1.4</f>
        <v>205.79999999999998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VLOOKUP(CW864,$A$879:$F$2566,6,FALSE)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VLOOKUP(DF864,$A$879:$F$2566,6,FALSE)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3341</v>
      </c>
      <c r="DQ864" s="180"/>
      <c r="DR864" s="180">
        <f>VLOOKUP(DO864,$A$879:$F$2566,6,FALSE)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3341</v>
      </c>
      <c r="DZ864" s="180"/>
      <c r="EA864" s="180">
        <f>VLOOKUP(DX864,$A$879:$F$2566,6,FALSE)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3341</v>
      </c>
      <c r="EI864" s="180"/>
      <c r="EJ864" s="180">
        <f>VLOOKUP(EG864,$A$879:$F$2566,6,FALSE)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VLOOKUP(EP864,$A$879:$F$2566,6,FALSE)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VLOOKUP(EY864,$A$879:$F$2566,6,FALSE)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VLOOKUP(FH864,$A$879:$F$2566,6,FALSE)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1" t="s">
        <v>3341</v>
      </c>
      <c r="FS864" s="180"/>
      <c r="FT864" s="180">
        <f>VLOOKUP(FQ864,$A$879:$F$2566,6,FALSE)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VLOOKUP(FZ864,$A$879:$F$2566,6,FALSE)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VLOOKUP(GI864,$A$879:$F$2566,6,FALSE)</f>
        <v>128</v>
      </c>
      <c r="GM864" s="179" t="s">
        <v>63</v>
      </c>
      <c r="GN864" s="10">
        <f>GL864*1.4</f>
        <v>179.2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VLOOKUP(GR864,$A$879:$F$2566,6,FALSE)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VLOOKUP(HA864,$A$879:$F$2566,6,FALSE)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VLOOKUP(HJ864,$A$879:$F$2566,6,FALSE)</f>
        <v>121</v>
      </c>
      <c r="HN864" s="179" t="s">
        <v>63</v>
      </c>
      <c r="HO864" s="10">
        <f>HM864*1.4</f>
        <v>169.39999999999998</v>
      </c>
      <c r="HP864" s="10"/>
      <c r="HQ864" s="233"/>
      <c r="HR864" s="179" t="s">
        <v>121</v>
      </c>
      <c r="HS864" s="361" t="s">
        <v>3505</v>
      </c>
      <c r="HU864" s="180"/>
      <c r="HV864" s="180">
        <f>VLOOKUP(HS864,$A$879:$F$2566,6,FALSE)</f>
        <v>147</v>
      </c>
      <c r="HW864" s="179" t="s">
        <v>63</v>
      </c>
      <c r="HX864" s="10">
        <f>HV864*1.4</f>
        <v>205.79999999999998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VLOOKUP(IB864,$A$879:$F$2566,6,FALSE)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1" t="s">
        <v>3341</v>
      </c>
      <c r="IM864" s="180"/>
      <c r="IN864" s="180">
        <f>VLOOKUP(IK864,$A$879:$F$2566,6,FALSE)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VLOOKUP(IT864,$A$879:$F$2566,6,FALSE)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VLOOKUP(JC864,$A$879:$F$2566,6,FALSE)</f>
        <v>18</v>
      </c>
      <c r="JG864" s="179" t="s">
        <v>63</v>
      </c>
      <c r="JH864" s="10">
        <f>JF864*1.4</f>
        <v>25.2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VLOOKUP(JL864,$A$879:$F$2566,6,FALSE)</f>
        <v>121</v>
      </c>
      <c r="JP864" s="179" t="s">
        <v>63</v>
      </c>
      <c r="JQ864" s="10">
        <f>JO864*1.4</f>
        <v>169.39999999999998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VLOOKUP(JU864,$A$879:$F$2566,6,FALSE)</f>
        <v>121</v>
      </c>
      <c r="JY864" s="179" t="s">
        <v>63</v>
      </c>
      <c r="JZ864" s="10">
        <f>JX864*1.4</f>
        <v>169.39999999999998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VLOOKUP(KD864,$A$879:$F$2566,6,FALSE)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VLOOKUP(KM864,$A$879:$F$2566,6,FALSE)</f>
        <v>128</v>
      </c>
      <c r="KQ864" s="179" t="s">
        <v>63</v>
      </c>
      <c r="KR864" s="10">
        <f>KP864*1.4</f>
        <v>179.2</v>
      </c>
      <c r="KS864" s="10"/>
      <c r="KT864" s="233"/>
      <c r="KU864" s="179" t="s">
        <v>121</v>
      </c>
      <c r="KV864" s="361" t="s">
        <v>3505</v>
      </c>
      <c r="KX864" s="180"/>
      <c r="KY864" s="180">
        <f>VLOOKUP(KV864,$A$879:$F$2566,6,FALSE)</f>
        <v>147</v>
      </c>
      <c r="KZ864" s="179" t="s">
        <v>63</v>
      </c>
      <c r="LA864" s="10">
        <f>KY864*1.4</f>
        <v>205.79999999999998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VLOOKUP(LE864,$A$879:$F$2566,6,FALSE)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VLOOKUP(LN864,$A$879:$F$2566,6,FALSE)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VLOOKUP(LW864,$A$879:$F$2566,6,FALSE)</f>
        <v>121</v>
      </c>
      <c r="MA864" s="179" t="s">
        <v>63</v>
      </c>
      <c r="MB864" s="10">
        <f>LZ864*1.4</f>
        <v>169.39999999999998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VLOOKUP(MF864,$A$879:$F$2566,6,FALSE)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VLOOKUP(MO864,$A$879:$F$2566,6,FALSE)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VLOOKUP(MX864,$A$879:$F$2566,6,FALSE)</f>
        <v>121</v>
      </c>
      <c r="NB864" s="179" t="s">
        <v>63</v>
      </c>
      <c r="NC864" s="10">
        <f>NA864*1.4</f>
        <v>169.39999999999998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VLOOKUP(NG864,$A$879:$F$2566,6,FALSE)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VLOOKUP(NP864,$A$879:$F$2566,6,FALSE)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VLOOKUP(NY864,$A$879:$F$2566,6,FALSE)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VLOOKUP(OH864,$A$879:$F$2566,6,FALSE)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VLOOKUP(OQ864,$A$879:$F$2566,6,FALSE)</f>
        <v>99</v>
      </c>
      <c r="OU864" s="179" t="s">
        <v>63</v>
      </c>
      <c r="OV864" s="10">
        <f>OT864*1.4</f>
        <v>138.6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VLOOKUP(OZ864,$A$879:$F$2566,6,FALSE)</f>
        <v>128</v>
      </c>
      <c r="PD864" s="179" t="s">
        <v>63</v>
      </c>
      <c r="PE864" s="10">
        <f>PC864*1.4</f>
        <v>179.2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VLOOKUP(PI864,$A$879:$F$2566,6,FALSE)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VLOOKUP(PR864,$A$879:$F$2566,6,FALSE)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VLOOKUP(QA864,$A$879:$F$2566,6,FALSE)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VLOOKUP(QJ864,$A$879:$F$2566,6,FALSE)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VLOOKUP(QS864,$A$879:$F$2566,6,FALSE)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3505</v>
      </c>
      <c r="RD864" s="180"/>
      <c r="RE864" s="180">
        <f>VLOOKUP(RB864,$A$879:$F$2566,6,FALSE)</f>
        <v>147</v>
      </c>
      <c r="RF864" s="179" t="s">
        <v>63</v>
      </c>
      <c r="RG864" s="10">
        <f>RE864*1.4</f>
        <v>205.79999999999998</v>
      </c>
      <c r="RH864" s="10"/>
      <c r="RI864" s="233"/>
      <c r="RJ864" s="179" t="s">
        <v>121</v>
      </c>
      <c r="RK864" s="361" t="s">
        <v>3340</v>
      </c>
      <c r="RM864" s="180"/>
      <c r="RN864" s="180">
        <f>VLOOKUP(RK864,$A$879:$F$2566,6,FALSE)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VLOOKUP(RT864,$A$879:$F$2566,6,FALSE)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3155</v>
      </c>
      <c r="SE864" s="180"/>
      <c r="SF864" s="180">
        <f>VLOOKUP(SC864,$A$879:$F$2566,6,FALSE)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VLOOKUP(SL864,$A$879:$F$2566,6,FALSE)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1" t="s">
        <v>3505</v>
      </c>
      <c r="SW864" s="180"/>
      <c r="SX864" s="180">
        <f>VLOOKUP(SU864,$A$879:$F$2566,6,FALSE)</f>
        <v>147</v>
      </c>
      <c r="SY864" s="179" t="s">
        <v>63</v>
      </c>
      <c r="SZ864" s="10">
        <f>SX864*1.4</f>
        <v>205.79999999999998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VLOOKUP(TD864,$A$879:$F$2566,6,FALSE)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3161</v>
      </c>
      <c r="TO864" s="180"/>
      <c r="TP864" s="180">
        <f>VLOOKUP(TM864,$A$879:$F$2566,6,FALSE)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VLOOKUP(TV864,$A$879:$F$2566,6,FALSE)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3514</v>
      </c>
      <c r="UG864" s="180"/>
      <c r="UH864" s="180">
        <f>VLOOKUP(UE864,$A$879:$F$2566,6,FALSE)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VLOOKUP(UN864,$A$879:$F$2566,6,FALSE)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VLOOKUP(UW864,$A$879:$F$2566,6,FALSE)</f>
        <v>99</v>
      </c>
      <c r="VA864" s="179" t="s">
        <v>63</v>
      </c>
      <c r="VB864" s="10">
        <f>UZ864*1.4</f>
        <v>138.6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VLOOKUP(VF864,$A$879:$F$2566,6,FALSE)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VLOOKUP(VO864,$A$879:$F$2566,6,FALSE)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VLOOKUP(VX864,$A$879:$F$2566,6,FALSE)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3341</v>
      </c>
      <c r="WI864" s="180"/>
      <c r="WJ864" s="180">
        <f>VLOOKUP(WG864,$A$879:$F$2566,6,FALSE)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VLOOKUP(WP864,$A$879:$F$2566,6,FALSE)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VLOOKUP(WY864,$A$879:$F$2566,6,FALSE)</f>
        <v>121</v>
      </c>
      <c r="XC864" s="179" t="s">
        <v>63</v>
      </c>
      <c r="XD864" s="10">
        <f>XB864*1.4</f>
        <v>169.39999999999998</v>
      </c>
      <c r="XF864" s="239"/>
      <c r="XG864" s="179" t="s">
        <v>121</v>
      </c>
      <c r="XH864" s="371" t="s">
        <v>3341</v>
      </c>
      <c r="XJ864" s="180"/>
      <c r="XK864" s="180">
        <f>VLOOKUP(XH864,$A$879:$F$2566,6,FALSE)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VLOOKUP(XQ864,$A$879:$F$2566,6,FALSE)</f>
        <v>121</v>
      </c>
      <c r="XU864" s="179" t="s">
        <v>63</v>
      </c>
      <c r="XV864" s="10">
        <f>XT864*1.4</f>
        <v>169.39999999999998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VLOOKUP(XZ864,$A$879:$F$2566,6,FALSE)</f>
        <v>128</v>
      </c>
      <c r="YD864" s="179" t="s">
        <v>63</v>
      </c>
      <c r="YE864" s="10">
        <f>YC864*1.4</f>
        <v>179.2</v>
      </c>
      <c r="YG864" s="239"/>
      <c r="YH864" s="179" t="s">
        <v>121</v>
      </c>
      <c r="YI864" s="361" t="s">
        <v>1023</v>
      </c>
      <c r="YK864" s="180"/>
      <c r="YL864" s="180">
        <f>VLOOKUP(YI864,$A$879:$F$2566,6,FALSE)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VLOOKUP(YR864,$A$879:$F$2566,6,FALSE)</f>
        <v>99</v>
      </c>
      <c r="YV864" s="179" t="s">
        <v>63</v>
      </c>
      <c r="YW864" s="10">
        <f>YU864*1.4</f>
        <v>138.6</v>
      </c>
      <c r="YY864" s="239"/>
      <c r="YZ864" s="179" t="s">
        <v>121</v>
      </c>
      <c r="ZA864" s="361" t="s">
        <v>2597</v>
      </c>
      <c r="ZC864" s="180"/>
      <c r="ZD864" s="180">
        <f>VLOOKUP(ZA864,$A$879:$F$2566,6,FALSE)</f>
        <v>19</v>
      </c>
      <c r="ZE864" s="179" t="s">
        <v>63</v>
      </c>
      <c r="ZF864" s="10">
        <f>ZD864*1.4</f>
        <v>26.599999999999998</v>
      </c>
      <c r="ZH864" s="239"/>
      <c r="ZI864" s="179" t="s">
        <v>121</v>
      </c>
      <c r="ZJ864" s="361" t="s">
        <v>3161</v>
      </c>
      <c r="ZL864" s="180"/>
      <c r="ZM864" s="180">
        <f>VLOOKUP(ZJ864,$A$879:$F$2566,6,FALSE)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VLOOKUP(ZS864,$A$879:$F$2566,6,FALSE)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VLOOKUP(AAB864,$A$879:$F$2566,6,FALSE)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VLOOKUP(AAK864,$A$879:$F$2566,6,FALSE)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3505</v>
      </c>
      <c r="AAV864" s="180"/>
      <c r="AAW864" s="180">
        <f>VLOOKUP(AAT864,$A$879:$F$2566,6,FALSE)</f>
        <v>147</v>
      </c>
      <c r="AAX864" s="179" t="s">
        <v>63</v>
      </c>
      <c r="AAY864" s="10">
        <f>AAW864*1.4</f>
        <v>205.79999999999998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VLOOKUP(ABC864,$A$879:$F$2566,6,FALSE)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VLOOKUP(ABL864,$A$879:$F$2566,6,FALSE)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VLOOKUP(ABU864,$A$879:$F$2566,6,FALSE)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VLOOKUP(ACD864,$A$879:$F$2566,6,FALSE)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VLOOKUP(ACM864,$A$879:$F$2566,6,FALSE)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VLOOKUP(ACV864,$A$879:$F$2566,6,FALSE)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VLOOKUP(ADE864,$A$879:$F$2566,6,FALSE)</f>
        <v>25</v>
      </c>
      <c r="ADI864" s="179" t="s">
        <v>63</v>
      </c>
      <c r="ADJ864" s="10">
        <f>ADH864*1.4</f>
        <v>35</v>
      </c>
      <c r="ADL864" s="239"/>
      <c r="ADM864" s="179" t="s">
        <v>121</v>
      </c>
      <c r="ADN864" s="75" t="s">
        <v>183</v>
      </c>
      <c r="ADP864" s="180"/>
      <c r="ADQ864" s="180" t="e">
        <f>VLOOKUP(ADN864,$A$879:$F$2566,6,FALSE)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VLOOKUP(ADW864,$A$879:$F$2566,6,FALSE)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VLOOKUP(AEF864,$A$879:$F$2566,6,FALSE)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VLOOKUP(AEO864,$A$879:$F$2566,6,FALSE)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VLOOKUP(AEX864,$A$879:$F$2566,6,FALSE)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VLOOKUP(AFG864,$A$879:$F$2566,6,FALSE)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VLOOKUP(AFP864,$A$879:$F$2566,6,FALSE)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3505</v>
      </c>
      <c r="AGA864" s="180"/>
      <c r="AGB864" s="180">
        <f>VLOOKUP(AFY864,$A$879:$F$2566,6,FALSE)</f>
        <v>147</v>
      </c>
      <c r="AGC864" s="179" t="s">
        <v>63</v>
      </c>
      <c r="AGD864" s="10">
        <f>AGB864*1.4</f>
        <v>205.79999999999998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VLOOKUP(AGH864,$A$879:$F$2566,6,FALSE)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VLOOKUP(AGQ864,$A$879:$F$2566,6,FALSE)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3505</v>
      </c>
      <c r="AHB864" s="180"/>
      <c r="AHC864" s="180">
        <f>VLOOKUP(AGZ864,$A$879:$F$2566,6,FALSE)</f>
        <v>147</v>
      </c>
      <c r="AHD864" s="179" t="s">
        <v>63</v>
      </c>
      <c r="AHE864" s="10">
        <f>AHC864*1.4</f>
        <v>205.79999999999998</v>
      </c>
      <c r="AHF864" s="10"/>
      <c r="AHG864" s="239"/>
      <c r="AHH864" s="179" t="s">
        <v>121</v>
      </c>
      <c r="AHI864" s="440" t="s">
        <v>1400</v>
      </c>
      <c r="AHK864" s="180"/>
      <c r="AHL864" s="180">
        <f>VLOOKUP(AHI864,$A$879:$F$2566,6,FALSE)</f>
        <v>121</v>
      </c>
      <c r="AHM864" s="179" t="s">
        <v>63</v>
      </c>
      <c r="AHN864" s="10">
        <f>AHL864*1.4</f>
        <v>169.39999999999998</v>
      </c>
      <c r="AHO864" s="10"/>
      <c r="AHP864" s="239"/>
      <c r="AHQ864" s="179" t="s">
        <v>121</v>
      </c>
      <c r="AHR864" s="448" t="s">
        <v>2124</v>
      </c>
      <c r="AHT864" s="180"/>
      <c r="AHU864" s="180">
        <f>VLOOKUP(AHR864,$A$879:$F$2566,6,FALSE)</f>
        <v>2</v>
      </c>
      <c r="AHV864" s="179" t="s">
        <v>63</v>
      </c>
      <c r="AHW864" s="10">
        <f>AHU864*1.4</f>
        <v>2.8</v>
      </c>
      <c r="AHX864" s="10"/>
      <c r="AHY864" s="239"/>
      <c r="AHZ864" s="179" t="s">
        <v>121</v>
      </c>
      <c r="AIA864" s="361" t="s">
        <v>3505</v>
      </c>
      <c r="AIC864" s="180"/>
      <c r="AID864" s="180">
        <f>VLOOKUP(AIA864,$A$879:$F$2566,6,FALSE)</f>
        <v>147</v>
      </c>
      <c r="AIE864" s="179" t="s">
        <v>63</v>
      </c>
      <c r="AIF864" s="10">
        <f>AID864*1.4</f>
        <v>205.79999999999998</v>
      </c>
      <c r="AIG864" s="10"/>
      <c r="AIH864" s="239"/>
      <c r="AII864" s="179" t="s">
        <v>121</v>
      </c>
      <c r="AIJ864" s="361" t="s">
        <v>3167</v>
      </c>
      <c r="AIL864" s="180"/>
      <c r="AIM864" s="180">
        <f>VLOOKUP(AIJ864,$A$879:$F$2566,6,FALSE)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1" t="s">
        <v>3505</v>
      </c>
      <c r="AIU864" s="180"/>
      <c r="AIV864" s="180">
        <f>VLOOKUP(AIS864,$A$879:$F$2566,6,FALSE)</f>
        <v>147</v>
      </c>
      <c r="AIW864" s="179" t="s">
        <v>63</v>
      </c>
      <c r="AIX864" s="10">
        <f>AIV864*1.4</f>
        <v>205.79999999999998</v>
      </c>
      <c r="AIY864" s="10"/>
      <c r="AIZ864" s="239"/>
      <c r="AJA864" s="179" t="s">
        <v>121</v>
      </c>
      <c r="AJB864" s="371" t="s">
        <v>3274</v>
      </c>
      <c r="AJD864" s="180"/>
      <c r="AJE864" s="180">
        <f>VLOOKUP(AJB864,$A$879:$F$2566,6,FALSE)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3341</v>
      </c>
      <c r="AJM864" s="180"/>
      <c r="AJN864" s="180">
        <f>VLOOKUP(AJK864,$A$879:$F$2566,6,FALSE)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VLOOKUP(AJT864,$A$879:$F$2566,6,FALSE)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VLOOKUP(AKC864,$A$879:$F$2566,6,FALSE)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1" t="s">
        <v>3505</v>
      </c>
      <c r="AKN864" s="180"/>
      <c r="AKO864" s="180">
        <f>VLOOKUP(AKL864,$A$879:$F$2566,6,FALSE)</f>
        <v>147</v>
      </c>
      <c r="AKP864" s="179" t="s">
        <v>63</v>
      </c>
      <c r="AKQ864" s="10">
        <f>AKO864*1.4</f>
        <v>205.79999999999998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VLOOKUP(AKU864,$A$879:$F$2566,6,FALSE)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VLOOKUP(ALD864,$A$879:$F$2566,6,FALSE)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1" t="s">
        <v>3462</v>
      </c>
      <c r="ALO864" s="180"/>
      <c r="ALP864" s="180">
        <f>VLOOKUP(ALM864,$A$879:$F$2566,6,FALSE)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3515</v>
      </c>
      <c r="ALX864" s="180"/>
      <c r="ALY864" s="180">
        <f>VLOOKUP(ALV864,$A$879:$F$2566,6,FALSE)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3" t="s">
        <v>1023</v>
      </c>
      <c r="AMG864" s="180"/>
      <c r="AMH864" s="180">
        <f>VLOOKUP(AME864,$A$879:$F$2566,6,FALSE)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3" t="s">
        <v>3505</v>
      </c>
      <c r="AMP864" s="180"/>
      <c r="AMQ864" s="180">
        <f>VLOOKUP(AMN864,$A$879:$F$2566,6,FALSE)</f>
        <v>147</v>
      </c>
      <c r="AMR864" s="179" t="s">
        <v>63</v>
      </c>
      <c r="AMS864" s="10">
        <f>AMQ864*1.4</f>
        <v>205.79999999999998</v>
      </c>
      <c r="AMT864" s="10"/>
      <c r="AMU864" s="239"/>
      <c r="AMV864" s="179" t="s">
        <v>121</v>
      </c>
      <c r="AMW864" s="361" t="s">
        <v>3505</v>
      </c>
      <c r="AMY864" s="180"/>
      <c r="AMZ864" s="180">
        <f>VLOOKUP(AMW864,$A$879:$F$2566,6,FALSE)</f>
        <v>147</v>
      </c>
      <c r="ANA864" s="179" t="s">
        <v>63</v>
      </c>
      <c r="ANB864" s="10">
        <f>AMZ864*1.4</f>
        <v>205.79999999999998</v>
      </c>
      <c r="ANC864" s="10"/>
      <c r="AND864" s="239"/>
      <c r="ANE864" s="179" t="s">
        <v>121</v>
      </c>
      <c r="ANF864" s="361" t="s">
        <v>3341</v>
      </c>
      <c r="ANH864" s="180"/>
      <c r="ANI864" s="180">
        <f>VLOOKUP(ANF864,$A$879:$F$2566,6,FALSE)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VLOOKUP(ANO864,$A$879:$F$2566,6,FALSE)</f>
        <v>121</v>
      </c>
      <c r="ANS864" s="179" t="s">
        <v>63</v>
      </c>
      <c r="ANT864" s="10">
        <f>ANR864*1.4</f>
        <v>169.39999999999998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VLOOKUP(ANX864,$A$879:$F$2566,6,FALSE)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VLOOKUP(AOG864,$A$879:$F$2566,6,FALSE)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VLOOKUP(AOP864,$A$879:$F$2566,6,FALSE)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6" t="s">
        <v>973</v>
      </c>
      <c r="APA864" s="180"/>
      <c r="APB864" s="180">
        <f>VLOOKUP(AOY864,$A$879:$F$2566,6,FALSE)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VLOOKUP(APH864,$A$879:$F$2566,6,FALSE)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VLOOKUP(APQ864,$A$879:$F$2566,6,FALSE)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3386</v>
      </c>
      <c r="AQB864" s="180"/>
      <c r="AQC864" s="180">
        <f>VLOOKUP(APZ864,$A$879:$F$2566,6,FALSE)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VLOOKUP(AQI864,$A$879:$F$2566,6,FALSE)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VLOOKUP(AQR864,$A$879:$F$2566,6,FALSE)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VLOOKUP(ARA864,$A$879:$F$2566,6,FALSE)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VLOOKUP(ARJ864,$A$879:$F$2566,6,FALSE)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VLOOKUP(ARS864,$A$879:$F$2566,6,FALSE)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3505</v>
      </c>
      <c r="ASD864" s="180"/>
      <c r="ASE864" s="180">
        <f>VLOOKUP(ASB864,$A$879:$F$2566,6,FALSE)</f>
        <v>147</v>
      </c>
      <c r="ASF864" s="179" t="s">
        <v>63</v>
      </c>
      <c r="ASG864" s="10">
        <f>ASE864*1.4</f>
        <v>205.79999999999998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VLOOKUP(ASK864,$A$879:$F$2566,6,FALSE)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3352</v>
      </c>
      <c r="ASV864" s="180"/>
      <c r="ASW864" s="180">
        <f>VLOOKUP(AST864,$A$879:$F$2566,6,FALSE)</f>
        <v>110</v>
      </c>
      <c r="ASX864" s="179" t="s">
        <v>63</v>
      </c>
      <c r="ASY864" s="10">
        <f>ASW864*1.4</f>
        <v>154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VLOOKUP(ATC864,$A$879:$F$2566,6,FALSE)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VLOOKUP(ATL864,$A$879:$F$2566,6,FALSE)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VLOOKUP(ATU864,$A$879:$F$2566,6,FALSE)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VLOOKUP(AUD864,$A$879:$F$2566,6,FALSE)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VLOOKUP(AUM864,$A$879:$F$2566,6,FALSE)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VLOOKUP(AUV864,$A$879:$F$2566,6,FALSE)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VLOOKUP(AVE864,$A$879:$F$2566,6,FALSE)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VLOOKUP(AVN864,$A$879:$F$2566,6,FALSE)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VLOOKUP(AVW864,$A$879:$F$2566,6,FALSE)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VLOOKUP(AWF864,$A$879:$F$2566,6,FALSE)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VLOOKUP(AWO864,$A$879:$F$2566,6,FALSE)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VLOOKUP(AWX864,$A$879:$F$2566,6,FALSE)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VLOOKUP(AXG864,$A$879:$F$2566,6,FALSE)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3366</v>
      </c>
      <c r="AXR864" s="180"/>
      <c r="AXS864" s="180">
        <f>VLOOKUP(AXP864,$A$879:$F$2566,6,FALSE)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3505</v>
      </c>
      <c r="AYA864" s="180"/>
      <c r="AYB864" s="180">
        <f>VLOOKUP(AXY864,$A$879:$F$2566,6,FALSE)</f>
        <v>147</v>
      </c>
      <c r="AYC864" s="179" t="s">
        <v>63</v>
      </c>
      <c r="AYD864" s="10">
        <f>AYB864*1.4</f>
        <v>205.79999999999998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VLOOKUP(AYH864,$A$879:$F$2566,6,FALSE)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3505</v>
      </c>
      <c r="AYS864" s="180"/>
      <c r="AYT864" s="180">
        <f>VLOOKUP(AYQ864,$A$879:$F$2566,6,FALSE)</f>
        <v>147</v>
      </c>
      <c r="AYU864" s="179" t="s">
        <v>63</v>
      </c>
      <c r="AYV864" s="10">
        <f>AYT864*1.4</f>
        <v>205.79999999999998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VLOOKUP(AYZ864,$A$879:$F$2566,6,FALSE)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VLOOKUP(AZI864,$A$879:$F$2566,6,FALSE)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1" t="s">
        <v>3331</v>
      </c>
      <c r="AZT864" s="180"/>
      <c r="AZU864" s="180">
        <f>VLOOKUP(AZR864,$A$879:$F$2566,6,FALSE)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VLOOKUP(BAA864,$A$879:$F$2566,6,FALSE)</f>
        <v>121</v>
      </c>
      <c r="BAE864" s="179" t="s">
        <v>63</v>
      </c>
      <c r="BAF864" s="10">
        <f>BAD864*1.4</f>
        <v>169.39999999999998</v>
      </c>
      <c r="BAG864" s="10"/>
      <c r="BAH864" s="239"/>
      <c r="BAI864" s="179" t="s">
        <v>121</v>
      </c>
      <c r="BAJ864" s="440" t="s">
        <v>1400</v>
      </c>
      <c r="BAL864" s="180"/>
      <c r="BAM864" s="180">
        <f>VLOOKUP(BAJ864,$A$879:$F$2566,6,FALSE)</f>
        <v>121</v>
      </c>
      <c r="BAN864" s="179" t="s">
        <v>63</v>
      </c>
      <c r="BAO864" s="10">
        <f>BAM864*1.4</f>
        <v>169.39999999999998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VLOOKUP(BAS864,$A$879:$F$2566,6,FALSE)</f>
        <v>2</v>
      </c>
      <c r="BAW864" s="179" t="s">
        <v>63</v>
      </c>
      <c r="BAX864" s="10">
        <f>BAV864*1.4</f>
        <v>2.8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VLOOKUP(BBB864,$A$879:$F$2566,6,FALSE)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VLOOKUP(BBK864,$A$879:$F$2566,6,FALSE)</f>
        <v>99</v>
      </c>
      <c r="BBO864" s="179" t="s">
        <v>63</v>
      </c>
      <c r="BBP864" s="10">
        <f>BBN864*1.4</f>
        <v>138.6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VLOOKUP(BBT864,$A$879:$F$2566,6,FALSE)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VLOOKUP(BCC864,$A$879:$F$2566,6,FALSE)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VLOOKUP(BCL864,$A$879:$F$2566,6,FALSE)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VLOOKUP(BCU864,$A$879:$F$2566,6,FALSE)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VLOOKUP(BDD864,$A$879:$F$2566,6,FALSE)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VLOOKUP(BDM864,$A$879:$F$2566,6,FALSE)</f>
        <v>121</v>
      </c>
      <c r="BDQ864" s="179" t="s">
        <v>63</v>
      </c>
      <c r="BDR864" s="10">
        <f>BDP864*1.4</f>
        <v>169.39999999999998</v>
      </c>
      <c r="BDS864" s="10"/>
      <c r="BDT864" s="239"/>
      <c r="BDU864" s="179" t="s">
        <v>121</v>
      </c>
      <c r="BDV864" s="361" t="s">
        <v>3171</v>
      </c>
      <c r="BDX864" s="180"/>
      <c r="BDY864" s="180">
        <f>VLOOKUP(BDV864,$A$879:$F$2566,6,FALSE)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3505</v>
      </c>
      <c r="BEG864" s="180"/>
      <c r="BEH864" s="180">
        <f>VLOOKUP(BEE864,$A$879:$F$2566,6,FALSE)</f>
        <v>147</v>
      </c>
      <c r="BEI864" s="179" t="s">
        <v>63</v>
      </c>
      <c r="BEJ864" s="10">
        <f>BEH864*1.4</f>
        <v>205.79999999999998</v>
      </c>
      <c r="BEK864" s="10"/>
      <c r="BEL864" s="239"/>
      <c r="BEM864" s="179" t="s">
        <v>121</v>
      </c>
      <c r="BEN864" s="361" t="s">
        <v>3280</v>
      </c>
      <c r="BEP864" s="180"/>
      <c r="BEQ864" s="180">
        <f>VLOOKUP(BEN864,$A$879:$F$2566,6,FALSE)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VLOOKUP(BEW864,$A$879:$F$2566,6,FALSE)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VLOOKUP(BFF864,$A$879:$F$2566,6,FALSE)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3505</v>
      </c>
      <c r="BFQ864" s="180"/>
      <c r="BFR864" s="180">
        <f>VLOOKUP(BFO864,$A$879:$F$2566,6,FALSE)</f>
        <v>147</v>
      </c>
      <c r="BFS864" s="179" t="s">
        <v>63</v>
      </c>
      <c r="BFT864" s="10">
        <f>BFR864*1.4</f>
        <v>205.79999999999998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VLOOKUP(BFX864,$A$879:$F$2566,6,FALSE)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VLOOKUP(BGG864,$A$879:$F$2566,6,FALSE)</f>
        <v>99</v>
      </c>
      <c r="BGK864" s="179" t="s">
        <v>63</v>
      </c>
      <c r="BGL864" s="10">
        <f>BGJ864*1.4</f>
        <v>138.6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VLOOKUP(BGP864,$A$879:$F$2566,6,FALSE)</f>
        <v>121</v>
      </c>
      <c r="BGT864" s="179" t="s">
        <v>63</v>
      </c>
      <c r="BGU864" s="10">
        <f>BGS864*1.4</f>
        <v>169.39999999999998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VLOOKUP(BGY864,$A$879:$F$2566,6,FALSE)</f>
        <v>128</v>
      </c>
      <c r="BHC864" s="179" t="s">
        <v>63</v>
      </c>
      <c r="BHD864" s="10">
        <f>BHB864*1.4</f>
        <v>179.2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VLOOKUP(B865,$A$879:$F$2566,6,FALSE)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3341</v>
      </c>
      <c r="M865" s="180"/>
      <c r="N865" s="180">
        <f>VLOOKUP(K865,$A$879:$F$2566,6,FALSE)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VLOOKUP(T865,$A$879:$F$2566,6,FALSE)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1" t="s">
        <v>3341</v>
      </c>
      <c r="AE865" s="180"/>
      <c r="AF865" s="180">
        <f>VLOOKUP(AC865,$A$879:$F$2566,6,FALSE)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VLOOKUP(AL865,$A$879:$F$2566,6,FALSE)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VLOOKUP(AU865,$A$879:$F$2566,6,FALSE)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VLOOKUP(BD865,$A$879:$F$2566,6,FALSE)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1" t="s">
        <v>3115</v>
      </c>
      <c r="BO865" s="180"/>
      <c r="BP865" s="180">
        <f>VLOOKUP(BM865,$A$879:$F$2566,6,FALSE)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VLOOKUP(BV865,$A$879:$F$2566,6,FALSE)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1" t="s">
        <v>3341</v>
      </c>
      <c r="CG865" s="180"/>
      <c r="CH865" s="180">
        <f>VLOOKUP(CE865,$A$879:$F$2566,6,FALSE)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VLOOKUP(CN865,$A$879:$F$2566,6,FALSE)</f>
        <v>128</v>
      </c>
      <c r="CR865" s="179" t="s">
        <v>65</v>
      </c>
      <c r="CS865" s="10">
        <f>CQ865*1.3</f>
        <v>166.4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VLOOKUP(CW865,$A$879:$F$2566,6,FALSE)</f>
        <v>128</v>
      </c>
      <c r="DA865" s="179" t="s">
        <v>65</v>
      </c>
      <c r="DB865" s="10">
        <f>CZ865*1.3</f>
        <v>166.4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VLOOKUP(DF865,$A$879:$F$2566,6,FALSE)</f>
        <v>3</v>
      </c>
      <c r="DJ865" s="179" t="s">
        <v>65</v>
      </c>
      <c r="DK865" s="10">
        <f>DI865*1.3</f>
        <v>3.9000000000000004</v>
      </c>
      <c r="DL865" s="10"/>
      <c r="DM865" s="233"/>
      <c r="DN865" s="179" t="s">
        <v>122</v>
      </c>
      <c r="DO865" s="361" t="s">
        <v>3505</v>
      </c>
      <c r="DQ865" s="180"/>
      <c r="DR865" s="180">
        <f>VLOOKUP(DO865,$A$879:$F$2566,6,FALSE)</f>
        <v>147</v>
      </c>
      <c r="DS865" s="179" t="s">
        <v>65</v>
      </c>
      <c r="DT865" s="10">
        <f>DR865*1.3</f>
        <v>191.1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VLOOKUP(DX865,$A$879:$F$2566,6,FALSE)</f>
        <v>128</v>
      </c>
      <c r="EB865" s="179" t="s">
        <v>65</v>
      </c>
      <c r="EC865" s="10">
        <f>EA865*1.3</f>
        <v>166.4</v>
      </c>
      <c r="ED865" s="10"/>
      <c r="EE865" s="233"/>
      <c r="EF865" s="179" t="s">
        <v>122</v>
      </c>
      <c r="EG865" s="361" t="s">
        <v>3505</v>
      </c>
      <c r="EI865" s="180"/>
      <c r="EJ865" s="180">
        <f>VLOOKUP(EG865,$A$879:$F$2566,6,FALSE)</f>
        <v>147</v>
      </c>
      <c r="EK865" s="179" t="s">
        <v>65</v>
      </c>
      <c r="EL865" s="10">
        <f>EJ865*1.3</f>
        <v>191.1</v>
      </c>
      <c r="EM865" s="10"/>
      <c r="EN865" s="233"/>
      <c r="EO865" s="179" t="s">
        <v>122</v>
      </c>
      <c r="EP865" s="361" t="s">
        <v>3505</v>
      </c>
      <c r="ER865" s="180"/>
      <c r="ES865" s="180">
        <f>VLOOKUP(EP865,$A$879:$F$2566,6,FALSE)</f>
        <v>147</v>
      </c>
      <c r="ET865" s="179" t="s">
        <v>65</v>
      </c>
      <c r="EU865" s="10">
        <f>ES865*1.3</f>
        <v>191.1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VLOOKUP(EY865,$A$879:$F$2566,6,FALSE)</f>
        <v>121</v>
      </c>
      <c r="FC865" s="179" t="s">
        <v>65</v>
      </c>
      <c r="FD865" s="10">
        <f>FB865*1.3</f>
        <v>157.30000000000001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VLOOKUP(FH865,$A$879:$F$2566,6,FALSE)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VLOOKUP(FQ865,$A$879:$F$2566,6,FALSE)</f>
        <v>128</v>
      </c>
      <c r="FU865" s="179" t="s">
        <v>65</v>
      </c>
      <c r="FV865" s="10">
        <f>FT865*1.3</f>
        <v>166.4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VLOOKUP(FZ865,$A$879:$F$2566,6,FALSE)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VLOOKUP(GI865,$A$879:$F$2566,6,FALSE)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1" t="s">
        <v>3491</v>
      </c>
      <c r="GT865" s="180"/>
      <c r="GU865" s="180">
        <f>VLOOKUP(GR865,$A$879:$F$2566,6,FALSE)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3348</v>
      </c>
      <c r="HC865" s="180"/>
      <c r="HD865" s="180">
        <f>VLOOKUP(HA865,$A$879:$F$2566,6,FALSE)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VLOOKUP(HJ865,$A$879:$F$2566,6,FALSE)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VLOOKUP(HS865,$A$879:$F$2566,6,FALSE)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VLOOKUP(IB865,$A$879:$F$2566,6,FALSE)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1" t="s">
        <v>3505</v>
      </c>
      <c r="IM865" s="180"/>
      <c r="IN865" s="180">
        <f>VLOOKUP(IK865,$A$879:$F$2566,6,FALSE)</f>
        <v>147</v>
      </c>
      <c r="IO865" s="179" t="s">
        <v>65</v>
      </c>
      <c r="IP865" s="10">
        <f>IN865*1.3</f>
        <v>191.1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VLOOKUP(IT865,$A$879:$F$2566,6,FALSE)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1" t="s">
        <v>3423</v>
      </c>
      <c r="JE865" s="180"/>
      <c r="JF865" s="180">
        <f>VLOOKUP(JC865,$A$879:$F$2566,6,FALSE)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VLOOKUP(JL865,$A$879:$F$2566,6,FALSE)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3505</v>
      </c>
      <c r="JW865" s="180"/>
      <c r="JX865" s="180">
        <f>VLOOKUP(JU865,$A$879:$F$2566,6,FALSE)</f>
        <v>147</v>
      </c>
      <c r="JY865" s="179" t="s">
        <v>65</v>
      </c>
      <c r="JZ865" s="10">
        <f>JX865*1.3</f>
        <v>191.1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VLOOKUP(KD865,$A$879:$F$2566,6,FALSE)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2659</v>
      </c>
      <c r="KO865" s="180"/>
      <c r="KP865" s="180">
        <f>VLOOKUP(KM865,$A$879:$F$2566,6,FALSE)</f>
        <v>21</v>
      </c>
      <c r="KQ865" s="179" t="s">
        <v>65</v>
      </c>
      <c r="KR865" s="10">
        <f>KP865*1.3</f>
        <v>27.3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VLOOKUP(KV865,$A$879:$F$2566,6,FALSE)</f>
        <v>128</v>
      </c>
      <c r="KZ865" s="179" t="s">
        <v>65</v>
      </c>
      <c r="LA865" s="10">
        <f>KY865*1.3</f>
        <v>166.4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VLOOKUP(LE865,$A$879:$F$2566,6,FALSE)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3341</v>
      </c>
      <c r="LP865" s="180"/>
      <c r="LQ865" s="180">
        <f>VLOOKUP(LN865,$A$879:$F$2566,6,FALSE)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VLOOKUP(LW865,$A$879:$F$2566,6,FALSE)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3505</v>
      </c>
      <c r="MH865" s="180"/>
      <c r="MI865" s="180">
        <f>VLOOKUP(MF865,$A$879:$F$2566,6,FALSE)</f>
        <v>147</v>
      </c>
      <c r="MJ865" s="179" t="s">
        <v>65</v>
      </c>
      <c r="MK865" s="10">
        <f>MI865*1.3</f>
        <v>191.1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VLOOKUP(MO865,$A$879:$F$2566,6,FALSE)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3341</v>
      </c>
      <c r="MZ865" s="180"/>
      <c r="NA865" s="180">
        <f>VLOOKUP(MX865,$A$879:$F$2566,6,FALSE)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VLOOKUP(NG865,$A$879:$F$2566,6,FALSE)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VLOOKUP(NP865,$A$879:$F$2566,6,FALSE)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1" t="s">
        <v>3341</v>
      </c>
      <c r="OA865" s="180"/>
      <c r="OB865" s="180">
        <f>VLOOKUP(NY865,$A$879:$F$2566,6,FALSE)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VLOOKUP(OH865,$A$879:$F$2566,6,FALSE)</f>
        <v>13</v>
      </c>
      <c r="OL865" s="179" t="s">
        <v>65</v>
      </c>
      <c r="OM865" s="10">
        <f>OK865*1.3</f>
        <v>16.900000000000002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VLOOKUP(OQ865,$A$879:$F$2566,6,FALSE)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VLOOKUP(OZ865,$A$879:$F$2566,6,FALSE)</f>
        <v>18</v>
      </c>
      <c r="PD865" s="179" t="s">
        <v>65</v>
      </c>
      <c r="PE865" s="10">
        <f>PC865*1.3</f>
        <v>23.400000000000002</v>
      </c>
      <c r="PF865" s="10"/>
      <c r="PG865" s="233"/>
      <c r="PH865" s="179" t="s">
        <v>122</v>
      </c>
      <c r="PI865" s="361" t="s">
        <v>3341</v>
      </c>
      <c r="PK865" s="180"/>
      <c r="PL865" s="180">
        <f>VLOOKUP(PI865,$A$879:$F$2566,6,FALSE)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VLOOKUP(PR865,$A$879:$F$2566,6,FALSE)</f>
        <v>121</v>
      </c>
      <c r="PV865" s="179" t="s">
        <v>65</v>
      </c>
      <c r="PW865" s="10">
        <f>PU865*1.3</f>
        <v>157.30000000000001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VLOOKUP(QA865,$A$879:$F$2566,6,FALSE)</f>
        <v>13</v>
      </c>
      <c r="QE865" s="179" t="s">
        <v>65</v>
      </c>
      <c r="QF865" s="10">
        <f>QD865*1.3</f>
        <v>16.900000000000002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VLOOKUP(QJ865,$A$879:$F$2566,6,FALSE)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VLOOKUP(QS865,$A$879:$F$2566,6,FALSE)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3341</v>
      </c>
      <c r="RD865" s="180"/>
      <c r="RE865" s="180">
        <f>VLOOKUP(RB865,$A$879:$F$2566,6,FALSE)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3243</v>
      </c>
      <c r="RM865" s="180"/>
      <c r="RN865" s="180">
        <f>VLOOKUP(RK865,$A$879:$F$2566,6,FALSE)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VLOOKUP(RT865,$A$879:$F$2566,6,FALSE)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VLOOKUP(SC865,$A$879:$F$2566,6,FALSE)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VLOOKUP(SL865,$A$879:$F$2566,6,FALSE)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VLOOKUP(SU865,$A$879:$F$2566,6,FALSE)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VLOOKUP(TD865,$A$879:$F$2566,6,FALSE)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VLOOKUP(TM865,$A$879:$F$2566,6,FALSE)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VLOOKUP(TV865,$A$879:$F$2566,6,FALSE)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VLOOKUP(UE865,$A$879:$F$2566,6,FALSE)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VLOOKUP(UN865,$A$879:$F$2566,6,FALSE)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3192</v>
      </c>
      <c r="UY865" s="180"/>
      <c r="UZ865" s="180">
        <f>VLOOKUP(UW865,$A$879:$F$2566,6,FALSE)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VLOOKUP(VF865,$A$879:$F$2566,6,FALSE)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3119</v>
      </c>
      <c r="VQ865" s="180"/>
      <c r="VR865" s="180">
        <f>VLOOKUP(VO865,$A$879:$F$2566,6,FALSE)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VLOOKUP(VX865,$A$879:$F$2566,6,FALSE)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VLOOKUP(WG865,$A$879:$F$2566,6,FALSE)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VLOOKUP(WP865,$A$879:$F$2566,6,FALSE)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VLOOKUP(WY865,$A$879:$F$2566,6,FALSE)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3505</v>
      </c>
      <c r="XJ865" s="180"/>
      <c r="XK865" s="180">
        <f>VLOOKUP(XH865,$A$879:$F$2566,6,FALSE)</f>
        <v>147</v>
      </c>
      <c r="XL865" s="179" t="s">
        <v>65</v>
      </c>
      <c r="XM865" s="10">
        <f>XK865*1.3</f>
        <v>191.1</v>
      </c>
      <c r="XO865" s="239"/>
      <c r="XP865" s="179" t="s">
        <v>122</v>
      </c>
      <c r="XQ865" s="361" t="s">
        <v>3111</v>
      </c>
      <c r="XS865" s="180"/>
      <c r="XT865" s="180">
        <f>VLOOKUP(XQ865,$A$879:$F$2566,6,FALSE)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3505</v>
      </c>
      <c r="YB865" s="180"/>
      <c r="YC865" s="180">
        <f>VLOOKUP(XZ865,$A$879:$F$2566,6,FALSE)</f>
        <v>147</v>
      </c>
      <c r="YD865" s="179" t="s">
        <v>65</v>
      </c>
      <c r="YE865" s="10">
        <f>YC865*1.3</f>
        <v>191.1</v>
      </c>
      <c r="YG865" s="239"/>
      <c r="YH865" s="179" t="s">
        <v>122</v>
      </c>
      <c r="YI865" s="361" t="s">
        <v>3341</v>
      </c>
      <c r="YK865" s="180"/>
      <c r="YL865" s="180">
        <f>VLOOKUP(YI865,$A$879:$F$2566,6,FALSE)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VLOOKUP(YR865,$A$879:$F$2566,6,FALSE)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3115</v>
      </c>
      <c r="ZC865" s="180"/>
      <c r="ZD865" s="180">
        <f>VLOOKUP(ZA865,$A$879:$F$2566,6,FALSE)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3354</v>
      </c>
      <c r="ZL865" s="180"/>
      <c r="ZM865" s="180">
        <f>VLOOKUP(ZJ865,$A$879:$F$2566,6,FALSE)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VLOOKUP(ZS865,$A$879:$F$2566,6,FALSE)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VLOOKUP(AAB865,$A$879:$F$2566,6,FALSE)</f>
        <v>3</v>
      </c>
      <c r="AAF865" s="179" t="s">
        <v>65</v>
      </c>
      <c r="AAG865" s="10">
        <f>AAE865*1.3</f>
        <v>3.9000000000000004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VLOOKUP(AAK865,$A$879:$F$2566,6,FALSE)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3392</v>
      </c>
      <c r="AAV865" s="180"/>
      <c r="AAW865" s="180">
        <f>VLOOKUP(AAT865,$A$879:$F$2566,6,FALSE)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VLOOKUP(ABC865,$A$879:$F$2566,6,FALSE)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VLOOKUP(ABL865,$A$879:$F$2566,6,FALSE)</f>
        <v>6</v>
      </c>
      <c r="ABP865" s="179" t="s">
        <v>65</v>
      </c>
      <c r="ABQ865" s="10">
        <f>ABO865*1.3</f>
        <v>7.8000000000000007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VLOOKUP(ABU865,$A$879:$F$2566,6,FALSE)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VLOOKUP(ACD865,$A$879:$F$2566,6,FALSE)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VLOOKUP(ACM865,$A$879:$F$2566,6,FALSE)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VLOOKUP(ACV865,$A$879:$F$2566,6,FALSE)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VLOOKUP(ADE865,$A$879:$F$2566,6,FALSE)</f>
        <v>19</v>
      </c>
      <c r="ADI865" s="179" t="s">
        <v>65</v>
      </c>
      <c r="ADJ865" s="10">
        <f>ADH865*1.3</f>
        <v>24.7</v>
      </c>
      <c r="ADL865" s="239"/>
      <c r="ADM865" s="179" t="s">
        <v>122</v>
      </c>
      <c r="ADN865" s="75" t="s">
        <v>183</v>
      </c>
      <c r="ADP865" s="180"/>
      <c r="ADQ865" s="180" t="e">
        <f>VLOOKUP(ADN865,$A$879:$F$2566,6,FALSE)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VLOOKUP(ADW865,$A$879:$F$2566,6,FALSE)</f>
        <v>121</v>
      </c>
      <c r="AEA865" s="179" t="s">
        <v>65</v>
      </c>
      <c r="AEB865" s="10">
        <f>ADZ865*1.3</f>
        <v>157.30000000000001</v>
      </c>
      <c r="AED865" s="239"/>
      <c r="AEE865" s="179" t="s">
        <v>122</v>
      </c>
      <c r="AEF865" s="75" t="s">
        <v>183</v>
      </c>
      <c r="AEH865" s="180"/>
      <c r="AEI865" s="180" t="e">
        <f>VLOOKUP(AEF865,$A$879:$F$2566,6,FALSE)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VLOOKUP(AEO865,$A$879:$F$2566,6,FALSE)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VLOOKUP(AEX865,$A$879:$F$2566,6,FALSE)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VLOOKUP(AFG865,$A$879:$F$2566,6,FALSE)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VLOOKUP(AFP865,$A$879:$F$2566,6,FALSE)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VLOOKUP(AFY865,$A$879:$F$2566,6,FALSE)</f>
        <v>3</v>
      </c>
      <c r="AGC865" s="179" t="s">
        <v>65</v>
      </c>
      <c r="AGD865" s="10">
        <f>AGB865*1.3</f>
        <v>3.9000000000000004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VLOOKUP(AGH865,$A$879:$F$2566,6,FALSE)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VLOOKUP(AGQ865,$A$879:$F$2566,6,FALSE)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VLOOKUP(AGZ865,$A$879:$F$2566,6,FALSE)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0" t="s">
        <v>3462</v>
      </c>
      <c r="AHK865" s="180"/>
      <c r="AHL865" s="180">
        <f>VLOOKUP(AHI865,$A$879:$F$2566,6,FALSE)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VLOOKUP(AHR865,$A$879:$F$2566,6,FALSE)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VLOOKUP(AIA865,$A$879:$F$2566,6,FALSE)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1" t="s">
        <v>3168</v>
      </c>
      <c r="AIL865" s="180"/>
      <c r="AIM865" s="180">
        <f>VLOOKUP(AIJ865,$A$879:$F$2566,6,FALSE)</f>
        <v>23</v>
      </c>
      <c r="AIN865" s="179" t="s">
        <v>65</v>
      </c>
      <c r="AIO865" s="10">
        <f>AIM865*1.3</f>
        <v>29.900000000000002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VLOOKUP(AIS865,$A$879:$F$2566,6,FALSE)</f>
        <v>3</v>
      </c>
      <c r="AIW865" s="179" t="s">
        <v>65</v>
      </c>
      <c r="AIX865" s="10">
        <f>AIV865*1.3</f>
        <v>3.9000000000000004</v>
      </c>
      <c r="AIY865" s="10"/>
      <c r="AIZ865" s="239"/>
      <c r="AJA865" s="179" t="s">
        <v>122</v>
      </c>
      <c r="AJB865" s="371" t="s">
        <v>3341</v>
      </c>
      <c r="AJD865" s="180"/>
      <c r="AJE865" s="180">
        <f>VLOOKUP(AJB865,$A$879:$F$2566,6,FALSE)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3505</v>
      </c>
      <c r="AJM865" s="180"/>
      <c r="AJN865" s="180">
        <f>VLOOKUP(AJK865,$A$879:$F$2566,6,FALSE)</f>
        <v>147</v>
      </c>
      <c r="AJO865" s="179" t="s">
        <v>65</v>
      </c>
      <c r="AJP865" s="10">
        <f>AJN865*1.3</f>
        <v>191.1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VLOOKUP(AJT865,$A$879:$F$2566,6,FALSE)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1" t="s">
        <v>3392</v>
      </c>
      <c r="AKE865" s="180"/>
      <c r="AKF865" s="180">
        <f>VLOOKUP(AKC865,$A$879:$F$2566,6,FALSE)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1" t="s">
        <v>3341</v>
      </c>
      <c r="AKN865" s="180"/>
      <c r="AKO865" s="180">
        <f>VLOOKUP(AKL865,$A$879:$F$2566,6,FALSE)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2659</v>
      </c>
      <c r="AKW865" s="180"/>
      <c r="AKX865" s="180">
        <f>VLOOKUP(AKU865,$A$879:$F$2566,6,FALSE)</f>
        <v>21</v>
      </c>
      <c r="AKY865" s="179" t="s">
        <v>65</v>
      </c>
      <c r="AKZ865" s="10">
        <f>AKX865*1.3</f>
        <v>27.3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VLOOKUP(ALD865,$A$879:$F$2566,6,FALSE)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VLOOKUP(ALM865,$A$879:$F$2566,6,FALSE)</f>
        <v>121</v>
      </c>
      <c r="ALQ865" s="179" t="s">
        <v>65</v>
      </c>
      <c r="ALR865" s="10">
        <f>ALP865*1.3</f>
        <v>157.30000000000001</v>
      </c>
      <c r="ALS865" s="10"/>
      <c r="ALT865" s="239"/>
      <c r="ALU865" s="179" t="s">
        <v>122</v>
      </c>
      <c r="ALV865" s="361" t="s">
        <v>2659</v>
      </c>
      <c r="ALX865" s="180"/>
      <c r="ALY865" s="180">
        <f>VLOOKUP(ALV865,$A$879:$F$2566,6,FALSE)</f>
        <v>21</v>
      </c>
      <c r="ALZ865" s="179" t="s">
        <v>65</v>
      </c>
      <c r="AMA865" s="10">
        <f>ALY865*1.3</f>
        <v>27.3</v>
      </c>
      <c r="AMB865" s="10"/>
      <c r="AMC865" s="239"/>
      <c r="AMD865" s="179" t="s">
        <v>122</v>
      </c>
      <c r="AME865" s="443" t="s">
        <v>1381</v>
      </c>
      <c r="AMG865" s="180"/>
      <c r="AMH865" s="180">
        <f>VLOOKUP(AME865,$A$879:$F$2566,6,FALSE)</f>
        <v>128</v>
      </c>
      <c r="AMI865" s="179" t="s">
        <v>65</v>
      </c>
      <c r="AMJ865" s="10">
        <f>AMH865*1.3</f>
        <v>166.4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VLOOKUP(AMN865,$A$879:$F$2566,6,FALSE)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VLOOKUP(AMW865,$A$879:$F$2566,6,FALSE)</f>
        <v>3</v>
      </c>
      <c r="ANA865" s="179" t="s">
        <v>65</v>
      </c>
      <c r="ANB865" s="10">
        <f>AMZ865*1.3</f>
        <v>3.9000000000000004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VLOOKUP(ANF865,$A$879:$F$2566,6,FALSE)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VLOOKUP(ANO865,$A$879:$F$2566,6,FALSE)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VLOOKUP(ANX865,$A$879:$F$2566,6,FALSE)</f>
        <v>128</v>
      </c>
      <c r="AOB865" s="179" t="s">
        <v>65</v>
      </c>
      <c r="AOC865" s="10">
        <f>AOA865*1.3</f>
        <v>166.4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VLOOKUP(AOG865,$A$879:$F$2566,6,FALSE)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3341</v>
      </c>
      <c r="AOR865" s="180"/>
      <c r="AOS865" s="180">
        <f>VLOOKUP(AOP865,$A$879:$F$2566,6,FALSE)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6" t="s">
        <v>507</v>
      </c>
      <c r="APA865" s="180"/>
      <c r="APB865" s="180">
        <f>VLOOKUP(AOY865,$A$879:$F$2566,6,FALSE)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VLOOKUP(APH865,$A$879:$F$2566,6,FALSE)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VLOOKUP(APQ865,$A$879:$F$2566,6,FALSE)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3383</v>
      </c>
      <c r="AQB865" s="180"/>
      <c r="AQC865" s="180">
        <f>VLOOKUP(APZ865,$A$879:$F$2566,6,FALSE)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VLOOKUP(AQI865,$A$879:$F$2566,6,FALSE)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VLOOKUP(AQR865,$A$879:$F$2566,6,FALSE)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VLOOKUP(ARA865,$A$879:$F$2566,6,FALSE)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VLOOKUP(ARJ865,$A$879:$F$2566,6,FALSE)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VLOOKUP(ARS865,$A$879:$F$2566,6,FALSE)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3544</v>
      </c>
      <c r="ASD865" s="180"/>
      <c r="ASE865" s="180">
        <f>VLOOKUP(ASB865,$A$879:$F$2566,6,FALSE)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VLOOKUP(ASK865,$A$879:$F$2566,6,FALSE)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VLOOKUP(AST865,$A$879:$F$2566,6,FALSE)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VLOOKUP(ATC865,$A$879:$F$2566,6,FALSE)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VLOOKUP(ATL865,$A$879:$F$2566,6,FALSE)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VLOOKUP(ATU865,$A$879:$F$2566,6,FALSE)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VLOOKUP(AUD865,$A$879:$F$2566,6,FALSE)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VLOOKUP(AUM865,$A$879:$F$2566,6,FALSE)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VLOOKUP(AUV865,$A$879:$F$2566,6,FALSE)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VLOOKUP(AVE865,$A$879:$F$2566,6,FALSE)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VLOOKUP(AVN865,$A$879:$F$2566,6,FALSE)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VLOOKUP(AVW865,$A$879:$F$2566,6,FALSE)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VLOOKUP(AWF865,$A$879:$F$2566,6,FALSE)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VLOOKUP(AWO865,$A$879:$F$2566,6,FALSE)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VLOOKUP(AWX865,$A$879:$F$2566,6,FALSE)</f>
        <v>128</v>
      </c>
      <c r="AXB865" s="179" t="s">
        <v>65</v>
      </c>
      <c r="AXC865" s="10">
        <f>AXA865*1.3</f>
        <v>166.4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VLOOKUP(AXG865,$A$879:$F$2566,6,FALSE)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VLOOKUP(AXP865,$A$879:$F$2566,6,FALSE)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VLOOKUP(AXY865,$A$879:$F$2566,6,FALSE)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VLOOKUP(AYH865,$A$879:$F$2566,6,FALSE)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VLOOKUP(AYQ865,$A$879:$F$2566,6,FALSE)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VLOOKUP(AYZ865,$A$879:$F$2566,6,FALSE)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VLOOKUP(AZI865,$A$879:$F$2566,6,FALSE)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3316</v>
      </c>
      <c r="AZT865" s="180"/>
      <c r="AZU865" s="180">
        <f>VLOOKUP(AZR865,$A$879:$F$2566,6,FALSE)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VLOOKUP(BAA865,$A$879:$F$2566,6,FALSE)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40" t="s">
        <v>3462</v>
      </c>
      <c r="BAL865" s="180"/>
      <c r="BAM865" s="180">
        <f>VLOOKUP(BAJ865,$A$879:$F$2566,6,FALSE)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VLOOKUP(BAS865,$A$879:$F$2566,6,FALSE)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VLOOKUP(BBB865,$A$879:$F$2566,6,FALSE)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VLOOKUP(BBK865,$A$879:$F$2566,6,FALSE)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7" t="s">
        <v>3341</v>
      </c>
      <c r="BBV865" s="180"/>
      <c r="BBW865" s="180">
        <f>VLOOKUP(BBT865,$A$879:$F$2566,6,FALSE)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3505</v>
      </c>
      <c r="BCE865" s="180"/>
      <c r="BCF865" s="180">
        <f>VLOOKUP(BCC865,$A$879:$F$2566,6,FALSE)</f>
        <v>147</v>
      </c>
      <c r="BCG865" s="179" t="s">
        <v>65</v>
      </c>
      <c r="BCH865" s="10">
        <f>BCF865*1.3</f>
        <v>191.1</v>
      </c>
      <c r="BCI865" s="10"/>
      <c r="BCJ865" s="239"/>
      <c r="BCK865" s="179" t="s">
        <v>122</v>
      </c>
      <c r="BCL865" s="361" t="s">
        <v>3505</v>
      </c>
      <c r="BCN865" s="180"/>
      <c r="BCO865" s="180">
        <f>VLOOKUP(BCL865,$A$879:$F$2566,6,FALSE)</f>
        <v>147</v>
      </c>
      <c r="BCP865" s="179" t="s">
        <v>65</v>
      </c>
      <c r="BCQ865" s="10">
        <f>BCO865*1.3</f>
        <v>191.1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VLOOKUP(BCU865,$A$879:$F$2566,6,FALSE)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VLOOKUP(BDD865,$A$879:$F$2566,6,FALSE)</f>
        <v>128</v>
      </c>
      <c r="BDH865" s="179" t="s">
        <v>65</v>
      </c>
      <c r="BDI865" s="10">
        <f>BDG865*1.3</f>
        <v>166.4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VLOOKUP(BDM865,$A$879:$F$2566,6,FALSE)</f>
        <v>13</v>
      </c>
      <c r="BDQ865" s="179" t="s">
        <v>65</v>
      </c>
      <c r="BDR865" s="10">
        <f>BDP865*1.3</f>
        <v>16.900000000000002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VLOOKUP(BDV865,$A$879:$F$2566,6,FALSE)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3180</v>
      </c>
      <c r="BEG865" s="180"/>
      <c r="BEH865" s="180">
        <f>VLOOKUP(BEE865,$A$879:$F$2566,6,FALSE)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1" t="s">
        <v>3346</v>
      </c>
      <c r="BEP865" s="180"/>
      <c r="BEQ865" s="180">
        <f>VLOOKUP(BEN865,$A$879:$F$2566,6,FALSE)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VLOOKUP(BEW865,$A$879:$F$2566,6,FALSE)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VLOOKUP(BFF865,$A$879:$F$2566,6,FALSE)</f>
        <v>13</v>
      </c>
      <c r="BFJ865" s="179" t="s">
        <v>65</v>
      </c>
      <c r="BFK865" s="10">
        <f>BFI865*1.3</f>
        <v>16.900000000000002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VLOOKUP(BFO865,$A$879:$F$2566,6,FALSE)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VLOOKUP(BFX865,$A$879:$F$2566,6,FALSE)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VLOOKUP(BGG865,$A$879:$F$2566,6,FALSE)</f>
        <v>3</v>
      </c>
      <c r="BGK865" s="179" t="s">
        <v>65</v>
      </c>
      <c r="BGL865" s="10">
        <f>BGJ865*1.3</f>
        <v>3.9000000000000004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VLOOKUP(BGP865,$A$879:$F$2566,6,FALSE)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VLOOKUP(BGY865,$A$879:$F$2566,6,FALSE)</f>
        <v>22</v>
      </c>
      <c r="BHC865" s="179" t="s">
        <v>65</v>
      </c>
      <c r="BHD865" s="10">
        <f>BHB865*1.3</f>
        <v>28.6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VLOOKUP(B866,$A$879:$F$2566,6,FALSE)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VLOOKUP(K866,$A$879:$F$2566,6,FALSE)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VLOOKUP(T866,$A$879:$F$2566,6,FALSE)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VLOOKUP(AC866,$A$879:$F$2566,6,FALSE)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1" t="s">
        <v>3341</v>
      </c>
      <c r="AN866" s="180"/>
      <c r="AO866" s="180">
        <f>VLOOKUP(AL866,$A$879:$F$2566,6,FALSE)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VLOOKUP(AU866,$A$879:$F$2566,6,FALSE)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3423</v>
      </c>
      <c r="BF866" s="180"/>
      <c r="BG866" s="180">
        <f>VLOOKUP(BD866,$A$879:$F$2566,6,FALSE)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VLOOKUP(BM866,$A$879:$F$2566,6,FALSE)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VLOOKUP(BV866,$A$879:$F$2566,6,FALSE)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VLOOKUP(CE866,$A$879:$F$2566,6,FALSE)</f>
        <v>128</v>
      </c>
      <c r="CI866" s="179" t="s">
        <v>67</v>
      </c>
      <c r="CJ866" s="10">
        <f>CH866*1.2</f>
        <v>153.6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VLOOKUP(CN866,$A$879:$F$2566,6,FALSE)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VLOOKUP(CW866,$A$879:$F$2566,6,FALSE)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VLOOKUP(DF866,$A$879:$F$2566,6,FALSE)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VLOOKUP(DO866,$A$879:$F$2566,6,FALSE)</f>
        <v>128</v>
      </c>
      <c r="DS866" s="179" t="s">
        <v>67</v>
      </c>
      <c r="DT866" s="10">
        <f>DR866*1.2</f>
        <v>153.6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VLOOKUP(DX866,$A$879:$F$2566,6,FALSE)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VLOOKUP(EG866,$A$879:$F$2566,6,FALSE)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VLOOKUP(EP866,$A$879:$F$2566,6,FALSE)</f>
        <v>3</v>
      </c>
      <c r="ET866" s="179" t="s">
        <v>67</v>
      </c>
      <c r="EU866" s="10">
        <f>ES866*1.2</f>
        <v>3.5999999999999996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VLOOKUP(EY866,$A$879:$F$2566,6,FALSE)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VLOOKUP(FH866,$A$879:$F$2566,6,FALSE)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VLOOKUP(FQ866,$A$879:$F$2566,6,FALSE)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VLOOKUP(FZ866,$A$879:$F$2566,6,FALSE)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3505</v>
      </c>
      <c r="GK866" s="180"/>
      <c r="GL866" s="180">
        <f>VLOOKUP(GI866,$A$879:$F$2566,6,FALSE)</f>
        <v>147</v>
      </c>
      <c r="GM866" s="179" t="s">
        <v>67</v>
      </c>
      <c r="GN866" s="10">
        <f>GL866*1.2</f>
        <v>176.4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VLOOKUP(GR866,$A$879:$F$2566,6,FALSE)</f>
        <v>121</v>
      </c>
      <c r="GV866" s="179" t="s">
        <v>67</v>
      </c>
      <c r="GW866" s="10">
        <f>GU866*1.2</f>
        <v>145.19999999999999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VLOOKUP(HA866,$A$879:$F$2566,6,FALSE)</f>
        <v>13</v>
      </c>
      <c r="HE866" s="179" t="s">
        <v>67</v>
      </c>
      <c r="HF866" s="10">
        <f>HD866*1.2</f>
        <v>15.6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VLOOKUP(HJ866,$A$879:$F$2566,6,FALSE)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VLOOKUP(HS866,$A$879:$F$2566,6,FALSE)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1" t="s">
        <v>3341</v>
      </c>
      <c r="ID866" s="180"/>
      <c r="IE866" s="180">
        <f>VLOOKUP(IB866,$A$879:$F$2566,6,FALSE)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VLOOKUP(IK866,$A$879:$F$2566,6,FALSE)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VLOOKUP(IT866,$A$879:$F$2566,6,FALSE)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VLOOKUP(JC866,$A$879:$F$2566,6,FALSE)</f>
        <v>121</v>
      </c>
      <c r="JG866" s="179" t="s">
        <v>67</v>
      </c>
      <c r="JH866" s="10">
        <f>JF866*1.2</f>
        <v>145.19999999999999</v>
      </c>
      <c r="JI866" s="10"/>
      <c r="JJ866" s="233"/>
      <c r="JK866" s="179" t="s">
        <v>123</v>
      </c>
      <c r="JL866" s="361" t="s">
        <v>3180</v>
      </c>
      <c r="JN866" s="180"/>
      <c r="JO866" s="180">
        <f>VLOOKUP(JL866,$A$879:$F$2566,6,FALSE)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VLOOKUP(JU866,$A$879:$F$2566,6,FALSE)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VLOOKUP(KD866,$A$879:$F$2566,6,FALSE)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3341</v>
      </c>
      <c r="KO866" s="180"/>
      <c r="KP866" s="180">
        <f>VLOOKUP(KM866,$A$879:$F$2566,6,FALSE)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VLOOKUP(KV866,$A$879:$F$2566,6,FALSE)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VLOOKUP(LE866,$A$879:$F$2566,6,FALSE)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VLOOKUP(LN866,$A$879:$F$2566,6,FALSE)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VLOOKUP(LW866,$A$879:$F$2566,6,FALSE)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1" t="s">
        <v>3423</v>
      </c>
      <c r="MH866" s="180"/>
      <c r="MI866" s="180">
        <f>VLOOKUP(MF866,$A$879:$F$2566,6,FALSE)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VLOOKUP(MO866,$A$879:$F$2566,6,FALSE)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VLOOKUP(MX866,$A$879:$F$2566,6,FALSE)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VLOOKUP(NG866,$A$879:$F$2566,6,FALSE)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VLOOKUP(NP866,$A$879:$F$2566,6,FALSE)</f>
        <v>6</v>
      </c>
      <c r="NT866" s="179" t="s">
        <v>67</v>
      </c>
      <c r="NU866" s="10">
        <f>NS866*1.2</f>
        <v>7.1999999999999993</v>
      </c>
      <c r="NV866" s="10"/>
      <c r="NW866" s="233"/>
      <c r="NX866" s="179" t="s">
        <v>123</v>
      </c>
      <c r="NY866" s="361" t="s">
        <v>2659</v>
      </c>
      <c r="OA866" s="180"/>
      <c r="OB866" s="180">
        <f>VLOOKUP(NY866,$A$879:$F$2566,6,FALSE)</f>
        <v>21</v>
      </c>
      <c r="OC866" s="179" t="s">
        <v>67</v>
      </c>
      <c r="OD866" s="10">
        <f>OB866*1.2</f>
        <v>25.2</v>
      </c>
      <c r="OE866" s="10"/>
      <c r="OF866" s="233"/>
      <c r="OG866" s="179" t="s">
        <v>123</v>
      </c>
      <c r="OH866" s="361" t="s">
        <v>3276</v>
      </c>
      <c r="OJ866" s="180"/>
      <c r="OK866" s="180">
        <f>VLOOKUP(OH866,$A$879:$F$2566,6,FALSE)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VLOOKUP(OQ866,$A$879:$F$2566,6,FALSE)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3423</v>
      </c>
      <c r="PB866" s="180"/>
      <c r="PC866" s="180">
        <f>VLOOKUP(OZ866,$A$879:$F$2566,6,FALSE)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VLOOKUP(PI866,$A$879:$F$2566,6,FALSE)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VLOOKUP(PR866,$A$879:$F$2566,6,FALSE)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3" t="s">
        <v>3505</v>
      </c>
      <c r="QC866" s="180"/>
      <c r="QD866" s="180">
        <f>VLOOKUP(QA866,$A$879:$F$2566,6,FALSE)</f>
        <v>147</v>
      </c>
      <c r="QE866" s="179" t="s">
        <v>67</v>
      </c>
      <c r="QF866" s="10">
        <f>QD866*1.2</f>
        <v>176.4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VLOOKUP(QJ866,$A$879:$F$2566,6,FALSE)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VLOOKUP(QS866,$A$879:$F$2566,6,FALSE)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VLOOKUP(RB866,$A$879:$F$2566,6,FALSE)</f>
        <v>121</v>
      </c>
      <c r="RF866" s="179" t="s">
        <v>67</v>
      </c>
      <c r="RG866" s="10">
        <f>RE866*1.2</f>
        <v>145.19999999999999</v>
      </c>
      <c r="RH866" s="10"/>
      <c r="RI866" s="233"/>
      <c r="RJ866" s="179" t="s">
        <v>123</v>
      </c>
      <c r="RK866" s="361" t="s">
        <v>3323</v>
      </c>
      <c r="RM866" s="180"/>
      <c r="RN866" s="180">
        <f>VLOOKUP(RK866,$A$879:$F$2566,6,FALSE)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VLOOKUP(RT866,$A$879:$F$2566,6,FALSE)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VLOOKUP(SC866,$A$879:$F$2566,6,FALSE)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3352</v>
      </c>
      <c r="SN866" s="180"/>
      <c r="SO866" s="180">
        <f>VLOOKUP(SL866,$A$879:$F$2566,6,FALSE)</f>
        <v>110</v>
      </c>
      <c r="SP866" s="179" t="s">
        <v>67</v>
      </c>
      <c r="SQ866" s="10">
        <f>SO866*1.2</f>
        <v>132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VLOOKUP(SU866,$A$879:$F$2566,6,FALSE)</f>
        <v>121</v>
      </c>
      <c r="SY866" s="179" t="s">
        <v>67</v>
      </c>
      <c r="SZ866" s="10">
        <f>SX866*1.2</f>
        <v>145.19999999999999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VLOOKUP(TD866,$A$879:$F$2566,6,FALSE)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3307</v>
      </c>
      <c r="TO866" s="180"/>
      <c r="TP866" s="180">
        <f>VLOOKUP(TM866,$A$879:$F$2566,6,FALSE)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VLOOKUP(TV866,$A$879:$F$2566,6,FALSE)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3480</v>
      </c>
      <c r="UG866" s="180"/>
      <c r="UH866" s="180">
        <f>VLOOKUP(UE866,$A$879:$F$2566,6,FALSE)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VLOOKUP(UN866,$A$879:$F$2566,6,FALSE)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3392</v>
      </c>
      <c r="UY866" s="180"/>
      <c r="UZ866" s="180">
        <f>VLOOKUP(UW866,$A$879:$F$2566,6,FALSE)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VLOOKUP(VF866,$A$879:$F$2566,6,FALSE)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3392</v>
      </c>
      <c r="VQ866" s="180"/>
      <c r="VR866" s="180">
        <f>VLOOKUP(VO866,$A$879:$F$2566,6,FALSE)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VLOOKUP(VX866,$A$879:$F$2566,6,FALSE)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3505</v>
      </c>
      <c r="WI866" s="180"/>
      <c r="WJ866" s="180">
        <f>VLOOKUP(WG866,$A$879:$F$2566,6,FALSE)</f>
        <v>147</v>
      </c>
      <c r="WK866" s="179" t="s">
        <v>67</v>
      </c>
      <c r="WL866" s="10">
        <f>WJ866*1.2</f>
        <v>176.4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VLOOKUP(WP866,$A$879:$F$2566,6,FALSE)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VLOOKUP(WY866,$A$879:$F$2566,6,FALSE)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VLOOKUP(XH866,$A$879:$F$2566,6,FALSE)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1" t="s">
        <v>2565</v>
      </c>
      <c r="XS866" s="180"/>
      <c r="XT866" s="180">
        <f>VLOOKUP(XQ866,$A$879:$F$2566,6,FALSE)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3350</v>
      </c>
      <c r="YB866" s="180"/>
      <c r="YC866" s="180">
        <f>VLOOKUP(XZ866,$A$879:$F$2566,6,FALSE)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1" t="s">
        <v>2330</v>
      </c>
      <c r="YK866" s="180"/>
      <c r="YL866" s="180">
        <f>VLOOKUP(YI866,$A$879:$F$2566,6,FALSE)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VLOOKUP(YR866,$A$879:$F$2566,6,FALSE)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VLOOKUP(ZA866,$A$879:$F$2566,6,FALSE)</f>
        <v>3</v>
      </c>
      <c r="ZE866" s="179" t="s">
        <v>67</v>
      </c>
      <c r="ZF866" s="10">
        <f>ZD866*1.2</f>
        <v>3.5999999999999996</v>
      </c>
      <c r="ZH866" s="239"/>
      <c r="ZI866" s="179" t="s">
        <v>123</v>
      </c>
      <c r="ZJ866" s="361" t="s">
        <v>727</v>
      </c>
      <c r="ZL866" s="180"/>
      <c r="ZM866" s="180">
        <f>VLOOKUP(ZJ866,$A$879:$F$2566,6,FALSE)</f>
        <v>6</v>
      </c>
      <c r="ZN866" s="179" t="s">
        <v>67</v>
      </c>
      <c r="ZO866" s="10">
        <f>ZM866*1.2</f>
        <v>7.1999999999999993</v>
      </c>
      <c r="ZQ866" s="239"/>
      <c r="ZR866" s="179" t="s">
        <v>123</v>
      </c>
      <c r="ZS866" s="361" t="s">
        <v>1379</v>
      </c>
      <c r="ZU866" s="180"/>
      <c r="ZV866" s="180">
        <f>VLOOKUP(ZS866,$A$879:$F$2566,6,FALSE)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1" t="s">
        <v>3523</v>
      </c>
      <c r="AAD866" s="180"/>
      <c r="AAE866" s="180">
        <f>VLOOKUP(AAB866,$A$879:$F$2566,6,FALSE)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VLOOKUP(AAK866,$A$879:$F$2566,6,FALSE)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2659</v>
      </c>
      <c r="AAV866" s="180"/>
      <c r="AAW866" s="180">
        <f>VLOOKUP(AAT866,$A$879:$F$2566,6,FALSE)</f>
        <v>21</v>
      </c>
      <c r="AAX866" s="179" t="s">
        <v>67</v>
      </c>
      <c r="AAY866" s="10">
        <f>AAW866*1.2</f>
        <v>25.2</v>
      </c>
      <c r="AAZ866" s="10"/>
      <c r="ABA866" s="239"/>
      <c r="ABB866" s="179" t="s">
        <v>123</v>
      </c>
      <c r="ABC866" s="375" t="s">
        <v>3505</v>
      </c>
      <c r="ABE866" s="180"/>
      <c r="ABF866" s="180">
        <f>VLOOKUP(ABC866,$A$879:$F$2566,6,FALSE)</f>
        <v>147</v>
      </c>
      <c r="ABG866" s="179" t="s">
        <v>67</v>
      </c>
      <c r="ABH866" s="10">
        <f>ABF866*1.2</f>
        <v>176.4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VLOOKUP(ABL866,$A$879:$F$2566,6,FALSE)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VLOOKUP(ABU866,$A$879:$F$2566,6,FALSE)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VLOOKUP(ACD866,$A$879:$F$2566,6,FALSE)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VLOOKUP(ACM866,$A$879:$F$2566,6,FALSE)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VLOOKUP(ACV866,$A$879:$F$2566,6,FALSE)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3372</v>
      </c>
      <c r="ADG866" s="180"/>
      <c r="ADH866" s="180">
        <f>VLOOKUP(ADE866,$A$879:$F$2566,6,FALSE)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VLOOKUP(ADN866,$A$879:$F$2566,6,FALSE)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3462</v>
      </c>
      <c r="ADY866" s="180"/>
      <c r="ADZ866" s="180">
        <f>VLOOKUP(ADW866,$A$879:$F$2566,6,FALSE)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VLOOKUP(AEF866,$A$879:$F$2566,6,FALSE)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VLOOKUP(AEO866,$A$879:$F$2566,6,FALSE)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VLOOKUP(AEX866,$A$879:$F$2566,6,FALSE)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VLOOKUP(AFG866,$A$879:$F$2566,6,FALSE)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VLOOKUP(AFP866,$A$879:$F$2566,6,FALSE)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VLOOKUP(AFY866,$A$879:$F$2566,6,FALSE)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1" t="s">
        <v>2659</v>
      </c>
      <c r="AGJ866" s="180"/>
      <c r="AGK866" s="180">
        <f>VLOOKUP(AGH866,$A$879:$F$2566,6,FALSE)</f>
        <v>21</v>
      </c>
      <c r="AGL866" s="179" t="s">
        <v>67</v>
      </c>
      <c r="AGM866" s="10">
        <f>AGK866*1.2</f>
        <v>25.2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VLOOKUP(AGQ866,$A$879:$F$2566,6,FALSE)</f>
        <v>172</v>
      </c>
      <c r="AGU866" s="179" t="s">
        <v>67</v>
      </c>
      <c r="AGV866" s="10">
        <f>AGT866*1.2</f>
        <v>206.4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VLOOKUP(AGZ866,$A$879:$F$2566,6,FALSE)</f>
        <v>121</v>
      </c>
      <c r="AHD866" s="179" t="s">
        <v>67</v>
      </c>
      <c r="AHE866" s="10">
        <f>AHC866*1.2</f>
        <v>145.19999999999999</v>
      </c>
      <c r="AHF866" s="10"/>
      <c r="AHG866" s="239"/>
      <c r="AHH866" s="179" t="s">
        <v>123</v>
      </c>
      <c r="AHI866" s="440" t="s">
        <v>3505</v>
      </c>
      <c r="AHK866" s="180"/>
      <c r="AHL866" s="180">
        <f>VLOOKUP(AHI866,$A$879:$F$2566,6,FALSE)</f>
        <v>147</v>
      </c>
      <c r="AHM866" s="179" t="s">
        <v>67</v>
      </c>
      <c r="AHN866" s="10">
        <f>AHL866*1.2</f>
        <v>176.4</v>
      </c>
      <c r="AHO866" s="10"/>
      <c r="AHP866" s="239"/>
      <c r="AHQ866" s="179" t="s">
        <v>123</v>
      </c>
      <c r="AHR866" s="361" t="s">
        <v>3505</v>
      </c>
      <c r="AHT866" s="180"/>
      <c r="AHU866" s="180">
        <f>VLOOKUP(AHR866,$A$879:$F$2566,6,FALSE)</f>
        <v>147</v>
      </c>
      <c r="AHV866" s="179" t="s">
        <v>67</v>
      </c>
      <c r="AHW866" s="10">
        <f>AHU866*1.2</f>
        <v>176.4</v>
      </c>
      <c r="AHX866" s="10"/>
      <c r="AHY866" s="239"/>
      <c r="AHZ866" s="179" t="s">
        <v>123</v>
      </c>
      <c r="AIA866" s="361" t="s">
        <v>3340</v>
      </c>
      <c r="AIC866" s="180"/>
      <c r="AID866" s="180">
        <f>VLOOKUP(AIA866,$A$879:$F$2566,6,FALSE)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3505</v>
      </c>
      <c r="AIL866" s="180"/>
      <c r="AIM866" s="180">
        <f>VLOOKUP(AIJ866,$A$879:$F$2566,6,FALSE)</f>
        <v>147</v>
      </c>
      <c r="AIN866" s="179" t="s">
        <v>67</v>
      </c>
      <c r="AIO866" s="10">
        <f>AIM866*1.2</f>
        <v>176.4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VLOOKUP(AIS866,$A$879:$F$2566,6,FALSE)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VLOOKUP(AJB866,$A$879:$F$2566,6,FALSE)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VLOOKUP(AJK866,$A$879:$F$2566,6,FALSE)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VLOOKUP(AJT866,$A$879:$F$2566,6,FALSE)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VLOOKUP(AKC866,$A$879:$F$2566,6,FALSE)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VLOOKUP(AKL866,$A$879:$F$2566,6,FALSE)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VLOOKUP(AKU866,$A$879:$F$2566,6,FALSE)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VLOOKUP(ALD866,$A$879:$F$2566,6,FALSE)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VLOOKUP(ALM866,$A$879:$F$2566,6,FALSE)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VLOOKUP(ALV866,$A$879:$F$2566,6,FALSE)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3" t="s">
        <v>507</v>
      </c>
      <c r="AMG866" s="180"/>
      <c r="AMH866" s="180">
        <f>VLOOKUP(AME866,$A$879:$F$2566,6,FALSE)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3341</v>
      </c>
      <c r="AMP866" s="180"/>
      <c r="AMQ866" s="180">
        <f>VLOOKUP(AMN866,$A$879:$F$2566,6,FALSE)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VLOOKUP(AMW866,$A$879:$F$2566,6,FALSE)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1" t="s">
        <v>3505</v>
      </c>
      <c r="ANH866" s="180"/>
      <c r="ANI866" s="180">
        <f>VLOOKUP(ANF866,$A$879:$F$2566,6,FALSE)</f>
        <v>147</v>
      </c>
      <c r="ANJ866" s="179" t="s">
        <v>67</v>
      </c>
      <c r="ANK866" s="10">
        <f>ANI866*1.2</f>
        <v>176.4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VLOOKUP(ANO866,$A$879:$F$2566,6,FALSE)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VLOOKUP(ANX866,$A$879:$F$2566,6,FALSE)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VLOOKUP(AOG866,$A$879:$F$2566,6,FALSE)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3215</v>
      </c>
      <c r="AOR866" s="180"/>
      <c r="AOS866" s="180">
        <f>VLOOKUP(AOP866,$A$879:$F$2566,6,FALSE)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6" t="s">
        <v>471</v>
      </c>
      <c r="APA866" s="180"/>
      <c r="APB866" s="180">
        <f>VLOOKUP(AOY866,$A$879:$F$2566,6,FALSE)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VLOOKUP(APH866,$A$879:$F$2566,6,FALSE)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VLOOKUP(APQ866,$A$879:$F$2566,6,FALSE)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3255</v>
      </c>
      <c r="AQB866" s="180"/>
      <c r="AQC866" s="180">
        <f>VLOOKUP(APZ866,$A$879:$F$2566,6,FALSE)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3505</v>
      </c>
      <c r="AQK866" s="180"/>
      <c r="AQL866" s="180">
        <f>VLOOKUP(AQI866,$A$879:$F$2566,6,FALSE)</f>
        <v>147</v>
      </c>
      <c r="AQM866" s="179" t="s">
        <v>67</v>
      </c>
      <c r="AQN866" s="10">
        <f>AQL866*1.2</f>
        <v>176.4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VLOOKUP(AQR866,$A$879:$F$2566,6,FALSE)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VLOOKUP(ARA866,$A$879:$F$2566,6,FALSE)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VLOOKUP(ARJ866,$A$879:$F$2566,6,FALSE)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VLOOKUP(ARS866,$A$879:$F$2566,6,FALSE)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3346</v>
      </c>
      <c r="ASD866" s="180"/>
      <c r="ASE866" s="180">
        <f>VLOOKUP(ASB866,$A$879:$F$2566,6,FALSE)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VLOOKUP(ASK866,$A$879:$F$2566,6,FALSE)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3270</v>
      </c>
      <c r="ASV866" s="180"/>
      <c r="ASW866" s="180">
        <f>VLOOKUP(AST866,$A$879:$F$2566,6,FALSE)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VLOOKUP(ATC866,$A$879:$F$2566,6,FALSE)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VLOOKUP(ATL866,$A$879:$F$2566,6,FALSE)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VLOOKUP(ATU866,$A$879:$F$2566,6,FALSE)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VLOOKUP(AUD866,$A$879:$F$2566,6,FALSE)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VLOOKUP(AUM866,$A$879:$F$2566,6,FALSE)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VLOOKUP(AUV866,$A$879:$F$2566,6,FALSE)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VLOOKUP(AVE866,$A$879:$F$2566,6,FALSE)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VLOOKUP(AVN866,$A$879:$F$2566,6,FALSE)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VLOOKUP(AVW866,$A$879:$F$2566,6,FALSE)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VLOOKUP(AWF866,$A$879:$F$2566,6,FALSE)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3502</v>
      </c>
      <c r="AWQ866" s="180"/>
      <c r="AWR866" s="180">
        <f>VLOOKUP(AWO866,$A$879:$F$2566,6,FALSE)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VLOOKUP(AWX866,$A$879:$F$2566,6,FALSE)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VLOOKUP(AXG866,$A$879:$F$2566,6,FALSE)</f>
        <v>128</v>
      </c>
      <c r="AXK866" s="179" t="s">
        <v>67</v>
      </c>
      <c r="AXL866" s="10">
        <f>AXJ866*1.2</f>
        <v>153.6</v>
      </c>
      <c r="AXM866" s="10"/>
      <c r="AXN866" s="239"/>
      <c r="AXO866" s="179" t="s">
        <v>123</v>
      </c>
      <c r="AXP866" s="361" t="s">
        <v>3312</v>
      </c>
      <c r="AXR866" s="180"/>
      <c r="AXS866" s="180">
        <f>VLOOKUP(AXP866,$A$879:$F$2566,6,FALSE)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VLOOKUP(AXY866,$A$879:$F$2566,6,FALSE)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VLOOKUP(AYH866,$A$879:$F$2566,6,FALSE)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3340</v>
      </c>
      <c r="AYS866" s="180"/>
      <c r="AYT866" s="180">
        <f>VLOOKUP(AYQ866,$A$879:$F$2566,6,FALSE)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VLOOKUP(AYZ866,$A$879:$F$2566,6,FALSE)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VLOOKUP(AZI866,$A$879:$F$2566,6,FALSE)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1" t="s">
        <v>3258</v>
      </c>
      <c r="AZT866" s="180"/>
      <c r="AZU866" s="180">
        <f>VLOOKUP(AZR866,$A$879:$F$2566,6,FALSE)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VLOOKUP(BAA866,$A$879:$F$2566,6,FALSE)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40" t="s">
        <v>3423</v>
      </c>
      <c r="BAL866" s="180"/>
      <c r="BAM866" s="180">
        <f>VLOOKUP(BAJ866,$A$879:$F$2566,6,FALSE)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VLOOKUP(BAS866,$A$879:$F$2566,6,FALSE)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VLOOKUP(BBB866,$A$879:$F$2566,6,FALSE)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VLOOKUP(BBK866,$A$879:$F$2566,6,FALSE)</f>
        <v>128</v>
      </c>
      <c r="BBO866" s="179" t="s">
        <v>67</v>
      </c>
      <c r="BBP866" s="10">
        <f>BBN866*1.2</f>
        <v>153.6</v>
      </c>
      <c r="BBQ866" s="10"/>
      <c r="BBR866" s="239"/>
      <c r="BBS866" s="179" t="s">
        <v>123</v>
      </c>
      <c r="BBT866" s="367" t="s">
        <v>2659</v>
      </c>
      <c r="BBV866" s="180"/>
      <c r="BBW866" s="180">
        <f>VLOOKUP(BBT866,$A$879:$F$2566,6,FALSE)</f>
        <v>21</v>
      </c>
      <c r="BBX866" s="179" t="s">
        <v>67</v>
      </c>
      <c r="BBY866" s="10">
        <f>BBW866*1.2</f>
        <v>25.2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VLOOKUP(BCC866,$A$879:$F$2566,6,FALSE)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VLOOKUP(BCL866,$A$879:$F$2566,6,FALSE)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3479</v>
      </c>
      <c r="BCW866" s="180"/>
      <c r="BCX866" s="180">
        <f>VLOOKUP(BCU866,$A$879:$F$2566,6,FALSE)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VLOOKUP(BDD866,$A$879:$F$2566,6,FALSE)</f>
        <v>121</v>
      </c>
      <c r="BDH866" s="179" t="s">
        <v>67</v>
      </c>
      <c r="BDI866" s="10">
        <f>BDG866*1.2</f>
        <v>145.19999999999999</v>
      </c>
      <c r="BDJ866" s="10"/>
      <c r="BDK866" s="239"/>
      <c r="BDL866" s="179" t="s">
        <v>123</v>
      </c>
      <c r="BDM866" s="361" t="s">
        <v>3505</v>
      </c>
      <c r="BDO866" s="180"/>
      <c r="BDP866" s="180">
        <f>VLOOKUP(BDM866,$A$879:$F$2566,6,FALSE)</f>
        <v>147</v>
      </c>
      <c r="BDQ866" s="179" t="s">
        <v>67</v>
      </c>
      <c r="BDR866" s="10">
        <f>BDP866*1.2</f>
        <v>176.4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VLOOKUP(BDV866,$A$879:$F$2566,6,FALSE)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3506</v>
      </c>
      <c r="BEG866" s="180"/>
      <c r="BEH866" s="180">
        <f>VLOOKUP(BEE866,$A$879:$F$2566,6,FALSE)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3267</v>
      </c>
      <c r="BEP866" s="180"/>
      <c r="BEQ866" s="180">
        <f>VLOOKUP(BEN866,$A$879:$F$2566,6,FALSE)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VLOOKUP(BEW866,$A$879:$F$2566,6,FALSE)</f>
        <v>13</v>
      </c>
      <c r="BFA866" s="179" t="s">
        <v>67</v>
      </c>
      <c r="BFB866" s="10">
        <f>BEZ866*1.2</f>
        <v>15.6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VLOOKUP(BFF866,$A$879:$F$2566,6,FALSE)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VLOOKUP(BFO866,$A$879:$F$2566,6,FALSE)</f>
        <v>3</v>
      </c>
      <c r="BFS866" s="179" t="s">
        <v>67</v>
      </c>
      <c r="BFT866" s="10">
        <f>BFR866*1.2</f>
        <v>3.5999999999999996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VLOOKUP(BFX866,$A$879:$F$2566,6,FALSE)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VLOOKUP(BGG866,$A$879:$F$2566,6,FALSE)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3341</v>
      </c>
      <c r="BGR866" s="180"/>
      <c r="BGS866" s="180">
        <f>VLOOKUP(BGP866,$A$879:$F$2566,6,FALSE)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3168</v>
      </c>
      <c r="BHA866" s="180"/>
      <c r="BHB866" s="180">
        <f>VLOOKUP(BGY866,$A$879:$F$2566,6,FALSE)</f>
        <v>23</v>
      </c>
      <c r="BHC866" s="179" t="s">
        <v>67</v>
      </c>
      <c r="BHD866" s="10">
        <f>BHB866*1.2</f>
        <v>27.599999999999998</v>
      </c>
      <c r="BHE866" s="10"/>
    </row>
    <row r="867" spans="1:1565" s="14" customFormat="1" ht="15">
      <c r="A867" s="179" t="s">
        <v>124</v>
      </c>
      <c r="B867" s="363" t="s">
        <v>3341</v>
      </c>
      <c r="D867" s="180"/>
      <c r="E867" s="180">
        <f>VLOOKUP(B867,$A$879:$F$2566,6,FALSE)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VLOOKUP(K867,$A$879:$F$2566,6,FALSE)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VLOOKUP(T867,$A$879:$F$2566,6,FALSE)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3505</v>
      </c>
      <c r="AE867" s="180"/>
      <c r="AF867" s="180">
        <f>VLOOKUP(AC867,$A$879:$F$2566,6,FALSE)</f>
        <v>147</v>
      </c>
      <c r="AG867" s="179" t="s">
        <v>69</v>
      </c>
      <c r="AH867" s="10">
        <f>AF867*1.1</f>
        <v>161.70000000000002</v>
      </c>
      <c r="AI867" s="10"/>
      <c r="AJ867" s="233"/>
      <c r="AK867" s="179" t="s">
        <v>124</v>
      </c>
      <c r="AL867" s="361" t="s">
        <v>3505</v>
      </c>
      <c r="AN867" s="180"/>
      <c r="AO867" s="180">
        <f>VLOOKUP(AL867,$A$879:$F$2566,6,FALSE)</f>
        <v>147</v>
      </c>
      <c r="AP867" s="179" t="s">
        <v>69</v>
      </c>
      <c r="AQ867" s="10">
        <f>AO867*1.1</f>
        <v>161.70000000000002</v>
      </c>
      <c r="AR867" s="10"/>
      <c r="AS867" s="233"/>
      <c r="AT867" s="179" t="s">
        <v>124</v>
      </c>
      <c r="AU867" s="361" t="s">
        <v>3341</v>
      </c>
      <c r="AW867" s="180"/>
      <c r="AX867" s="180">
        <f>VLOOKUP(AU867,$A$879:$F$2566,6,FALSE)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VLOOKUP(BD867,$A$879:$F$2566,6,FALSE)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VLOOKUP(BM867,$A$879:$F$2566,6,FALSE)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VLOOKUP(BV867,$A$879:$F$2566,6,FALSE)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VLOOKUP(CE867,$A$879:$F$2566,6,FALSE)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VLOOKUP(CN867,$A$879:$F$2566,6,FALSE)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VLOOKUP(CW867,$A$879:$F$2566,6,FALSE)</f>
        <v>121</v>
      </c>
      <c r="DA867" s="179" t="s">
        <v>69</v>
      </c>
      <c r="DB867" s="10">
        <f>CZ867*1.1</f>
        <v>133.10000000000002</v>
      </c>
      <c r="DC867" s="10"/>
      <c r="DD867" s="233"/>
      <c r="DE867" s="179" t="s">
        <v>124</v>
      </c>
      <c r="DF867" s="361" t="s">
        <v>3341</v>
      </c>
      <c r="DH867" s="180"/>
      <c r="DI867" s="180">
        <f>VLOOKUP(DF867,$A$879:$F$2566,6,FALSE)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VLOOKUP(DO867,$A$879:$F$2566,6,FALSE)</f>
        <v>121</v>
      </c>
      <c r="DS867" s="179" t="s">
        <v>69</v>
      </c>
      <c r="DT867" s="10">
        <f>DR867*1.1</f>
        <v>133.10000000000002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VLOOKUP(DX867,$A$879:$F$2566,6,FALSE)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VLOOKUP(EG867,$A$879:$F$2566,6,FALSE)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VLOOKUP(EP867,$A$879:$F$2566,6,FALSE)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VLOOKUP(EY867,$A$879:$F$2566,6,FALSE)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VLOOKUP(FH867,$A$879:$F$2566,6,FALSE)</f>
        <v>128</v>
      </c>
      <c r="FL867" s="179" t="s">
        <v>69</v>
      </c>
      <c r="FM867" s="10">
        <f>FK867*1.1</f>
        <v>140.80000000000001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VLOOKUP(FQ867,$A$879:$F$2566,6,FALSE)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VLOOKUP(FZ867,$A$879:$F$2566,6,FALSE)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VLOOKUP(GI867,$A$879:$F$2566,6,FALSE)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3423</v>
      </c>
      <c r="GT867" s="180"/>
      <c r="GU867" s="180">
        <f>VLOOKUP(GR867,$A$879:$F$2566,6,FALSE)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3504</v>
      </c>
      <c r="HC867" s="180"/>
      <c r="HD867" s="180">
        <f>VLOOKUP(HA867,$A$879:$F$2566,6,FALSE)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3462</v>
      </c>
      <c r="HL867" s="180"/>
      <c r="HM867" s="180">
        <f>VLOOKUP(HJ867,$A$879:$F$2566,6,FALSE)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VLOOKUP(HS867,$A$879:$F$2566,6,FALSE)</f>
        <v>6</v>
      </c>
      <c r="HW867" s="179" t="s">
        <v>69</v>
      </c>
      <c r="HX867" s="10">
        <f>HV867*1.1</f>
        <v>6.6000000000000005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VLOOKUP(IB867,$A$879:$F$2566,6,FALSE)</f>
        <v>2</v>
      </c>
      <c r="IF867" s="179" t="s">
        <v>69</v>
      </c>
      <c r="IG867" s="10">
        <f>IE867*1.1</f>
        <v>2.2000000000000002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VLOOKUP(IK867,$A$879:$F$2566,6,FALSE)</f>
        <v>121</v>
      </c>
      <c r="IO867" s="179" t="s">
        <v>69</v>
      </c>
      <c r="IP867" s="10">
        <f>IN867*1.1</f>
        <v>133.10000000000002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VLOOKUP(IT867,$A$879:$F$2566,6,FALSE)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VLOOKUP(JC867,$A$879:$F$2566,6,FALSE)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VLOOKUP(JL867,$A$879:$F$2566,6,FALSE)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VLOOKUP(JU867,$A$879:$F$2566,6,FALSE)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VLOOKUP(KD867,$A$879:$F$2566,6,FALSE)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VLOOKUP(KM867,$A$879:$F$2566,6,FALSE)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VLOOKUP(KV867,$A$879:$F$2566,6,FALSE)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VLOOKUP(LE867,$A$879:$F$2566,6,FALSE)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VLOOKUP(LN867,$A$879:$F$2566,6,FALSE)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3311</v>
      </c>
      <c r="LY867" s="180"/>
      <c r="LZ867" s="180">
        <f>VLOOKUP(LW867,$A$879:$F$2566,6,FALSE)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3427</v>
      </c>
      <c r="MH867" s="180"/>
      <c r="MI867" s="180">
        <f>VLOOKUP(MF867,$A$879:$F$2566,6,FALSE)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VLOOKUP(MO867,$A$879:$F$2566,6,FALSE)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VLOOKUP(MX867,$A$879:$F$2566,6,FALSE)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VLOOKUP(NG867,$A$879:$F$2566,6,FALSE)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1" t="s">
        <v>3155</v>
      </c>
      <c r="NR867" s="180"/>
      <c r="NS867" s="180">
        <f>VLOOKUP(NP867,$A$879:$F$2566,6,FALSE)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VLOOKUP(NY867,$A$879:$F$2566,6,FALSE)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VLOOKUP(OH867,$A$879:$F$2566,6,FALSE)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VLOOKUP(OQ867,$A$879:$F$2566,6,FALSE)</f>
        <v>25</v>
      </c>
      <c r="OU867" s="179" t="s">
        <v>69</v>
      </c>
      <c r="OV867" s="10">
        <f>OT867*1.1</f>
        <v>27.500000000000004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VLOOKUP(OZ867,$A$879:$F$2566,6,FALSE)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VLOOKUP(PI867,$A$879:$F$2566,6,FALSE)</f>
        <v>128</v>
      </c>
      <c r="PM867" s="179" t="s">
        <v>69</v>
      </c>
      <c r="PN867" s="10">
        <f>PL867*1.1</f>
        <v>140.80000000000001</v>
      </c>
      <c r="PO867" s="10"/>
      <c r="PP867" s="233"/>
      <c r="PQ867" s="179" t="s">
        <v>124</v>
      </c>
      <c r="PR867" s="361" t="s">
        <v>3365</v>
      </c>
      <c r="PT867" s="180"/>
      <c r="PU867" s="180">
        <f>VLOOKUP(PR867,$A$879:$F$2566,6,FALSE)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VLOOKUP(QA867,$A$879:$F$2566,6,FALSE)</f>
        <v>121</v>
      </c>
      <c r="QE867" s="179" t="s">
        <v>69</v>
      </c>
      <c r="QF867" s="10">
        <f>QD867*1.1</f>
        <v>133.10000000000002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VLOOKUP(QJ867,$A$879:$F$2566,6,FALSE)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3521</v>
      </c>
      <c r="QU867" s="180"/>
      <c r="QV867" s="180">
        <f>VLOOKUP(QS867,$A$879:$F$2566,6,FALSE)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VLOOKUP(RB867,$A$879:$F$2566,6,FALSE)</f>
        <v>99</v>
      </c>
      <c r="RF867" s="179" t="s">
        <v>69</v>
      </c>
      <c r="RG867" s="10">
        <f>RE867*1.1</f>
        <v>108.9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VLOOKUP(RK867,$A$879:$F$2566,6,FALSE)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VLOOKUP(RT867,$A$879:$F$2566,6,FALSE)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VLOOKUP(SC867,$A$879:$F$2566,6,FALSE)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VLOOKUP(SL867,$A$879:$F$2566,6,FALSE)</f>
        <v>121</v>
      </c>
      <c r="SP867" s="179" t="s">
        <v>69</v>
      </c>
      <c r="SQ867" s="10">
        <f>SO867*1.1</f>
        <v>133.10000000000002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VLOOKUP(SU867,$A$879:$F$2566,6,FALSE)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VLOOKUP(TD867,$A$879:$F$2566,6,FALSE)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3339</v>
      </c>
      <c r="TO867" s="180"/>
      <c r="TP867" s="180">
        <f>VLOOKUP(TM867,$A$879:$F$2566,6,FALSE)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3551</v>
      </c>
      <c r="TX867" s="180"/>
      <c r="TY867" s="180">
        <f>VLOOKUP(TV867,$A$879:$F$2566,6,FALSE)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VLOOKUP(UE867,$A$879:$F$2566,6,FALSE)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VLOOKUP(UN867,$A$879:$F$2566,6,FALSE)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3354</v>
      </c>
      <c r="UY867" s="180"/>
      <c r="UZ867" s="180">
        <f>VLOOKUP(UW867,$A$879:$F$2566,6,FALSE)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VLOOKUP(VF867,$A$879:$F$2566,6,FALSE)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3189</v>
      </c>
      <c r="VQ867" s="180"/>
      <c r="VR867" s="180">
        <f>VLOOKUP(VO867,$A$879:$F$2566,6,FALSE)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VLOOKUP(VX867,$A$879:$F$2566,6,FALSE)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3462</v>
      </c>
      <c r="WI867" s="180"/>
      <c r="WJ867" s="180">
        <f>VLOOKUP(WG867,$A$879:$F$2566,6,FALSE)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VLOOKUP(WP867,$A$879:$F$2566,6,FALSE)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VLOOKUP(WY867,$A$879:$F$2566,6,FALSE)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1" t="s">
        <v>1381</v>
      </c>
      <c r="XJ867" s="180"/>
      <c r="XK867" s="180">
        <f>VLOOKUP(XH867,$A$879:$F$2566,6,FALSE)</f>
        <v>128</v>
      </c>
      <c r="XL867" s="179" t="s">
        <v>69</v>
      </c>
      <c r="XM867" s="10">
        <f>XK867*1.1</f>
        <v>140.80000000000001</v>
      </c>
      <c r="XO867" s="239"/>
      <c r="XP867" s="179" t="s">
        <v>124</v>
      </c>
      <c r="XQ867" s="361" t="s">
        <v>2609</v>
      </c>
      <c r="XS867" s="180"/>
      <c r="XT867" s="180">
        <f>VLOOKUP(XQ867,$A$879:$F$2566,6,FALSE)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VLOOKUP(XZ867,$A$879:$F$2566,6,FALSE)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3505</v>
      </c>
      <c r="YK867" s="180"/>
      <c r="YL867" s="180">
        <f>VLOOKUP(YI867,$A$879:$F$2566,6,FALSE)</f>
        <v>147</v>
      </c>
      <c r="YM867" s="179" t="s">
        <v>69</v>
      </c>
      <c r="YN867" s="10">
        <f>YL867*1.1</f>
        <v>161.70000000000002</v>
      </c>
      <c r="YO867" s="10"/>
      <c r="YP867" s="239"/>
      <c r="YQ867" s="179" t="s">
        <v>124</v>
      </c>
      <c r="YR867" s="361" t="s">
        <v>3498</v>
      </c>
      <c r="YT867" s="180"/>
      <c r="YU867" s="180">
        <f>VLOOKUP(YR867,$A$879:$F$2566,6,FALSE)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1" t="s">
        <v>3180</v>
      </c>
      <c r="ZC867" s="180"/>
      <c r="ZD867" s="180">
        <f>VLOOKUP(ZA867,$A$879:$F$2566,6,FALSE)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1" t="s">
        <v>3170</v>
      </c>
      <c r="ZL867" s="180"/>
      <c r="ZM867" s="180">
        <f>VLOOKUP(ZJ867,$A$879:$F$2566,6,FALSE)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VLOOKUP(ZS867,$A$879:$F$2566,6,FALSE)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3498</v>
      </c>
      <c r="AAD867" s="180"/>
      <c r="AAE867" s="180">
        <f>VLOOKUP(AAB867,$A$879:$F$2566,6,FALSE)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VLOOKUP(AAK867,$A$879:$F$2566,6,FALSE)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VLOOKUP(AAT867,$A$879:$F$2566,6,FALSE)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VLOOKUP(ABC867,$A$879:$F$2566,6,FALSE)</f>
        <v>2</v>
      </c>
      <c r="ABG867" s="179" t="s">
        <v>69</v>
      </c>
      <c r="ABH867" s="10">
        <f>ABF867*1.1</f>
        <v>2.2000000000000002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VLOOKUP(ABL867,$A$879:$F$2566,6,FALSE)</f>
        <v>128</v>
      </c>
      <c r="ABP867" s="179" t="s">
        <v>69</v>
      </c>
      <c r="ABQ867" s="10">
        <f>ABO867*1.1</f>
        <v>140.80000000000001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VLOOKUP(ABU867,$A$879:$F$2566,6,FALSE)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VLOOKUP(ACD867,$A$879:$F$2566,6,FALSE)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VLOOKUP(ACM867,$A$879:$F$2566,6,FALSE)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VLOOKUP(ACV867,$A$879:$F$2566,6,FALSE)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VLOOKUP(ADE867,$A$879:$F$2566,6,FALSE)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VLOOKUP(ADN867,$A$879:$F$2566,6,FALSE)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VLOOKUP(ADW867,$A$879:$F$2566,6,FALSE)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VLOOKUP(AEF867,$A$879:$F$2566,6,FALSE)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VLOOKUP(AEO867,$A$879:$F$2566,6,FALSE)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VLOOKUP(AEX867,$A$879:$F$2566,6,FALSE)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VLOOKUP(AFG867,$A$879:$F$2566,6,FALSE)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VLOOKUP(AFP867,$A$879:$F$2566,6,FALSE)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VLOOKUP(AFY867,$A$879:$F$2566,6,FALSE)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3505</v>
      </c>
      <c r="AGJ867" s="180"/>
      <c r="AGK867" s="180">
        <f>VLOOKUP(AGH867,$A$879:$F$2566,6,FALSE)</f>
        <v>147</v>
      </c>
      <c r="AGL867" s="179" t="s">
        <v>69</v>
      </c>
      <c r="AGM867" s="10">
        <f>AGK867*1.1</f>
        <v>161.70000000000002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VLOOKUP(AGQ867,$A$879:$F$2566,6,FALSE)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VLOOKUP(AGZ867,$A$879:$F$2566,6,FALSE)</f>
        <v>128</v>
      </c>
      <c r="AHD867" s="179" t="s">
        <v>69</v>
      </c>
      <c r="AHE867" s="10">
        <f>AHC867*1.1</f>
        <v>140.80000000000001</v>
      </c>
      <c r="AHF867" s="10"/>
      <c r="AHG867" s="239"/>
      <c r="AHH867" s="179" t="s">
        <v>124</v>
      </c>
      <c r="AHI867" s="440" t="s">
        <v>3348</v>
      </c>
      <c r="AHK867" s="180"/>
      <c r="AHL867" s="180">
        <f>VLOOKUP(AHI867,$A$879:$F$2566,6,FALSE)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3341</v>
      </c>
      <c r="AHT867" s="180"/>
      <c r="AHU867" s="180">
        <f>VLOOKUP(AHR867,$A$879:$F$2566,6,FALSE)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VLOOKUP(AIA867,$A$879:$F$2566,6,FALSE)</f>
        <v>128</v>
      </c>
      <c r="AIE867" s="179" t="s">
        <v>69</v>
      </c>
      <c r="AIF867" s="10">
        <f>AID867*1.1</f>
        <v>140.80000000000001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VLOOKUP(AIJ867,$A$879:$F$2566,6,FALSE)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VLOOKUP(AIS867,$A$879:$F$2566,6,FALSE)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VLOOKUP(AJB867,$A$879:$F$2566,6,FALSE)</f>
        <v>2</v>
      </c>
      <c r="AJF867" s="179" t="s">
        <v>69</v>
      </c>
      <c r="AJG867" s="10">
        <f>AJE867*1.1</f>
        <v>2.2000000000000002</v>
      </c>
      <c r="AJH867" s="10"/>
      <c r="AJI867" s="239"/>
      <c r="AJJ867" s="179" t="s">
        <v>124</v>
      </c>
      <c r="AJK867" s="361" t="s">
        <v>3392</v>
      </c>
      <c r="AJM867" s="180"/>
      <c r="AJN867" s="180">
        <f>VLOOKUP(AJK867,$A$879:$F$2566,6,FALSE)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VLOOKUP(AJT867,$A$879:$F$2566,6,FALSE)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VLOOKUP(AKC867,$A$879:$F$2566,6,FALSE)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VLOOKUP(AKL867,$A$879:$F$2566,6,FALSE)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3423</v>
      </c>
      <c r="AKW867" s="180"/>
      <c r="AKX867" s="180">
        <f>VLOOKUP(AKU867,$A$879:$F$2566,6,FALSE)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VLOOKUP(ALD867,$A$879:$F$2566,6,FALSE)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VLOOKUP(ALM867,$A$879:$F$2566,6,FALSE)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VLOOKUP(ALV867,$A$879:$F$2566,6,FALSE)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3" t="s">
        <v>1981</v>
      </c>
      <c r="AMG867" s="180"/>
      <c r="AMH867" s="180">
        <f>VLOOKUP(AME867,$A$879:$F$2566,6,FALSE)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VLOOKUP(AMN867,$A$879:$F$2566,6,FALSE)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VLOOKUP(AMW867,$A$879:$F$2566,6,FALSE)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VLOOKUP(ANF867,$A$879:$F$2566,6,FALSE)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VLOOKUP(ANO867,$A$879:$F$2566,6,FALSE)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3115</v>
      </c>
      <c r="ANZ867" s="180"/>
      <c r="AOA867" s="180">
        <f>VLOOKUP(ANX867,$A$879:$F$2566,6,FALSE)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VLOOKUP(AOG867,$A$879:$F$2566,6,FALSE)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VLOOKUP(AOP867,$A$879:$F$2566,6,FALSE)</f>
        <v>121</v>
      </c>
      <c r="AOT867" s="179" t="s">
        <v>69</v>
      </c>
      <c r="AOU867" s="10">
        <f>AOS867*1.1</f>
        <v>133.10000000000002</v>
      </c>
      <c r="AOV867" s="10"/>
      <c r="AOW867" s="239"/>
      <c r="AOX867" s="179" t="s">
        <v>124</v>
      </c>
      <c r="AOY867" s="446" t="s">
        <v>3506</v>
      </c>
      <c r="APA867" s="180"/>
      <c r="APB867" s="180">
        <f>VLOOKUP(AOY867,$A$879:$F$2566,6,FALSE)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VLOOKUP(APH867,$A$879:$F$2566,6,FALSE)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VLOOKUP(APQ867,$A$879:$F$2566,6,FALSE)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VLOOKUP(APZ867,$A$879:$F$2566,6,FALSE)</f>
        <v>121</v>
      </c>
      <c r="AQD867" s="179" t="s">
        <v>69</v>
      </c>
      <c r="AQE867" s="10">
        <f>AQC867*1.1</f>
        <v>133.10000000000002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VLOOKUP(AQI867,$A$879:$F$2566,6,FALSE)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VLOOKUP(AQR867,$A$879:$F$2566,6,FALSE)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VLOOKUP(ARA867,$A$879:$F$2566,6,FALSE)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VLOOKUP(ARJ867,$A$879:$F$2566,6,FALSE)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VLOOKUP(ARS867,$A$879:$F$2566,6,FALSE)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VLOOKUP(ASB867,$A$879:$F$2566,6,FALSE)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VLOOKUP(ASK867,$A$879:$F$2566,6,FALSE)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3133</v>
      </c>
      <c r="ASV867" s="180"/>
      <c r="ASW867" s="180">
        <f>VLOOKUP(AST867,$A$879:$F$2566,6,FALSE)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VLOOKUP(ATC867,$A$879:$F$2566,6,FALSE)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VLOOKUP(ATL867,$A$879:$F$2566,6,FALSE)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VLOOKUP(ATU867,$A$879:$F$2566,6,FALSE)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VLOOKUP(AUD867,$A$879:$F$2566,6,FALSE)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VLOOKUP(AUM867,$A$879:$F$2566,6,FALSE)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VLOOKUP(AUV867,$A$879:$F$2566,6,FALSE)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VLOOKUP(AVE867,$A$879:$F$2566,6,FALSE)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VLOOKUP(AVN867,$A$879:$F$2566,6,FALSE)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VLOOKUP(AVW867,$A$879:$F$2566,6,FALSE)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VLOOKUP(AWF867,$A$879:$F$2566,6,FALSE)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VLOOKUP(AWO867,$A$879:$F$2566,6,FALSE)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VLOOKUP(AWX867,$A$879:$F$2566,6,FALSE)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VLOOKUP(AXG867,$A$879:$F$2566,6,FALSE)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VLOOKUP(AXP867,$A$879:$F$2566,6,FALSE)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3423</v>
      </c>
      <c r="AYA867" s="180"/>
      <c r="AYB867" s="180">
        <f>VLOOKUP(AXY867,$A$879:$F$2566,6,FALSE)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VLOOKUP(AYH867,$A$879:$F$2566,6,FALSE)</f>
        <v>99</v>
      </c>
      <c r="AYL867" s="179" t="s">
        <v>69</v>
      </c>
      <c r="AYM867" s="10">
        <f>AYK867*1.1</f>
        <v>108.9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VLOOKUP(AYQ867,$A$879:$F$2566,6,FALSE)</f>
        <v>6</v>
      </c>
      <c r="AYU867" s="179" t="s">
        <v>69</v>
      </c>
      <c r="AYV867" s="10">
        <f>AYT867*1.1</f>
        <v>6.6000000000000005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VLOOKUP(AYZ867,$A$879:$F$2566,6,FALSE)</f>
        <v>13</v>
      </c>
      <c r="AZD867" s="179" t="s">
        <v>69</v>
      </c>
      <c r="AZE867" s="10">
        <f>AZC867*1.1</f>
        <v>14.3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VLOOKUP(AZI867,$A$879:$F$2566,6,FALSE)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VLOOKUP(AZR867,$A$879:$F$2566,6,FALSE)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3505</v>
      </c>
      <c r="BAC867" s="180"/>
      <c r="BAD867" s="180">
        <f>VLOOKUP(BAA867,$A$879:$F$2566,6,FALSE)</f>
        <v>147</v>
      </c>
      <c r="BAE867" s="179" t="s">
        <v>69</v>
      </c>
      <c r="BAF867" s="10">
        <f>BAD867*1.1</f>
        <v>161.70000000000002</v>
      </c>
      <c r="BAG867" s="10"/>
      <c r="BAH867" s="239"/>
      <c r="BAI867" s="179" t="s">
        <v>124</v>
      </c>
      <c r="BAJ867" s="440" t="s">
        <v>2490</v>
      </c>
      <c r="BAL867" s="180"/>
      <c r="BAM867" s="180">
        <f>VLOOKUP(BAJ867,$A$879:$F$2566,6,FALSE)</f>
        <v>3</v>
      </c>
      <c r="BAN867" s="179" t="s">
        <v>69</v>
      </c>
      <c r="BAO867" s="10">
        <f>BAM867*1.1</f>
        <v>3.3000000000000003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VLOOKUP(BAS867,$A$879:$F$2566,6,FALSE)</f>
        <v>128</v>
      </c>
      <c r="BAW867" s="179" t="s">
        <v>69</v>
      </c>
      <c r="BAX867" s="10">
        <f>BAV867*1.1</f>
        <v>140.80000000000001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VLOOKUP(BBB867,$A$879:$F$2566,6,FALSE)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1" t="s">
        <v>3341</v>
      </c>
      <c r="BBM867" s="180"/>
      <c r="BBN867" s="180">
        <f>VLOOKUP(BBK867,$A$879:$F$2566,6,FALSE)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3487</v>
      </c>
      <c r="BBV867" s="180"/>
      <c r="BBW867" s="180">
        <f>VLOOKUP(BBT867,$A$879:$F$2566,6,FALSE)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VLOOKUP(BCC867,$A$879:$F$2566,6,FALSE)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VLOOKUP(BCL867,$A$879:$F$2566,6,FALSE)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VLOOKUP(BCU867,$A$879:$F$2566,6,FALSE)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VLOOKUP(BDD867,$A$879:$F$2566,6,FALSE)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VLOOKUP(BDM867,$A$879:$F$2566,6,FALSE)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3489</v>
      </c>
      <c r="BDX867" s="180"/>
      <c r="BDY867" s="180">
        <f>VLOOKUP(BDV867,$A$879:$F$2566,6,FALSE)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VLOOKUP(BEE867,$A$879:$F$2566,6,FALSE)</f>
        <v>22</v>
      </c>
      <c r="BEI867" s="179" t="s">
        <v>69</v>
      </c>
      <c r="BEJ867" s="10">
        <f>BEH867*1.1</f>
        <v>24.200000000000003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VLOOKUP(BEN867,$A$879:$F$2566,6,FALSE)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VLOOKUP(BEW867,$A$879:$F$2566,6,FALSE)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VLOOKUP(BFF867,$A$879:$F$2566,6,FALSE)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VLOOKUP(BFO867,$A$879:$F$2566,6,FALSE)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VLOOKUP(BFX867,$A$879:$F$2566,6,FALSE)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VLOOKUP(BGG867,$A$879:$F$2566,6,FALSE)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1" t="s">
        <v>3115</v>
      </c>
      <c r="BGR867" s="180"/>
      <c r="BGS867" s="180">
        <f>VLOOKUP(BGP867,$A$879:$F$2566,6,FALSE)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VLOOKUP(BGY867,$A$879:$F$2566,6,FALSE)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450.89999999999992</v>
      </c>
      <c r="I868" s="232"/>
      <c r="Q868" s="10">
        <f>SUM(P863:P867)</f>
        <v>333.7</v>
      </c>
      <c r="R868" s="232"/>
      <c r="Z868" s="10">
        <f>SUM(Y863:Y867)</f>
        <v>450.9</v>
      </c>
      <c r="AA868" s="232"/>
      <c r="AI868" s="10">
        <f>SUM(AH863:AH867)</f>
        <v>354.2</v>
      </c>
      <c r="AJ868" s="232"/>
      <c r="AR868" s="10">
        <f>SUM(AQ863:AQ867)</f>
        <v>404.4</v>
      </c>
      <c r="AS868" s="232"/>
      <c r="AW868" s="1"/>
      <c r="BA868" s="10">
        <f>SUM(AZ863:AZ867)</f>
        <v>253.89999999999998</v>
      </c>
      <c r="BB868" s="232"/>
      <c r="BF868" s="1"/>
      <c r="BJ868" s="10">
        <f>SUM(BI863:BI867)</f>
        <v>220.1</v>
      </c>
      <c r="BK868" s="232"/>
      <c r="BO868" s="1"/>
      <c r="BS868" s="10">
        <f>SUM(BR863:BR867)</f>
        <v>244.9</v>
      </c>
      <c r="BT868" s="232"/>
      <c r="BX868" s="1"/>
      <c r="CB868" s="10">
        <f>SUM(CA863:CA867)</f>
        <v>210.9</v>
      </c>
      <c r="CC868" s="232"/>
      <c r="CG868" s="1"/>
      <c r="CK868" s="10">
        <f>SUM(CJ863:CJ867)</f>
        <v>495.7</v>
      </c>
      <c r="CL868" s="232"/>
      <c r="CP868" s="1"/>
      <c r="CT868" s="10">
        <f>SUM(CS863:CS867)</f>
        <v>385.4</v>
      </c>
      <c r="CU868" s="232"/>
      <c r="CY868" s="1"/>
      <c r="DC868" s="10">
        <f>SUM(DB863:DB867)</f>
        <v>368.20000000000005</v>
      </c>
      <c r="DD868" s="232"/>
      <c r="DH868" s="1"/>
      <c r="DL868" s="10">
        <f>SUM(DK863:DK867)</f>
        <v>314.39999999999998</v>
      </c>
      <c r="DM868" s="232"/>
      <c r="DQ868" s="1"/>
      <c r="DU868" s="10">
        <f>SUM(DT863:DT867)</f>
        <v>504.8</v>
      </c>
      <c r="DV868" s="232"/>
      <c r="DX868" s="14"/>
      <c r="DZ868" s="1"/>
      <c r="ED868" s="10">
        <f>SUM(EC863:EC867)</f>
        <v>456.6</v>
      </c>
      <c r="EE868" s="232"/>
      <c r="EI868" s="1"/>
      <c r="EM868" s="10">
        <f>SUM(EL863:EL867)</f>
        <v>379.6</v>
      </c>
      <c r="EN868" s="232"/>
      <c r="ER868" s="1"/>
      <c r="EV868" s="10">
        <f>SUM(EU863:EU867)</f>
        <v>444.5</v>
      </c>
      <c r="EW868" s="232"/>
      <c r="FA868" s="1"/>
      <c r="FE868" s="10">
        <f>SUM(FD863:FD867)</f>
        <v>268.20000000000005</v>
      </c>
      <c r="FF868" s="232"/>
      <c r="FJ868" s="1"/>
      <c r="FN868" s="10">
        <f>SUM(FM863:FM867)</f>
        <v>344.8</v>
      </c>
      <c r="FO868" s="232"/>
      <c r="FS868" s="1"/>
      <c r="FW868" s="10">
        <f>SUM(FV863:FV867)</f>
        <v>370.09999999999997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591.19999999999993</v>
      </c>
      <c r="GP868" s="232"/>
      <c r="GR868" s="14"/>
      <c r="GX868" s="10">
        <f>SUM(GW863:GW867)</f>
        <v>146.6</v>
      </c>
      <c r="GY868" s="232"/>
      <c r="HC868" s="1"/>
      <c r="HG868" s="10">
        <f>SUM(HF863:HF867)</f>
        <v>71.8</v>
      </c>
      <c r="HH868" s="232"/>
      <c r="HP868" s="10">
        <f>SUM(HO863:HO867)</f>
        <v>242.6</v>
      </c>
      <c r="HQ868" s="232"/>
      <c r="HR868" s="1"/>
      <c r="HU868" s="1"/>
      <c r="HV868" s="1"/>
      <c r="HW868" s="1"/>
      <c r="HX868" s="1"/>
      <c r="HY868" s="10">
        <f>SUM(HX863:HX867)</f>
        <v>225.59999999999997</v>
      </c>
      <c r="HZ868" s="232"/>
      <c r="IA868" s="1"/>
      <c r="IB868" s="251"/>
      <c r="IE868" s="1"/>
      <c r="IF868" s="1"/>
      <c r="IG868" s="1"/>
      <c r="IH868" s="10">
        <f>SUM(IG863:IG867)</f>
        <v>196.79999999999998</v>
      </c>
      <c r="II868" s="232"/>
      <c r="IJ868" s="1"/>
      <c r="IM868" s="1"/>
      <c r="IN868" s="1"/>
      <c r="IO868" s="1"/>
      <c r="IP868" s="1"/>
      <c r="IQ868" s="10">
        <f>SUM(IP863:IP867)</f>
        <v>573.80000000000007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174.89999999999998</v>
      </c>
      <c r="JJ868" s="232"/>
      <c r="JK868" s="1"/>
      <c r="JN868" s="1"/>
      <c r="JO868" s="1"/>
      <c r="JP868" s="1"/>
      <c r="JQ868" s="1"/>
      <c r="JR868" s="10">
        <f>SUM(JQ863:JQ867)</f>
        <v>402.5</v>
      </c>
      <c r="JS868" s="232"/>
      <c r="JT868" s="1"/>
      <c r="JW868" s="1"/>
      <c r="JX868" s="1"/>
      <c r="JY868" s="1"/>
      <c r="JZ868" s="1"/>
      <c r="KA868" s="10">
        <f>SUM(JZ863:JZ867)</f>
        <v>431.29999999999995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252.5</v>
      </c>
      <c r="KT868" s="232"/>
      <c r="KU868" s="1"/>
      <c r="KV868" s="235"/>
      <c r="KX868" s="1"/>
      <c r="KY868" s="1"/>
      <c r="KZ868" s="1"/>
      <c r="LA868" s="1"/>
      <c r="LB868" s="10">
        <f>SUM(LA863:LA867)</f>
        <v>383.2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182.9</v>
      </c>
      <c r="LU868" s="232"/>
      <c r="LV868" s="1"/>
      <c r="LY868" s="1"/>
      <c r="LZ868" s="1"/>
      <c r="MA868" s="1"/>
      <c r="MB868" s="1"/>
      <c r="MC868" s="10">
        <f>SUM(MB863:MB867)</f>
        <v>186.2</v>
      </c>
      <c r="MD868" s="232"/>
      <c r="ME868" s="1"/>
      <c r="MH868" s="1"/>
      <c r="MI868" s="1"/>
      <c r="MJ868" s="1"/>
      <c r="MK868" s="1"/>
      <c r="ML868" s="10">
        <f>SUM(MK863:MK867)</f>
        <v>221.29999999999998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249.39999999999998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339.9</v>
      </c>
      <c r="NW868" s="232"/>
      <c r="NX868" s="1"/>
      <c r="NY868" s="14"/>
      <c r="OB868" s="1"/>
      <c r="OC868" s="1"/>
      <c r="OD868" s="1"/>
      <c r="OE868" s="10">
        <f>SUM(OD863:OD867)</f>
        <v>597.29999999999995</v>
      </c>
      <c r="OF868" s="232"/>
      <c r="OG868" s="1"/>
      <c r="OJ868" s="1"/>
      <c r="OK868" s="1"/>
      <c r="OL868" s="1"/>
      <c r="OM868" s="1"/>
      <c r="ON868" s="10">
        <f>SUM(OM863:OM867)</f>
        <v>29.800000000000004</v>
      </c>
      <c r="OO868" s="232"/>
      <c r="OP868" s="1"/>
      <c r="OS868" s="1"/>
      <c r="OT868" s="1"/>
      <c r="OU868" s="1"/>
      <c r="OV868" s="1"/>
      <c r="OW868" s="10">
        <f>SUM(OV863:OV867)</f>
        <v>175.9</v>
      </c>
      <c r="OX868" s="232"/>
      <c r="OY868" s="1"/>
      <c r="PB868" s="1"/>
      <c r="PC868" s="1"/>
      <c r="PD868" s="1"/>
      <c r="PE868" s="1"/>
      <c r="PF868" s="10">
        <f>SUM(PE863:PE867)</f>
        <v>280.09999999999997</v>
      </c>
      <c r="PG868" s="232"/>
      <c r="PH868" s="1"/>
      <c r="PK868" s="1"/>
      <c r="PL868" s="1"/>
      <c r="PM868" s="1"/>
      <c r="PN868" s="1"/>
      <c r="PO868" s="10">
        <f>SUM(PN863:PN867)</f>
        <v>392.5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186.9</v>
      </c>
      <c r="PY868" s="232"/>
      <c r="PZ868" s="1"/>
      <c r="QC868" s="1"/>
      <c r="QD868" s="1"/>
      <c r="QE868" s="1"/>
      <c r="QF868" s="1"/>
      <c r="QG868" s="10">
        <f>SUM(QF863:QF867)</f>
        <v>423.6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459.9</v>
      </c>
      <c r="RI868" s="232"/>
      <c r="RJ868" s="1"/>
      <c r="RK868" s="14"/>
      <c r="RN868" s="1"/>
      <c r="RO868" s="1"/>
      <c r="RP868" s="1"/>
      <c r="RQ868" s="10">
        <f>SUM(RP863:RP867)</f>
        <v>254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96.3</v>
      </c>
      <c r="SJ868" s="41"/>
      <c r="SK868" s="2"/>
      <c r="SN868" s="1"/>
      <c r="SO868" s="1"/>
      <c r="SP868" s="1"/>
      <c r="SQ868" s="1"/>
      <c r="SR868" s="10">
        <f>SUM(SQ863:SQ867)</f>
        <v>367.5</v>
      </c>
      <c r="SS868" s="41"/>
      <c r="ST868" s="2"/>
      <c r="SW868" s="1"/>
      <c r="SX868" s="1"/>
      <c r="SY868" s="1"/>
      <c r="SZ868" s="1"/>
      <c r="TA868" s="10">
        <f>SUM(SZ863:SZ867)</f>
        <v>352.29999999999995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13.200000000000001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163.79999999999998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209.2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472.29999999999995</v>
      </c>
      <c r="XF868" s="41"/>
      <c r="XG868" s="2"/>
      <c r="XN868" s="10">
        <f>SUM(XM863:XM867)</f>
        <v>365.8</v>
      </c>
      <c r="XO868" s="41"/>
      <c r="XP868" s="2"/>
      <c r="XS868" s="1"/>
      <c r="XT868" s="1"/>
      <c r="XU868" s="1"/>
      <c r="XV868" s="1"/>
      <c r="XW868" s="10">
        <f>SUM(XV863:XV867)</f>
        <v>205.7</v>
      </c>
      <c r="XX868" s="41"/>
      <c r="XY868" s="2"/>
      <c r="YF868" s="10">
        <f>SUM(YE863:YE867)</f>
        <v>569.79999999999995</v>
      </c>
      <c r="YG868" s="41"/>
      <c r="YH868" s="2"/>
      <c r="YK868" s="1"/>
      <c r="YL868" s="1"/>
      <c r="YM868" s="1"/>
      <c r="YN868" s="1"/>
      <c r="YO868" s="10">
        <f>SUM(YN863:YN867)</f>
        <v>198.8</v>
      </c>
      <c r="YP868" s="41"/>
      <c r="YQ868" s="2"/>
      <c r="YX868" s="10">
        <f>SUM(YW863:YW867)</f>
        <v>371.50000000000006</v>
      </c>
      <c r="YY868" s="41"/>
      <c r="YZ868" s="2"/>
      <c r="ZG868" s="10">
        <f>SUM(ZF863:ZF867)</f>
        <v>35.699999999999996</v>
      </c>
      <c r="ZH868" s="41"/>
      <c r="ZI868" s="2"/>
      <c r="ZP868" s="10">
        <f>SUM(ZO863:ZO867)</f>
        <v>199.2</v>
      </c>
      <c r="ZQ868" s="41"/>
      <c r="ZR868" s="2"/>
      <c r="ZU868" s="1"/>
      <c r="ZV868" s="1"/>
      <c r="ZW868" s="1"/>
      <c r="ZX868" s="1"/>
      <c r="ZY868" s="10">
        <f>SUM(ZX863:ZX867)</f>
        <v>16.2</v>
      </c>
      <c r="ZZ868" s="41"/>
      <c r="AAA868" s="2"/>
      <c r="AAD868" s="1"/>
      <c r="AAE868" s="1"/>
      <c r="AAF868" s="1"/>
      <c r="AAG868" s="1"/>
      <c r="AAH868" s="10">
        <f>SUM(AAG863:AAG867)</f>
        <v>18.8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267.10000000000002</v>
      </c>
      <c r="ABA868" s="41"/>
      <c r="ABB868" s="2"/>
      <c r="ABE868" s="1"/>
      <c r="ABF868" s="1"/>
      <c r="ABG868" s="1"/>
      <c r="ABH868" s="1"/>
      <c r="ABI868" s="10">
        <f>SUM(ABH863:ABH867)</f>
        <v>181.4</v>
      </c>
      <c r="ABJ868" s="41"/>
      <c r="ABK868" s="2"/>
      <c r="ABN868" s="1"/>
      <c r="ABO868" s="1"/>
      <c r="ABP868" s="1"/>
      <c r="ABQ868" s="1"/>
      <c r="ABR868" s="10">
        <f>SUM(ABQ863:ABQ867)</f>
        <v>158.4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81.7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194.4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285.3</v>
      </c>
      <c r="AGF868" s="41"/>
      <c r="AGG868" s="2"/>
      <c r="AGJ868" s="1"/>
      <c r="AGK868" s="1"/>
      <c r="AGL868" s="1"/>
      <c r="AGM868" s="1"/>
      <c r="AGN868" s="10">
        <f>SUM(AGM863:AGM867)</f>
        <v>272</v>
      </c>
      <c r="AGO868" s="41"/>
      <c r="AGP868" s="2"/>
      <c r="AGS868" s="1"/>
      <c r="AGT868" s="1"/>
      <c r="AGU868" s="1"/>
      <c r="AGV868" s="1"/>
      <c r="AGW868" s="10">
        <f>SUM(AGV863:AGV867)</f>
        <v>231.3</v>
      </c>
      <c r="AGX868" s="41"/>
      <c r="AGY868" s="2"/>
      <c r="AHB868" s="1"/>
      <c r="AHC868" s="1"/>
      <c r="AHD868" s="1"/>
      <c r="AHE868" s="1"/>
      <c r="AHF868" s="10">
        <f>SUM(AHE863:AHE867)</f>
        <v>554.20000000000005</v>
      </c>
      <c r="AHG868" s="41"/>
      <c r="AHH868" s="2"/>
      <c r="AHK868" s="1"/>
      <c r="AHL868" s="1"/>
      <c r="AHM868" s="1"/>
      <c r="AHN868" s="1"/>
      <c r="AHO868" s="10">
        <f>SUM(AHN863:AHN867)</f>
        <v>436.49999999999994</v>
      </c>
      <c r="AHP868" s="41"/>
      <c r="AHQ868" s="2"/>
      <c r="AHT868" s="1"/>
      <c r="AHU868" s="1"/>
      <c r="AHV868" s="1"/>
      <c r="AHW868" s="1"/>
      <c r="AHX868" s="10">
        <f>SUM(AHW863:AHW867)</f>
        <v>252.5</v>
      </c>
      <c r="AHY868" s="41"/>
      <c r="AHZ868" s="2"/>
      <c r="AIC868" s="1"/>
      <c r="AID868" s="1"/>
      <c r="AIE868" s="1"/>
      <c r="AIF868" s="1"/>
      <c r="AIG868" s="10">
        <f>SUM(AIF863:AIF867)</f>
        <v>372.9</v>
      </c>
      <c r="AIH868" s="41"/>
      <c r="AII868" s="2"/>
      <c r="AIL868" s="1"/>
      <c r="AIM868" s="1"/>
      <c r="AIN868" s="1"/>
      <c r="AIO868" s="1"/>
      <c r="AIP868" s="10">
        <f>SUM(AIO863:AIO867)</f>
        <v>442.69999999999993</v>
      </c>
      <c r="AIQ868" s="41"/>
      <c r="AIR868" s="2"/>
      <c r="AIU868" s="1"/>
      <c r="AIV868" s="1"/>
      <c r="AIW868" s="1"/>
      <c r="AIX868" s="1"/>
      <c r="AIY868" s="10">
        <f>SUM(AIX863:AIX867)</f>
        <v>236.9</v>
      </c>
      <c r="AIZ868" s="41"/>
      <c r="AJA868" s="2"/>
      <c r="AJD868" s="1"/>
      <c r="AJE868" s="1"/>
      <c r="AJF868" s="1"/>
      <c r="AJG868" s="1"/>
      <c r="AJH868" s="10">
        <f>SUM(AJG863:AJG867)</f>
        <v>2.2000000000000002</v>
      </c>
      <c r="AJI868" s="41"/>
      <c r="AJJ868" s="2"/>
      <c r="AJM868" s="1"/>
      <c r="AJN868" s="1"/>
      <c r="AJO868" s="1"/>
      <c r="AJP868" s="1"/>
      <c r="AJQ868" s="10">
        <f>SUM(AJP863:AJP867)</f>
        <v>671.1</v>
      </c>
      <c r="AJR868" s="41"/>
      <c r="AJS868" s="2"/>
      <c r="AJV868" s="1"/>
      <c r="AJW868" s="1"/>
      <c r="AJX868" s="1"/>
      <c r="AJY868" s="1"/>
      <c r="AJZ868" s="10">
        <f>SUM(AJY863:AJY867)</f>
        <v>101.5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398.99999999999994</v>
      </c>
      <c r="AKS868" s="41"/>
      <c r="AKT868" s="2"/>
      <c r="AKW868" s="1"/>
      <c r="AKX868" s="1"/>
      <c r="AKY868" s="1"/>
      <c r="AKZ868" s="1"/>
      <c r="ALA868" s="10">
        <f>SUM(AKZ863:AKZ867)</f>
        <v>489.80000000000007</v>
      </c>
      <c r="ALB868" s="41"/>
      <c r="ALC868" s="2"/>
      <c r="ALF868" s="1"/>
      <c r="ALG868" s="1"/>
      <c r="ALH868" s="1"/>
      <c r="ALI868" s="1"/>
      <c r="ALJ868" s="10">
        <f>SUM(ALI863:ALI867)</f>
        <v>252.60000000000002</v>
      </c>
      <c r="ALK868" s="41"/>
      <c r="ALL868" s="2"/>
      <c r="ALO868" s="1"/>
      <c r="ALP868" s="1"/>
      <c r="ALQ868" s="1"/>
      <c r="ALR868" s="1"/>
      <c r="ALS868" s="10">
        <f>SUM(ALR863:ALR867)</f>
        <v>264.40000000000003</v>
      </c>
      <c r="ALT868" s="41"/>
      <c r="ALU868" s="2"/>
      <c r="ALX868" s="1"/>
      <c r="ALY868" s="1"/>
      <c r="ALZ868" s="1"/>
      <c r="AMA868" s="1"/>
      <c r="AMB868" s="10">
        <f>SUM(AMA863:AMA867)</f>
        <v>128.79999999999998</v>
      </c>
      <c r="AMC868" s="41"/>
      <c r="AMD868" s="2"/>
      <c r="AMG868" s="1"/>
      <c r="AMH868" s="1"/>
      <c r="AMI868" s="1"/>
      <c r="AMJ868" s="1"/>
      <c r="AMK868" s="10">
        <f>SUM(AMJ863:AMJ867)</f>
        <v>244</v>
      </c>
      <c r="AML868" s="41"/>
      <c r="AMM868" s="2"/>
      <c r="AMP868" s="1"/>
      <c r="AMQ868" s="1"/>
      <c r="AMR868" s="1"/>
      <c r="AMS868" s="1"/>
      <c r="AMT868" s="10">
        <f>SUM(AMS863:AMS867)</f>
        <v>285.5</v>
      </c>
      <c r="AMU868" s="41"/>
      <c r="AMV868" s="2"/>
      <c r="AMY868" s="1"/>
      <c r="AMZ868" s="1"/>
      <c r="ANA868" s="1"/>
      <c r="ANB868" s="1"/>
      <c r="ANC868" s="10">
        <f>SUM(ANB863:ANB867)</f>
        <v>236.9</v>
      </c>
      <c r="AND868" s="41"/>
      <c r="ANE868" s="2"/>
      <c r="ANH868" s="1"/>
      <c r="ANI868" s="1"/>
      <c r="ANJ868" s="1"/>
      <c r="ANK868" s="1"/>
      <c r="ANL868" s="10">
        <f>SUM(ANK863:ANK867)</f>
        <v>231.8</v>
      </c>
      <c r="ANM868" s="41"/>
      <c r="ANN868" s="2"/>
      <c r="ANQ868" s="1"/>
      <c r="ANR868" s="1"/>
      <c r="ANS868" s="1"/>
      <c r="ANT868" s="1"/>
      <c r="ANU868" s="10">
        <f>SUM(ANT863:ANT867)</f>
        <v>208.79999999999998</v>
      </c>
      <c r="ANV868" s="41"/>
      <c r="ANW868" s="2"/>
      <c r="ANZ868" s="1"/>
      <c r="AOA868" s="1"/>
      <c r="AOB868" s="1"/>
      <c r="AOC868" s="1"/>
      <c r="AOD868" s="10">
        <f>SUM(AOC863:AOC867)</f>
        <v>257.89999999999998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353.6</v>
      </c>
      <c r="AOW868" s="41"/>
      <c r="AOX868" s="2"/>
      <c r="APA868" s="1"/>
      <c r="APB868" s="1"/>
      <c r="APC868" s="1"/>
      <c r="APD868" s="1"/>
      <c r="APE868" s="10">
        <f>SUM(APD863:APD867)</f>
        <v>423.5</v>
      </c>
      <c r="APF868" s="41"/>
      <c r="APG868" s="2"/>
      <c r="APJ868" s="1"/>
      <c r="APK868" s="1"/>
      <c r="APL868" s="1"/>
      <c r="APM868" s="1"/>
      <c r="APN868" s="10">
        <f>SUM(APM863:APM867)</f>
        <v>22.400000000000002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141.50000000000003</v>
      </c>
      <c r="AQG868" s="41"/>
      <c r="AQK868" s="1"/>
      <c r="AQL868" s="1"/>
      <c r="AQM868" s="1"/>
      <c r="AQN868" s="1"/>
      <c r="AQO868" s="10">
        <f>SUM(AQN863:AQN867)</f>
        <v>419.6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216.79999999999998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184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52.800000000000004</v>
      </c>
      <c r="AWV868" s="41"/>
      <c r="AWZ868" s="1"/>
      <c r="AXA868" s="1"/>
      <c r="AXB868" s="1"/>
      <c r="AXC868" s="1"/>
      <c r="AXD868" s="10">
        <f>SUM(AXC863:AXC867)</f>
        <v>246.29999999999998</v>
      </c>
      <c r="AXE868" s="41"/>
      <c r="AXI868" s="1"/>
      <c r="AXJ868" s="1"/>
      <c r="AXK868" s="1"/>
      <c r="AXL868" s="1"/>
      <c r="AXM868" s="10">
        <f>SUM(AXL863:AXL867)</f>
        <v>226.1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229.9</v>
      </c>
      <c r="AYF868" s="41"/>
      <c r="AYJ868" s="1"/>
      <c r="AYK868" s="1"/>
      <c r="AYL868" s="1"/>
      <c r="AYM868" s="1"/>
      <c r="AYN868" s="10">
        <f>SUM(AYM863:AYM867)</f>
        <v>291.60000000000002</v>
      </c>
      <c r="AYO868" s="41"/>
      <c r="AYS868" s="1"/>
      <c r="AYT868" s="1"/>
      <c r="AYU868" s="1"/>
      <c r="AYV868" s="1"/>
      <c r="AYW868" s="10">
        <f>SUM(AYV863:AYV867)</f>
        <v>288.10000000000002</v>
      </c>
      <c r="AYX868" s="41"/>
      <c r="AZB868" s="1"/>
      <c r="AZC868" s="1"/>
      <c r="AZD868" s="1"/>
      <c r="AZE868" s="1"/>
      <c r="AZF868" s="10">
        <f>SUM(AZE863:AZE867)</f>
        <v>75.8</v>
      </c>
      <c r="AZG868" s="41"/>
      <c r="AZK868" s="1"/>
      <c r="AZL868" s="1"/>
      <c r="AZM868" s="1"/>
      <c r="AZN868" s="1"/>
      <c r="AZO868" s="10">
        <f>SUM(AZN863:AZN867)</f>
        <v>119.9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447.9</v>
      </c>
      <c r="BAH868" s="41"/>
      <c r="BAL868" s="1"/>
      <c r="BAM868" s="1"/>
      <c r="BAN868" s="1"/>
      <c r="BAO868" s="1"/>
      <c r="BAP868" s="10">
        <f>SUM(BAO863:BAO867)</f>
        <v>244.7</v>
      </c>
      <c r="BAQ868" s="41"/>
      <c r="BAU868" s="1"/>
      <c r="BAV868" s="1"/>
      <c r="BAW868" s="1"/>
      <c r="BAX868" s="1"/>
      <c r="BAY868" s="10">
        <f>SUM(BAX863:BAX867)</f>
        <v>309</v>
      </c>
      <c r="BAZ868" s="41"/>
      <c r="BBD868" s="1"/>
      <c r="BBE868" s="1"/>
      <c r="BBF868" s="1"/>
      <c r="BBG868" s="1"/>
      <c r="BBH868" s="10">
        <f>SUM(BBG863:BBG867)</f>
        <v>51.7</v>
      </c>
      <c r="BBI868" s="41"/>
      <c r="BBM868" s="1"/>
      <c r="BBN868" s="1"/>
      <c r="BBO868" s="1"/>
      <c r="BBP868" s="1"/>
      <c r="BBQ868" s="10">
        <f>SUM(BBP863:BBP867)</f>
        <v>293.5</v>
      </c>
      <c r="BBR868" s="41"/>
      <c r="BBV868" s="1"/>
      <c r="BBW868" s="1"/>
      <c r="BBX868" s="1"/>
      <c r="BBY868" s="1"/>
      <c r="BBZ868" s="10">
        <f>SUM(BBY863:BBY867)</f>
        <v>425.9</v>
      </c>
      <c r="BCA868" s="41"/>
      <c r="BCE868" s="1"/>
      <c r="BCF868" s="1"/>
      <c r="BCG868" s="1"/>
      <c r="BCH868" s="1"/>
      <c r="BCI868" s="10">
        <f>SUM(BCH863:BCH867)</f>
        <v>202.29999999999998</v>
      </c>
      <c r="BCJ868" s="41"/>
      <c r="BCN868" s="1"/>
      <c r="BCO868" s="1"/>
      <c r="BCP868" s="1"/>
      <c r="BCQ868" s="1"/>
      <c r="BCR868" s="10">
        <f>SUM(BCQ863:BCQ867)</f>
        <v>476.29999999999995</v>
      </c>
      <c r="BCS868" s="41"/>
      <c r="BCW868" s="1"/>
      <c r="BCX868" s="1"/>
      <c r="BCY868" s="1"/>
      <c r="BCZ868" s="1"/>
      <c r="BDA868" s="10">
        <f>SUM(BCZ863:BCZ867)</f>
        <v>303.5</v>
      </c>
      <c r="BDB868" s="41"/>
      <c r="BDF868" s="1"/>
      <c r="BDG868" s="1"/>
      <c r="BDH868" s="1"/>
      <c r="BDI868" s="1"/>
      <c r="BDJ868" s="10">
        <f>SUM(BDI863:BDI867)</f>
        <v>372.70000000000005</v>
      </c>
      <c r="BDK868" s="41"/>
      <c r="BDO868" s="1"/>
      <c r="BDP868" s="1"/>
      <c r="BDQ868" s="1"/>
      <c r="BDR868" s="1"/>
      <c r="BDS868" s="10">
        <f>SUM(BDR863:BDR867)</f>
        <v>417</v>
      </c>
      <c r="BDT868" s="41"/>
      <c r="BDX868" s="1"/>
      <c r="BDY868" s="1"/>
      <c r="BDZ868" s="1"/>
      <c r="BEA868" s="1"/>
      <c r="BEB868" s="10">
        <f>SUM(BEA863:BEA867)</f>
        <v>102.1</v>
      </c>
      <c r="BEC868" s="41"/>
      <c r="BEG868" s="1"/>
      <c r="BEH868" s="1"/>
      <c r="BEI868" s="1"/>
      <c r="BEJ868" s="1"/>
      <c r="BEK868" s="10">
        <f>SUM(BEJ863:BEJ867)</f>
        <v>236.5</v>
      </c>
      <c r="BEL868" s="41"/>
      <c r="BEP868" s="1"/>
      <c r="BEQ868" s="1"/>
      <c r="BER868" s="1"/>
      <c r="BES868" s="1"/>
      <c r="BET868" s="10">
        <f>SUM(BES863:BES867)</f>
        <v>193.8</v>
      </c>
      <c r="BEU868" s="41"/>
      <c r="BEY868" s="1"/>
      <c r="BEZ868" s="1"/>
      <c r="BFA868" s="1"/>
      <c r="BFB868" s="1"/>
      <c r="BFC868" s="10">
        <f>SUM(BFB863:BFB867)</f>
        <v>58.1</v>
      </c>
      <c r="BFD868" s="41"/>
      <c r="BFH868" s="1"/>
      <c r="BFI868" s="1"/>
      <c r="BFJ868" s="1"/>
      <c r="BFK868" s="1"/>
      <c r="BFL868" s="10">
        <f>SUM(BFK863:BFK867)</f>
        <v>138.19999999999999</v>
      </c>
      <c r="BFM868" s="41"/>
      <c r="BFQ868" s="1"/>
      <c r="BFR868" s="1"/>
      <c r="BFS868" s="1"/>
      <c r="BFT868" s="1"/>
      <c r="BFU868" s="10">
        <f>SUM(BFT863:BFT867)</f>
        <v>282.2</v>
      </c>
      <c r="BFV868" s="41"/>
      <c r="BFZ868" s="1"/>
      <c r="BGA868" s="1"/>
      <c r="BGB868" s="1"/>
      <c r="BGC868" s="1"/>
      <c r="BGD868" s="10">
        <f>SUM(BGC863:BGC867)</f>
        <v>244.5</v>
      </c>
      <c r="BGE868" s="41"/>
      <c r="BGI868" s="1"/>
      <c r="BGJ868" s="1"/>
      <c r="BGK868" s="1"/>
      <c r="BGL868" s="1"/>
      <c r="BGM868" s="10">
        <f>SUM(BGL863:BGL867)</f>
        <v>234.8</v>
      </c>
      <c r="BGN868" s="41"/>
      <c r="BGR868" s="1"/>
      <c r="BGS868" s="1"/>
      <c r="BGT868" s="1"/>
      <c r="BGU868" s="1"/>
      <c r="BGV868" s="10">
        <f>SUM(BGU863:BGU867)</f>
        <v>222.89999999999998</v>
      </c>
      <c r="BGW868" s="41"/>
      <c r="BHA868" s="1"/>
      <c r="BHB868" s="1"/>
      <c r="BHC868" s="1"/>
      <c r="BHD868" s="1"/>
      <c r="BHE868" s="10">
        <f>SUM(BHD863:BHD867)</f>
        <v>426.8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14749.049999999997</v>
      </c>
      <c r="H870" s="56"/>
      <c r="I870" s="238"/>
      <c r="J870" s="56"/>
      <c r="N870" s="15" t="s">
        <v>1243</v>
      </c>
      <c r="O870" s="56"/>
      <c r="P870" s="181">
        <f>SUM(P797:P867)</f>
        <v>14163.800000000003</v>
      </c>
      <c r="Q870" s="56"/>
      <c r="R870" s="238"/>
      <c r="S870" s="56"/>
      <c r="W870" s="15" t="s">
        <v>1243</v>
      </c>
      <c r="X870" s="56"/>
      <c r="Y870" s="181">
        <f>SUM(Y797:Y867)</f>
        <v>13026.599999999997</v>
      </c>
      <c r="Z870" s="56"/>
      <c r="AA870" s="238"/>
      <c r="AB870" s="56"/>
      <c r="AF870" s="15" t="s">
        <v>1243</v>
      </c>
      <c r="AG870" s="56"/>
      <c r="AH870" s="181">
        <f>SUM(AH797:AH867)</f>
        <v>14952.000000000002</v>
      </c>
      <c r="AI870" s="56"/>
      <c r="AJ870" s="238"/>
      <c r="AK870" s="56"/>
      <c r="AO870" s="15" t="s">
        <v>1243</v>
      </c>
      <c r="AP870" s="56"/>
      <c r="AQ870" s="181">
        <f>SUM(AQ797:AQ867)</f>
        <v>14695.149999999996</v>
      </c>
      <c r="AR870" s="56"/>
      <c r="AS870" s="238"/>
      <c r="AT870" s="56"/>
      <c r="AX870" s="15" t="s">
        <v>1243</v>
      </c>
      <c r="AY870" s="56"/>
      <c r="AZ870" s="181">
        <f>SUM(AZ797:AZ867)</f>
        <v>14045.199999999995</v>
      </c>
      <c r="BA870" s="56"/>
      <c r="BB870" s="238"/>
      <c r="BC870" s="56"/>
      <c r="BG870" s="15" t="s">
        <v>1243</v>
      </c>
      <c r="BH870" s="56"/>
      <c r="BI870" s="181">
        <f>SUM(BI797:BI867)</f>
        <v>14583.399999999994</v>
      </c>
      <c r="BJ870" s="56"/>
      <c r="BK870" s="238"/>
      <c r="BL870" s="56"/>
      <c r="BP870" s="15" t="s">
        <v>1243</v>
      </c>
      <c r="BQ870" s="56"/>
      <c r="BR870" s="181">
        <f>SUM(BR797:BR867)</f>
        <v>12618.000000000002</v>
      </c>
      <c r="BS870" s="56"/>
      <c r="BT870" s="238"/>
      <c r="BU870" s="56"/>
      <c r="BY870" s="15" t="s">
        <v>1243</v>
      </c>
      <c r="BZ870" s="56"/>
      <c r="CA870" s="181">
        <f>SUM(CA797:CA867)</f>
        <v>14921.449999999997</v>
      </c>
      <c r="CB870" s="56"/>
      <c r="CC870" s="238"/>
      <c r="CD870" s="56"/>
      <c r="CH870" s="15" t="s">
        <v>1243</v>
      </c>
      <c r="CI870" s="56"/>
      <c r="CJ870" s="181">
        <f>SUM(CJ797:CJ867)</f>
        <v>13977.099999999997</v>
      </c>
      <c r="CK870" s="56"/>
      <c r="CL870" s="238"/>
      <c r="CM870" s="56"/>
      <c r="CQ870" s="15" t="s">
        <v>1243</v>
      </c>
      <c r="CR870" s="56"/>
      <c r="CS870" s="181">
        <f>SUM(CS797:CS867)</f>
        <v>12580.199999999997</v>
      </c>
      <c r="CT870" s="56"/>
      <c r="CU870" s="238"/>
      <c r="CV870" s="56"/>
      <c r="CZ870" s="15" t="s">
        <v>1243</v>
      </c>
      <c r="DA870" s="56"/>
      <c r="DB870" s="181">
        <f>SUM(DB797:DB867)</f>
        <v>15224.499999999998</v>
      </c>
      <c r="DC870" s="56"/>
      <c r="DD870" s="238"/>
      <c r="DE870" s="56"/>
      <c r="DI870" s="15" t="s">
        <v>1243</v>
      </c>
      <c r="DJ870" s="56"/>
      <c r="DK870" s="181">
        <f>SUM(DK797:DK867)</f>
        <v>13934.499999999998</v>
      </c>
      <c r="DL870" s="56"/>
      <c r="DM870" s="238"/>
      <c r="DN870" s="56"/>
      <c r="DR870" s="15" t="s">
        <v>1243</v>
      </c>
      <c r="DS870" s="56"/>
      <c r="DT870" s="181">
        <f>SUM(DT797:DT867)</f>
        <v>14715.550000000001</v>
      </c>
      <c r="DU870" s="56"/>
      <c r="DV870" s="238"/>
      <c r="DW870" s="56"/>
      <c r="EA870" s="15" t="s">
        <v>1243</v>
      </c>
      <c r="EB870" s="56"/>
      <c r="EC870" s="181">
        <f>SUM(EC797:EC867)</f>
        <v>13773.699999999999</v>
      </c>
      <c r="ED870" s="56"/>
      <c r="EE870" s="238"/>
      <c r="EF870" s="56"/>
      <c r="EJ870" s="15" t="s">
        <v>1243</v>
      </c>
      <c r="EK870" s="56"/>
      <c r="EL870" s="181">
        <f>SUM(EL797:EL867)</f>
        <v>13256.699999999997</v>
      </c>
      <c r="EM870" s="56"/>
      <c r="EN870" s="238"/>
      <c r="EO870" s="56"/>
      <c r="ES870" s="15" t="s">
        <v>1243</v>
      </c>
      <c r="ET870" s="56"/>
      <c r="EU870" s="181">
        <f>SUM(EU797:EU867)</f>
        <v>13000.250000000005</v>
      </c>
      <c r="EV870" s="56"/>
      <c r="EW870" s="238"/>
      <c r="EX870" s="56"/>
      <c r="FB870" s="15" t="s">
        <v>1243</v>
      </c>
      <c r="FC870" s="56"/>
      <c r="FD870" s="181">
        <f>SUM(FD797:FD867)</f>
        <v>13599.699999999999</v>
      </c>
      <c r="FE870" s="56"/>
      <c r="FF870" s="238"/>
      <c r="FG870" s="56"/>
      <c r="FK870" s="15" t="s">
        <v>1243</v>
      </c>
      <c r="FL870" s="56"/>
      <c r="FM870" s="181">
        <f>SUM(FM797:FM867)</f>
        <v>13283.399999999998</v>
      </c>
      <c r="FN870" s="56"/>
      <c r="FO870" s="238"/>
      <c r="FP870" s="56"/>
      <c r="FT870" s="15" t="s">
        <v>1243</v>
      </c>
      <c r="FU870" s="56"/>
      <c r="FV870" s="181">
        <f>SUM(FV797:FV867)</f>
        <v>13594.599999999997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14151</v>
      </c>
      <c r="GO870" s="56"/>
      <c r="GP870" s="238"/>
      <c r="GQ870" s="56"/>
      <c r="GU870" s="15" t="s">
        <v>1243</v>
      </c>
      <c r="GV870" s="56"/>
      <c r="GW870" s="181">
        <f>SUM(GW797:GW867)</f>
        <v>13871.099999999999</v>
      </c>
      <c r="GX870" s="56"/>
      <c r="GY870" s="238"/>
      <c r="GZ870" s="56"/>
      <c r="HD870" s="15" t="s">
        <v>1243</v>
      </c>
      <c r="HE870" s="56"/>
      <c r="HF870" s="181">
        <f>SUM(HF797:HF867)</f>
        <v>10239.500000000005</v>
      </c>
      <c r="HG870" s="56"/>
      <c r="HH870" s="238"/>
      <c r="HI870" s="56"/>
      <c r="HM870" s="15" t="s">
        <v>1243</v>
      </c>
      <c r="HN870" s="56"/>
      <c r="HO870" s="181">
        <f>SUM(HO797:HO867)</f>
        <v>13898.299999999996</v>
      </c>
      <c r="HP870" s="56"/>
      <c r="HQ870" s="238"/>
      <c r="HR870" s="56"/>
      <c r="HV870" s="15" t="s">
        <v>1243</v>
      </c>
      <c r="HW870" s="56"/>
      <c r="HX870" s="181">
        <f>SUM(HX797:HX867)</f>
        <v>12358.200000000003</v>
      </c>
      <c r="HY870" s="56"/>
      <c r="HZ870" s="238"/>
      <c r="IA870" s="56"/>
      <c r="IE870" s="15" t="s">
        <v>1243</v>
      </c>
      <c r="IF870" s="56"/>
      <c r="IG870" s="181">
        <f>SUM(IG797:IG867)</f>
        <v>12956.100000000002</v>
      </c>
      <c r="IH870" s="56"/>
      <c r="II870" s="238"/>
      <c r="IJ870" s="56"/>
      <c r="IN870" s="15" t="s">
        <v>1243</v>
      </c>
      <c r="IO870" s="56"/>
      <c r="IP870" s="181">
        <f>SUM(IP797:IP867)</f>
        <v>12764.099999999999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14049.499999999998</v>
      </c>
      <c r="IZ870" s="56"/>
      <c r="JA870" s="238"/>
      <c r="JB870" s="56"/>
      <c r="JF870" s="15" t="s">
        <v>1243</v>
      </c>
      <c r="JG870" s="56"/>
      <c r="JH870" s="181">
        <f>SUM(JH797:JH867)</f>
        <v>13374.900000000011</v>
      </c>
      <c r="JI870" s="56"/>
      <c r="JJ870" s="238"/>
      <c r="JK870" s="56"/>
      <c r="JO870" s="15" t="s">
        <v>1243</v>
      </c>
      <c r="JP870" s="56"/>
      <c r="JQ870" s="181">
        <f>SUM(JQ797:JQ867)</f>
        <v>14979.400000000003</v>
      </c>
      <c r="JR870" s="56"/>
      <c r="JS870" s="238"/>
      <c r="JT870" s="56"/>
      <c r="JX870" s="15" t="s">
        <v>1243</v>
      </c>
      <c r="JY870" s="56"/>
      <c r="JZ870" s="181">
        <f>SUM(JZ797:JZ867)</f>
        <v>11903.3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11437.899999999998</v>
      </c>
      <c r="KS870" s="56"/>
      <c r="KT870" s="238"/>
      <c r="KU870" s="56"/>
      <c r="KY870" s="15" t="s">
        <v>1243</v>
      </c>
      <c r="KZ870" s="56"/>
      <c r="LA870" s="181">
        <f>SUM(LA797:LA867)</f>
        <v>13411.7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13972.900000000003</v>
      </c>
      <c r="LT870" s="56"/>
      <c r="LU870" s="238"/>
      <c r="LV870" s="56"/>
      <c r="LZ870" s="15" t="s">
        <v>1243</v>
      </c>
      <c r="MA870" s="56"/>
      <c r="MB870" s="181">
        <f>SUM(MB797:MB867)</f>
        <v>11955.55</v>
      </c>
      <c r="MC870" s="56"/>
      <c r="MD870" s="238"/>
      <c r="ME870" s="56"/>
      <c r="MI870" s="15" t="s">
        <v>1243</v>
      </c>
      <c r="MJ870" s="56"/>
      <c r="MK870" s="181">
        <f>SUM(MK797:MK867)</f>
        <v>12688.500000000004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15180.650000000001</v>
      </c>
      <c r="ND870" s="56"/>
      <c r="NE870" s="238"/>
      <c r="NF870" s="56"/>
      <c r="NJ870" s="15" t="s">
        <v>1243</v>
      </c>
      <c r="NK870" s="56"/>
      <c r="NL870" s="181">
        <f>SUM(NL797:NL867)</f>
        <v>11354.099999999999</v>
      </c>
      <c r="NM870" s="56"/>
      <c r="NN870" s="238"/>
      <c r="NO870" s="56"/>
      <c r="NS870" s="15" t="s">
        <v>1243</v>
      </c>
      <c r="NT870" s="56"/>
      <c r="NU870" s="181">
        <f>SUM(NU797:NU867)</f>
        <v>11374.100000000002</v>
      </c>
      <c r="NV870" s="56"/>
      <c r="NW870" s="238"/>
      <c r="NX870" s="56"/>
      <c r="OB870" s="15" t="s">
        <v>1243</v>
      </c>
      <c r="OC870" s="56"/>
      <c r="OD870" s="181">
        <f>SUM(OD797:OD867)</f>
        <v>14018.199999999995</v>
      </c>
      <c r="OE870" s="56"/>
      <c r="OF870" s="238"/>
      <c r="OG870" s="56"/>
      <c r="OK870" s="15" t="s">
        <v>1243</v>
      </c>
      <c r="OL870" s="56"/>
      <c r="OM870" s="181">
        <f>SUM(OM797:OM867)</f>
        <v>10824.099999999997</v>
      </c>
      <c r="ON870" s="56"/>
      <c r="OO870" s="238"/>
      <c r="OP870" s="56"/>
      <c r="OT870" s="15" t="s">
        <v>1243</v>
      </c>
      <c r="OU870" s="56"/>
      <c r="OV870" s="181">
        <f>SUM(OV797:OV867)</f>
        <v>12176.800000000001</v>
      </c>
      <c r="OW870" s="56"/>
      <c r="OX870" s="238"/>
      <c r="OY870" s="56"/>
      <c r="PC870" s="15" t="s">
        <v>1243</v>
      </c>
      <c r="PD870" s="56"/>
      <c r="PE870" s="181">
        <f>SUM(PE797:PE867)</f>
        <v>11957.549999999997</v>
      </c>
      <c r="PF870" s="56"/>
      <c r="PG870" s="238"/>
      <c r="PH870" s="56"/>
      <c r="PL870" s="15" t="s">
        <v>1243</v>
      </c>
      <c r="PM870" s="56"/>
      <c r="PN870" s="181">
        <f>SUM(PN797:PN867)</f>
        <v>13290.599999999997</v>
      </c>
      <c r="PO870" s="56"/>
      <c r="PP870" s="238"/>
      <c r="PQ870" s="56"/>
      <c r="PU870" s="15" t="s">
        <v>1243</v>
      </c>
      <c r="PV870" s="56"/>
      <c r="PW870" s="181">
        <f>SUM(PW797:PW867)</f>
        <v>12003.200000000003</v>
      </c>
      <c r="PX870" s="56"/>
      <c r="PY870" s="238"/>
      <c r="PZ870" s="56"/>
      <c r="QD870" s="15" t="s">
        <v>1243</v>
      </c>
      <c r="QE870" s="56"/>
      <c r="QF870" s="181">
        <f>SUM(QF797:QF867)</f>
        <v>12621.699999999997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11175.899999999994</v>
      </c>
      <c r="QY870" s="56"/>
      <c r="QZ870" s="238"/>
      <c r="RA870" s="56"/>
      <c r="RE870" s="15" t="s">
        <v>1243</v>
      </c>
      <c r="RF870" s="56"/>
      <c r="RG870" s="181">
        <f>SUM(RG797:RG867)</f>
        <v>10522.599999999997</v>
      </c>
      <c r="RH870" s="56"/>
      <c r="RI870" s="238"/>
      <c r="RJ870" s="56"/>
      <c r="RN870" s="15" t="s">
        <v>1243</v>
      </c>
      <c r="RO870" s="56"/>
      <c r="RP870" s="181">
        <f>SUM(RP797:RP867)</f>
        <v>12839.599999999997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11985.4</v>
      </c>
      <c r="SJ870" s="240"/>
      <c r="SK870" s="163"/>
      <c r="SO870" s="15" t="s">
        <v>1243</v>
      </c>
      <c r="SQ870" s="181">
        <f>SUM(SQ797:SQ867)</f>
        <v>12744.300000000001</v>
      </c>
      <c r="SS870" s="240"/>
      <c r="ST870" s="163"/>
      <c r="SX870" s="15" t="s">
        <v>1243</v>
      </c>
      <c r="SZ870" s="181">
        <f>SUM(SZ797:SZ867)</f>
        <v>15038.099999999997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11305.75</v>
      </c>
      <c r="TT870" s="240"/>
      <c r="TU870" s="163"/>
      <c r="TY870" s="15" t="s">
        <v>1243</v>
      </c>
      <c r="UA870" s="181">
        <f>SUM(UA797:UA867)</f>
        <v>11325.349999999999</v>
      </c>
      <c r="UC870" s="240"/>
      <c r="UD870" s="163"/>
      <c r="UH870" s="15" t="s">
        <v>1243</v>
      </c>
      <c r="UJ870" s="181">
        <f>SUM(UJ797:UJ867)</f>
        <v>9451.899999999996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9767.9000000000015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9214.7000000000044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14556.149999999996</v>
      </c>
      <c r="WN870" s="240"/>
      <c r="WO870" s="163"/>
      <c r="WS870" s="15" t="s">
        <v>1243</v>
      </c>
      <c r="WU870" s="181">
        <f>SUM(WU797:WU867)</f>
        <v>12513.150000000001</v>
      </c>
      <c r="WW870" s="240"/>
      <c r="WX870" s="163"/>
      <c r="XB870" s="15" t="s">
        <v>1243</v>
      </c>
      <c r="XD870" s="181">
        <f>SUM(XD797:XD867)</f>
        <v>12817.449999999999</v>
      </c>
      <c r="XF870" s="240"/>
      <c r="XG870" s="163"/>
      <c r="XK870" s="15" t="s">
        <v>1243</v>
      </c>
      <c r="XM870" s="181">
        <f>SUM(XM797:XM867)</f>
        <v>12084.699999999997</v>
      </c>
      <c r="XO870" s="240"/>
      <c r="XP870" s="163"/>
      <c r="XT870" s="15" t="s">
        <v>1243</v>
      </c>
      <c r="XV870" s="181">
        <f>SUM(XV797:XV867)</f>
        <v>12899.699999999999</v>
      </c>
      <c r="XX870" s="240"/>
      <c r="XY870" s="163"/>
      <c r="YC870" s="15" t="s">
        <v>1243</v>
      </c>
      <c r="YE870" s="181">
        <f>SUM(YE797:YE867)</f>
        <v>11428.800000000003</v>
      </c>
      <c r="YG870" s="240"/>
      <c r="YH870" s="163"/>
      <c r="YL870" s="15" t="s">
        <v>1243</v>
      </c>
      <c r="YN870" s="181">
        <f>SUM(YN797:YN867)</f>
        <v>14001.049999999997</v>
      </c>
      <c r="YP870" s="240"/>
      <c r="YQ870" s="163"/>
      <c r="YU870" s="15" t="s">
        <v>1243</v>
      </c>
      <c r="YW870" s="181">
        <f>SUM(YW797:YW867)</f>
        <v>11679.800000000005</v>
      </c>
      <c r="YY870" s="240"/>
      <c r="YZ870" s="163"/>
      <c r="ZD870" s="15" t="s">
        <v>1243</v>
      </c>
      <c r="ZF870" s="181">
        <f>SUM(ZF797:ZF867)</f>
        <v>8966.5999999999985</v>
      </c>
      <c r="ZH870" s="240"/>
      <c r="ZI870" s="163"/>
      <c r="ZM870" s="15" t="s">
        <v>1243</v>
      </c>
      <c r="ZO870" s="181">
        <f>SUM(ZO797:ZO867)</f>
        <v>13960.000000000002</v>
      </c>
      <c r="ZQ870" s="240"/>
      <c r="ZR870" s="163"/>
      <c r="ZV870" s="15" t="s">
        <v>1243</v>
      </c>
      <c r="ZX870" s="181">
        <f>SUM(ZX797:ZX867)</f>
        <v>11409.599999999999</v>
      </c>
      <c r="ZZ870" s="240"/>
      <c r="AAA870" s="163"/>
      <c r="AAE870" s="15" t="s">
        <v>1243</v>
      </c>
      <c r="AAG870" s="181">
        <f>SUM(AAG797:AAG867)</f>
        <v>10722.499999999998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10956.150000000001</v>
      </c>
      <c r="ABA870" s="240"/>
      <c r="ABB870" s="163"/>
      <c r="ABF870" s="15" t="s">
        <v>1243</v>
      </c>
      <c r="ABH870" s="181">
        <f>SUM(ABH797:ABH867)</f>
        <v>11281.7</v>
      </c>
      <c r="ABJ870" s="240"/>
      <c r="ABK870" s="163"/>
      <c r="ABO870" s="15" t="s">
        <v>1243</v>
      </c>
      <c r="ABQ870" s="181">
        <f>SUM(ABQ797:ABQ867)</f>
        <v>10327.9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9863.5000000000036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8098.5499999999993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14311.7</v>
      </c>
      <c r="AGF870" s="240"/>
      <c r="AGG870" s="163"/>
      <c r="AGK870" s="15" t="s">
        <v>1243</v>
      </c>
      <c r="AGM870" s="181">
        <f>SUM(AGM797:AGM867)</f>
        <v>14213.400000000001</v>
      </c>
      <c r="AGO870" s="240"/>
      <c r="AGP870" s="163"/>
      <c r="AGT870" s="15" t="s">
        <v>1243</v>
      </c>
      <c r="AGV870" s="181">
        <f>SUM(AGV797:AGV867)</f>
        <v>11350.199999999999</v>
      </c>
      <c r="AGX870" s="240"/>
      <c r="AGY870" s="163"/>
      <c r="AHC870" s="15" t="s">
        <v>1243</v>
      </c>
      <c r="AHE870" s="181">
        <f>SUM(AHE797:AHE867)</f>
        <v>14368.699999999999</v>
      </c>
      <c r="AHG870" s="240"/>
      <c r="AHH870" s="163"/>
      <c r="AHL870" s="15" t="s">
        <v>1243</v>
      </c>
      <c r="AHN870" s="181">
        <f>SUM(AHN797:AHN867)</f>
        <v>13569.099999999999</v>
      </c>
      <c r="AHP870" s="240"/>
      <c r="AHQ870" s="163"/>
      <c r="AHU870" s="15" t="s">
        <v>1243</v>
      </c>
      <c r="AHW870" s="181">
        <f>SUM(AHW797:AHW867)</f>
        <v>12876.5</v>
      </c>
      <c r="AHY870" s="240"/>
      <c r="AHZ870" s="163"/>
      <c r="AID870" s="15" t="s">
        <v>1243</v>
      </c>
      <c r="AIF870" s="181">
        <f>SUM(AIF797:AIF867)</f>
        <v>10765.9</v>
      </c>
      <c r="AIH870" s="240"/>
      <c r="AII870" s="163"/>
      <c r="AIM870" s="15" t="s">
        <v>1243</v>
      </c>
      <c r="AIO870" s="181">
        <f>SUM(AIO797:AIO867)</f>
        <v>12556.199999999997</v>
      </c>
      <c r="AIQ870" s="240"/>
      <c r="AIR870" s="163"/>
      <c r="AIV870" s="15" t="s">
        <v>1243</v>
      </c>
      <c r="AIX870" s="181">
        <f>SUM(AIX797:AIX867)</f>
        <v>13294.599999999995</v>
      </c>
      <c r="AIZ870" s="240"/>
      <c r="AJA870" s="163"/>
      <c r="AJE870" s="15" t="s">
        <v>1243</v>
      </c>
      <c r="AJG870" s="181">
        <f>SUM(AJG797:AJG867)</f>
        <v>10959.099999999997</v>
      </c>
      <c r="AJI870" s="240"/>
      <c r="AJJ870" s="163"/>
      <c r="AJN870" s="15" t="s">
        <v>1243</v>
      </c>
      <c r="AJP870" s="181">
        <f>SUM(AJP797:AJP867)</f>
        <v>15006</v>
      </c>
      <c r="AJR870" s="240"/>
      <c r="AJS870" s="163"/>
      <c r="AJW870" s="15" t="s">
        <v>1243</v>
      </c>
      <c r="AJY870" s="181">
        <f>SUM(AJY797:AJY867)</f>
        <v>12439.5</v>
      </c>
      <c r="AKA870" s="240"/>
      <c r="AKB870" s="163"/>
      <c r="AKF870" s="15" t="s">
        <v>1243</v>
      </c>
      <c r="AKH870" s="181">
        <f>SUM(AKH797:AKH867)</f>
        <v>14418.300000000001</v>
      </c>
      <c r="AKJ870" s="240"/>
      <c r="AKK870" s="163"/>
      <c r="AKO870" s="15" t="s">
        <v>1243</v>
      </c>
      <c r="AKQ870" s="181">
        <f>SUM(AKQ797:AKQ867)</f>
        <v>14138.400000000005</v>
      </c>
      <c r="AKS870" s="240"/>
      <c r="AKT870" s="163"/>
      <c r="AKX870" s="15" t="s">
        <v>1243</v>
      </c>
      <c r="AKZ870" s="181">
        <f>SUM(AKZ797:AKZ867)</f>
        <v>14359.399999999998</v>
      </c>
      <c r="ALB870" s="240"/>
      <c r="ALC870" s="163"/>
      <c r="ALG870" s="15" t="s">
        <v>1243</v>
      </c>
      <c r="ALI870" s="181">
        <f>SUM(ALI797:ALI867)</f>
        <v>13388.15</v>
      </c>
      <c r="ALK870" s="240"/>
      <c r="ALL870" s="163"/>
      <c r="ALP870" s="15" t="s">
        <v>1243</v>
      </c>
      <c r="ALR870" s="181">
        <f>SUM(ALR797:ALR867)</f>
        <v>12245.599999999997</v>
      </c>
      <c r="ALT870" s="240"/>
      <c r="ALU870" s="163"/>
      <c r="ALY870" s="15" t="s">
        <v>1243</v>
      </c>
      <c r="AMA870" s="181">
        <f>SUM(AMA797:AMA867)</f>
        <v>15038.100000000002</v>
      </c>
      <c r="AMC870" s="240"/>
      <c r="AMD870" s="163"/>
      <c r="AMH870" s="15" t="s">
        <v>1243</v>
      </c>
      <c r="AMJ870" s="181">
        <f>SUM(AMJ797:AMJ867)</f>
        <v>14513.700000000004</v>
      </c>
      <c r="AML870" s="240"/>
      <c r="AMM870" s="163"/>
      <c r="AMQ870" s="15" t="s">
        <v>1243</v>
      </c>
      <c r="AMS870" s="181">
        <f>SUM(AMS797:AMS867)</f>
        <v>13375.399999999996</v>
      </c>
      <c r="AMU870" s="240"/>
      <c r="AMV870" s="163"/>
      <c r="AMZ870" s="15" t="s">
        <v>1243</v>
      </c>
      <c r="ANB870" s="181">
        <f>SUM(ANB797:ANB867)</f>
        <v>12074.1</v>
      </c>
      <c r="AND870" s="240"/>
      <c r="ANE870" s="163"/>
      <c r="ANI870" s="15" t="s">
        <v>1243</v>
      </c>
      <c r="ANK870" s="181">
        <f>SUM(ANK797:ANK867)</f>
        <v>12323.999999999998</v>
      </c>
      <c r="ANM870" s="240"/>
      <c r="ANN870" s="163"/>
      <c r="ANR870" s="15" t="s">
        <v>1243</v>
      </c>
      <c r="ANT870" s="181">
        <f>SUM(ANT797:ANT867)</f>
        <v>12205.799999999997</v>
      </c>
      <c r="ANV870" s="240"/>
      <c r="ANW870" s="163"/>
      <c r="AOA870" s="15" t="s">
        <v>1243</v>
      </c>
      <c r="AOC870" s="181">
        <f>SUM(AOC797:AOC867)</f>
        <v>11954.699999999997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11009.000000000002</v>
      </c>
      <c r="AOW870" s="240"/>
      <c r="AOX870" s="163"/>
      <c r="APB870" s="15" t="s">
        <v>1243</v>
      </c>
      <c r="APD870" s="181">
        <f>SUM(APD797:APD867)</f>
        <v>14537.499999999998</v>
      </c>
      <c r="APF870" s="240"/>
      <c r="APG870" s="163"/>
      <c r="APK870" s="15" t="s">
        <v>1243</v>
      </c>
      <c r="APM870" s="181">
        <f>SUM(APM797:APM867)</f>
        <v>11485.100000000004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10168.800000000001</v>
      </c>
      <c r="AQG870" s="240"/>
      <c r="AQL870" s="15" t="s">
        <v>1243</v>
      </c>
      <c r="AQN870" s="181">
        <f>SUM(AQN797:AQN867)</f>
        <v>11478.600000000002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11557.199999999999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7483.5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12642.600000000002</v>
      </c>
      <c r="AWV870" s="240"/>
      <c r="AXA870" s="15" t="s">
        <v>1243</v>
      </c>
      <c r="AXC870" s="181">
        <f>SUM(AXC797:AXC867)</f>
        <v>11405.500000000004</v>
      </c>
      <c r="AXE870" s="240"/>
      <c r="AXJ870" s="15" t="s">
        <v>1243</v>
      </c>
      <c r="AXL870" s="181">
        <f>SUM(AXL797:AXL867)</f>
        <v>11898.299999999997</v>
      </c>
      <c r="AXN870" s="240"/>
      <c r="AXS870" s="15" t="s">
        <v>1243</v>
      </c>
      <c r="AXU870" s="181">
        <f>SUM(AXU797:AXU867)</f>
        <v>11335.800000000007</v>
      </c>
      <c r="AXW870" s="240"/>
      <c r="AYB870" s="15" t="s">
        <v>1243</v>
      </c>
      <c r="AYD870" s="181">
        <f>SUM(AYD797:AYD867)</f>
        <v>12964.800000000001</v>
      </c>
      <c r="AYF870" s="240"/>
      <c r="AYK870" s="15" t="s">
        <v>1243</v>
      </c>
      <c r="AYM870" s="181">
        <f>SUM(AYM797:AYM867)</f>
        <v>13079.500000000004</v>
      </c>
      <c r="AYO870" s="240"/>
      <c r="AYT870" s="15" t="s">
        <v>1243</v>
      </c>
      <c r="AYV870" s="181">
        <f>SUM(AYV797:AYV867)</f>
        <v>10184.299999999997</v>
      </c>
      <c r="AYX870" s="240"/>
      <c r="AZC870" s="15" t="s">
        <v>1243</v>
      </c>
      <c r="AZE870" s="181">
        <f>SUM(AZE797:AZE867)</f>
        <v>12621.399999999996</v>
      </c>
      <c r="AZG870" s="240"/>
      <c r="AZL870" s="15" t="s">
        <v>1243</v>
      </c>
      <c r="AZN870" s="181">
        <f>SUM(AZN797:AZN867)</f>
        <v>11819.300000000003</v>
      </c>
      <c r="AZP870" s="240"/>
      <c r="AZU870" s="15" t="s">
        <v>1243</v>
      </c>
      <c r="AZW870" s="181">
        <f>SUM(AZW797:AZW867)</f>
        <v>10093.099999999999</v>
      </c>
      <c r="AZY870" s="240"/>
      <c r="BAD870" s="15" t="s">
        <v>1243</v>
      </c>
      <c r="BAF870" s="181">
        <f>SUM(BAF797:BAF867)</f>
        <v>13947.400000000003</v>
      </c>
      <c r="BAH870" s="240"/>
      <c r="BAM870" s="15" t="s">
        <v>1243</v>
      </c>
      <c r="BAO870" s="181">
        <f>SUM(BAO797:BAO867)</f>
        <v>13836.1</v>
      </c>
      <c r="BAQ870" s="240"/>
      <c r="BAV870" s="15" t="s">
        <v>1243</v>
      </c>
      <c r="BAX870" s="181">
        <f>SUM(BAX797:BAX867)</f>
        <v>13331.2</v>
      </c>
      <c r="BAZ870" s="240"/>
      <c r="BBE870" s="15" t="s">
        <v>1243</v>
      </c>
      <c r="BBG870" s="181">
        <f>SUM(BBG797:BBG867)</f>
        <v>12285.8</v>
      </c>
      <c r="BBI870" s="240"/>
      <c r="BBN870" s="15" t="s">
        <v>1243</v>
      </c>
      <c r="BBP870" s="181">
        <f>SUM(BBP797:BBP867)</f>
        <v>13116.599999999997</v>
      </c>
      <c r="BBR870" s="240"/>
      <c r="BBW870" s="15" t="s">
        <v>1243</v>
      </c>
      <c r="BBY870" s="181">
        <f>SUM(BBY797:BBY867)</f>
        <v>12116.9</v>
      </c>
      <c r="BCA870" s="240"/>
      <c r="BCF870" s="15" t="s">
        <v>1243</v>
      </c>
      <c r="BCH870" s="181">
        <f>SUM(BCH797:BCH867)</f>
        <v>10973.499999999998</v>
      </c>
      <c r="BCJ870" s="240"/>
      <c r="BCO870" s="15" t="s">
        <v>1243</v>
      </c>
      <c r="BCQ870" s="181">
        <f>SUM(BCQ797:BCQ867)</f>
        <v>11917.800000000003</v>
      </c>
      <c r="BCS870" s="240"/>
      <c r="BCX870" s="15" t="s">
        <v>1243</v>
      </c>
      <c r="BCZ870" s="181">
        <f>SUM(BCZ797:BCZ867)</f>
        <v>12083.400000000001</v>
      </c>
      <c r="BDB870" s="240"/>
      <c r="BDG870" s="15" t="s">
        <v>1243</v>
      </c>
      <c r="BDI870" s="181">
        <f>SUM(BDI797:BDI867)</f>
        <v>12432.600000000002</v>
      </c>
      <c r="BDK870" s="240"/>
      <c r="BDP870" s="15" t="s">
        <v>1243</v>
      </c>
      <c r="BDR870" s="181">
        <f>SUM(BDR797:BDR867)</f>
        <v>14597.499999999998</v>
      </c>
      <c r="BDT870" s="240"/>
      <c r="BDY870" s="15" t="s">
        <v>1243</v>
      </c>
      <c r="BEA870" s="181">
        <f>SUM(BEA797:BEA867)</f>
        <v>10426.400000000001</v>
      </c>
      <c r="BEC870" s="240"/>
      <c r="BEH870" s="15" t="s">
        <v>1243</v>
      </c>
      <c r="BEJ870" s="181">
        <f>SUM(BEJ797:BEJ867)</f>
        <v>10860.75</v>
      </c>
      <c r="BEL870" s="240"/>
      <c r="BEQ870" s="15" t="s">
        <v>1243</v>
      </c>
      <c r="BES870" s="181">
        <f>SUM(BES797:BES867)</f>
        <v>10038.900000000003</v>
      </c>
      <c r="BEU870" s="240"/>
      <c r="BEZ870" s="15" t="s">
        <v>1243</v>
      </c>
      <c r="BFB870" s="181">
        <f>SUM(BFB797:BFB867)</f>
        <v>10552.899999999998</v>
      </c>
      <c r="BFD870" s="240"/>
      <c r="BFI870" s="15" t="s">
        <v>1243</v>
      </c>
      <c r="BFK870" s="181">
        <f>SUM(BFK797:BFK867)</f>
        <v>12974.100000000002</v>
      </c>
      <c r="BFM870" s="240"/>
      <c r="BFR870" s="15" t="s">
        <v>1243</v>
      </c>
      <c r="BFT870" s="181">
        <f>SUM(BFT797:BFT867)</f>
        <v>12077.500000000004</v>
      </c>
      <c r="BFV870" s="240"/>
      <c r="BGA870" s="15" t="s">
        <v>1243</v>
      </c>
      <c r="BGC870" s="181">
        <f>SUM(BGC797:BGC867)</f>
        <v>11924.399999999996</v>
      </c>
      <c r="BGE870" s="240"/>
      <c r="BGJ870" s="15" t="s">
        <v>1243</v>
      </c>
      <c r="BGL870" s="181">
        <f>SUM(BGL797:BGL867)</f>
        <v>10923</v>
      </c>
      <c r="BGN870" s="240"/>
      <c r="BGS870" s="15" t="s">
        <v>1243</v>
      </c>
      <c r="BGU870" s="181">
        <f>SUM(BGU797:BGU867)</f>
        <v>10916.599999999997</v>
      </c>
      <c r="BGW870" s="240"/>
      <c r="BHB870" s="15" t="s">
        <v>1243</v>
      </c>
      <c r="BHD870" s="181">
        <f>SUM(BHD797:BHD867)</f>
        <v>13022.899999999996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3498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8"/>
      <c r="ANB880" s="438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13</v>
      </c>
      <c r="G881" s="327"/>
      <c r="I881" s="49">
        <v>13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G882" s="327"/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3521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42</v>
      </c>
      <c r="G884" s="327"/>
      <c r="I884" s="49">
        <v>40</v>
      </c>
      <c r="J884" s="49">
        <v>2</v>
      </c>
      <c r="AMW884" s="371"/>
      <c r="AMY884" s="361" t="s">
        <v>1018</v>
      </c>
      <c r="ANB884" s="361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1"/>
      <c r="AMY885" s="361"/>
      <c r="ANB885" s="361" t="s">
        <v>1018</v>
      </c>
    </row>
    <row r="886" spans="1:11 1037:1042" s="49" customFormat="1" ht="18">
      <c r="A886" s="264" t="s">
        <v>3354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2"/>
      <c r="AMY886" s="438"/>
      <c r="ANB886" s="438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52</v>
      </c>
      <c r="G887" s="327"/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3280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  <c r="G888" s="327"/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22</v>
      </c>
      <c r="G889" s="327">
        <v>22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19</v>
      </c>
      <c r="G890" s="327"/>
      <c r="I890" s="49">
        <v>15</v>
      </c>
      <c r="J890" s="49">
        <v>4</v>
      </c>
      <c r="K890" s="28"/>
      <c r="AMW890" s="371"/>
      <c r="AMY890" s="361"/>
      <c r="ANB890" s="361"/>
    </row>
    <row r="891" spans="1:11 1037:1042" s="49" customFormat="1" ht="18">
      <c r="A891" s="264" t="s">
        <v>3268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22</v>
      </c>
      <c r="G892" s="327"/>
      <c r="H892" s="49">
        <v>11</v>
      </c>
      <c r="I892" s="49">
        <v>11</v>
      </c>
      <c r="AMW892" s="372"/>
      <c r="AMY892" s="438"/>
      <c r="ANB892" s="438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48</v>
      </c>
      <c r="G893" s="327"/>
      <c r="H893" s="49">
        <v>45</v>
      </c>
      <c r="I893" s="49">
        <v>3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G894" s="327"/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523</v>
      </c>
      <c r="G896" s="327"/>
      <c r="H896" s="49">
        <v>431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3371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1"/>
      <c r="AMY897" s="361"/>
      <c r="ANB897" s="361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2"/>
      <c r="AMY898" s="438"/>
      <c r="ANB898" s="438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1"/>
      <c r="AMY900" s="361"/>
      <c r="ANB900" s="361"/>
    </row>
    <row r="901" spans="1:11 1037:1042" s="49" customFormat="1" ht="18">
      <c r="A901" s="264" t="s">
        <v>3243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164</v>
      </c>
      <c r="G902" s="327"/>
      <c r="H902" s="49">
        <v>52</v>
      </c>
      <c r="I902" s="49">
        <v>46</v>
      </c>
      <c r="J902" s="49">
        <v>66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31</v>
      </c>
      <c r="G904" s="327"/>
      <c r="H904" s="49">
        <v>1</v>
      </c>
      <c r="I904" s="49">
        <v>15</v>
      </c>
      <c r="J904" s="49">
        <v>15</v>
      </c>
      <c r="AMW904" s="372"/>
      <c r="AMY904" s="438"/>
      <c r="ANB904" s="438"/>
    </row>
    <row r="905" spans="1:11 1037:1042" s="49" customFormat="1" ht="18">
      <c r="A905" s="264" t="s">
        <v>3424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1"/>
      <c r="AMY905" s="361"/>
      <c r="ANB905" s="361"/>
    </row>
    <row r="906" spans="1:11 1037:1042" s="49" customFormat="1" ht="18">
      <c r="A906" s="264" t="s">
        <v>3432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  <c r="G906" s="327"/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9</v>
      </c>
      <c r="G907" s="327"/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200</v>
      </c>
      <c r="G908" s="327"/>
      <c r="H908" s="49">
        <v>145</v>
      </c>
      <c r="I908" s="49">
        <v>49</v>
      </c>
      <c r="J908" s="49">
        <v>6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16</v>
      </c>
      <c r="G909" s="327"/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3281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2"/>
      <c r="AMY910" s="438"/>
      <c r="ANB910" s="438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157</v>
      </c>
      <c r="G912" s="327">
        <v>23</v>
      </c>
      <c r="H912" s="49">
        <v>72</v>
      </c>
      <c r="I912" s="49">
        <v>62</v>
      </c>
      <c r="AMW912" s="371" t="s">
        <v>1715</v>
      </c>
      <c r="AMY912" s="361"/>
      <c r="ANB912" s="361"/>
    </row>
    <row r="913" spans="1:11 1037:1042" s="49" customFormat="1" ht="18">
      <c r="A913" s="264" t="s">
        <v>3500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1"/>
      <c r="AMY913" s="361"/>
      <c r="ANB913" s="361"/>
    </row>
    <row r="914" spans="1:11 1037:1042" s="49" customFormat="1" ht="18">
      <c r="A914" s="264" t="s">
        <v>3284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70</v>
      </c>
      <c r="G915" s="327"/>
      <c r="H915" s="49">
        <v>70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2"/>
      <c r="AMY916" s="438"/>
      <c r="ANB916" s="438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52</v>
      </c>
      <c r="G917" s="327">
        <v>30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21</v>
      </c>
      <c r="G918" s="327"/>
      <c r="H918" s="49">
        <v>5</v>
      </c>
      <c r="I918" s="49">
        <v>16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162</v>
      </c>
      <c r="G920" s="327"/>
      <c r="H920" s="49">
        <v>44</v>
      </c>
      <c r="I920" s="49">
        <v>23</v>
      </c>
      <c r="J920" s="49">
        <v>95</v>
      </c>
      <c r="AMW920" s="371"/>
      <c r="AMY920" s="361"/>
      <c r="ANB920" s="361"/>
    </row>
    <row r="921" spans="1:11 1037:1042" s="49" customFormat="1" ht="18">
      <c r="A921" s="264" t="s">
        <v>3423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  <c r="G921" s="327"/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103</v>
      </c>
      <c r="G922" s="327">
        <v>90</v>
      </c>
      <c r="H922" s="49">
        <v>3</v>
      </c>
      <c r="I922" s="49">
        <v>10</v>
      </c>
      <c r="AMW922" s="372"/>
      <c r="AMY922" s="438"/>
      <c r="ANB922" s="438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  <c r="G923" s="327" t="s">
        <v>5076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717</v>
      </c>
      <c r="G924" s="327">
        <v>216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3425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1"/>
      <c r="AMY927" s="361"/>
      <c r="ANB927" s="361"/>
    </row>
    <row r="928" spans="1:11 1037:1042" s="49" customFormat="1" ht="18">
      <c r="A928" s="264" t="s">
        <v>3261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2"/>
      <c r="AMY928" s="438"/>
      <c r="ANB928" s="438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174</v>
      </c>
      <c r="G929" s="327"/>
      <c r="H929" s="49">
        <v>124</v>
      </c>
      <c r="I929" s="49">
        <v>50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91</v>
      </c>
      <c r="G933" s="327"/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2"/>
      <c r="AMY934" s="438"/>
      <c r="ANB934" s="438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1"/>
      <c r="AMY937" s="361"/>
      <c r="ANB937" s="361"/>
    </row>
    <row r="938" spans="1:11 1037:1042" s="49" customFormat="1" ht="18">
      <c r="A938" s="264" t="s">
        <v>616</v>
      </c>
      <c r="B938" s="504"/>
      <c r="C938" s="504"/>
      <c r="D938" s="314" t="s">
        <v>129</v>
      </c>
      <c r="E938" s="49">
        <f t="shared" si="0"/>
        <v>2</v>
      </c>
      <c r="F938" s="249">
        <f t="shared" si="1"/>
        <v>25</v>
      </c>
      <c r="G938" s="327"/>
      <c r="I938" s="49">
        <v>9</v>
      </c>
      <c r="J938" s="49">
        <v>16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97</v>
      </c>
      <c r="G939" s="327">
        <v>79</v>
      </c>
      <c r="I939" s="49">
        <v>18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44</v>
      </c>
      <c r="G940" s="327"/>
      <c r="H940" s="49">
        <v>35</v>
      </c>
      <c r="I940" s="49">
        <v>9</v>
      </c>
      <c r="AMW940" s="372"/>
      <c r="AMY940" s="438"/>
      <c r="ANB940" s="438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8</v>
      </c>
      <c r="G941" s="327">
        <v>6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106</v>
      </c>
      <c r="G942" s="327"/>
      <c r="H942" s="49">
        <v>72</v>
      </c>
      <c r="I942" s="49">
        <v>16</v>
      </c>
      <c r="J942" s="49">
        <v>18</v>
      </c>
      <c r="AMW942" s="371"/>
      <c r="AMY942" s="361" t="s">
        <v>3505</v>
      </c>
      <c r="ANB942" s="361" t="s">
        <v>3505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115</v>
      </c>
      <c r="G943" s="327"/>
      <c r="H943" s="49">
        <v>92</v>
      </c>
      <c r="I943" s="49">
        <v>10</v>
      </c>
      <c r="J943" s="49">
        <v>13</v>
      </c>
      <c r="AMW943" s="371" t="s">
        <v>3505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G944" s="327"/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3</v>
      </c>
      <c r="G945" s="327"/>
      <c r="J945" s="49">
        <v>3</v>
      </c>
      <c r="AMW945" s="371"/>
      <c r="AMY945" s="361"/>
      <c r="ANB945" s="361"/>
    </row>
    <row r="946" spans="1:10 1037:1042" s="49" customFormat="1" ht="18">
      <c r="A946" s="264" t="s">
        <v>3440</v>
      </c>
      <c r="B946" s="504"/>
      <c r="C946" s="504"/>
      <c r="D946" s="314" t="s">
        <v>129</v>
      </c>
      <c r="E946" s="49">
        <f t="shared" si="2"/>
        <v>0</v>
      </c>
      <c r="F946" s="249">
        <f t="shared" si="3"/>
        <v>0</v>
      </c>
      <c r="G946" s="327"/>
    </row>
    <row r="947" spans="1:10 1037:1042" s="49" customFormat="1" ht="18">
      <c r="A947" s="264" t="s">
        <v>3548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4"/>
      <c r="C948" s="504"/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3370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37</v>
      </c>
      <c r="G951" s="327"/>
      <c r="H951" s="49">
        <v>28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112</v>
      </c>
      <c r="G952" s="327"/>
      <c r="H952" s="49">
        <v>112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4"/>
      <c r="C954" s="504"/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3353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3341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3538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  <c r="G957" s="327"/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1</v>
      </c>
      <c r="G958" s="327"/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252</v>
      </c>
      <c r="G960" s="327"/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45</v>
      </c>
      <c r="G962" s="327"/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225</v>
      </c>
      <c r="G965" s="327">
        <v>177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28</v>
      </c>
      <c r="G966" s="327"/>
      <c r="H966" s="49">
        <v>28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7</v>
      </c>
      <c r="G967" s="327"/>
      <c r="I967" s="49">
        <v>7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96</v>
      </c>
      <c r="G968" s="327"/>
      <c r="H968" s="49">
        <v>30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G969" s="327"/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23</v>
      </c>
      <c r="G970" s="327"/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  <c r="G973" s="327"/>
    </row>
    <row r="974" spans="1:11" s="49" customFormat="1" ht="18">
      <c r="A974" s="264" t="s">
        <v>3385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47</v>
      </c>
      <c r="G975" s="327"/>
      <c r="I975" s="49">
        <v>1</v>
      </c>
      <c r="J975" s="49">
        <v>46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259</v>
      </c>
      <c r="G976" s="327">
        <v>41</v>
      </c>
      <c r="H976" s="49">
        <v>176</v>
      </c>
      <c r="I976" s="49">
        <v>42</v>
      </c>
    </row>
    <row r="977" spans="1:10" s="49" customFormat="1" ht="18">
      <c r="A977" s="264" t="s">
        <v>3327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25</v>
      </c>
      <c r="G977" s="327"/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63</v>
      </c>
      <c r="G979" s="327"/>
      <c r="H979" s="49">
        <v>30</v>
      </c>
      <c r="I979" s="49">
        <v>29</v>
      </c>
      <c r="J979" s="49">
        <v>4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2</v>
      </c>
      <c r="G980" s="327"/>
      <c r="J980" s="49">
        <v>2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68</v>
      </c>
      <c r="G982" s="327"/>
      <c r="H982" s="49">
        <v>49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116</v>
      </c>
      <c r="G983" s="327"/>
      <c r="H983" s="49">
        <v>65</v>
      </c>
      <c r="I983" s="49">
        <v>9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  <c r="G984" s="327"/>
    </row>
    <row r="985" spans="1:10" s="49" customFormat="1" ht="18">
      <c r="A985" s="264" t="s">
        <v>2044</v>
      </c>
      <c r="B985" s="504"/>
      <c r="C985" s="504"/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  <c r="G986" s="327"/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  <c r="G989" s="327"/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80</v>
      </c>
      <c r="G990" s="327"/>
      <c r="H990" s="49">
        <v>35</v>
      </c>
      <c r="I990" s="49">
        <v>30</v>
      </c>
      <c r="J990" s="49">
        <v>15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3339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G994" s="327"/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  <c r="G997" s="327"/>
    </row>
    <row r="998" spans="1:11" s="49" customFormat="1" ht="18">
      <c r="A998" s="264" t="s">
        <v>3441</v>
      </c>
      <c r="B998" s="504"/>
      <c r="C998" s="504"/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3234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  <c r="G1001" s="327"/>
    </row>
    <row r="1002" spans="1:11" s="49" customFormat="1" ht="18">
      <c r="A1002" s="264" t="s">
        <v>3388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  <c r="G1002" s="327"/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3437</v>
      </c>
      <c r="B1004" s="504"/>
      <c r="C1004" s="504"/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  <c r="G1005" s="327"/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14</v>
      </c>
      <c r="G1006" s="327"/>
      <c r="J1006" s="49">
        <v>14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3292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3254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266</v>
      </c>
      <c r="G1009" s="327"/>
      <c r="H1009" s="49">
        <v>120</v>
      </c>
      <c r="I1009" s="49">
        <v>126</v>
      </c>
      <c r="J1009" s="49">
        <v>20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3379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22</v>
      </c>
      <c r="G1011" s="327"/>
      <c r="I1011" s="49">
        <v>5</v>
      </c>
      <c r="J1011" s="49">
        <v>17</v>
      </c>
    </row>
    <row r="1012" spans="1:11" s="49" customFormat="1" ht="18">
      <c r="A1012" s="264" t="s">
        <v>3375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15</v>
      </c>
      <c r="G1016" s="327"/>
      <c r="H1016" s="49">
        <v>9</v>
      </c>
      <c r="J1016" s="49">
        <v>6</v>
      </c>
    </row>
    <row r="1017" spans="1:11" s="49" customFormat="1" ht="18">
      <c r="A1017" s="264" t="s">
        <v>2489</v>
      </c>
      <c r="B1017" s="504"/>
      <c r="C1017" s="504"/>
      <c r="D1017" s="314" t="s">
        <v>129</v>
      </c>
      <c r="E1017" s="49">
        <f t="shared" si="4"/>
        <v>0</v>
      </c>
      <c r="F1017" s="249">
        <f t="shared" si="5"/>
        <v>1</v>
      </c>
      <c r="G1017" s="327"/>
      <c r="J1017" s="49">
        <v>1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  <c r="G1018" s="327"/>
    </row>
    <row r="1019" spans="1:11" s="49" customFormat="1" ht="18">
      <c r="A1019" s="264" t="s">
        <v>3252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183</v>
      </c>
      <c r="G1020" s="327"/>
      <c r="H1020" s="49">
        <v>79</v>
      </c>
      <c r="I1020" s="49">
        <v>74</v>
      </c>
      <c r="J1020" s="49">
        <v>30</v>
      </c>
    </row>
    <row r="1021" spans="1:11" s="49" customFormat="1" ht="18">
      <c r="A1021" s="264" t="s">
        <v>3235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8</v>
      </c>
      <c r="G1022" s="327"/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35</v>
      </c>
      <c r="G1024" s="327">
        <v>22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  <c r="G1025" s="327"/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3</v>
      </c>
      <c r="G1027" s="327"/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58</v>
      </c>
      <c r="G1029" s="327"/>
      <c r="H1029" s="49">
        <v>12</v>
      </c>
      <c r="I1029" s="49">
        <v>3</v>
      </c>
      <c r="J1029" s="49">
        <v>43</v>
      </c>
      <c r="K1029" s="28"/>
    </row>
    <row r="1030" spans="1:11" s="49" customFormat="1" ht="18">
      <c r="A1030" s="264" t="s">
        <v>3511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27</v>
      </c>
      <c r="G1031" s="327"/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3377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  <c r="G1035" s="327"/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  <c r="G1036" s="327"/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214</v>
      </c>
      <c r="G1038" s="327">
        <v>199</v>
      </c>
      <c r="I1038" s="49">
        <v>15</v>
      </c>
    </row>
    <row r="1039" spans="1:11" s="49" customFormat="1" ht="18">
      <c r="A1039" s="264" t="s">
        <v>2610</v>
      </c>
      <c r="B1039" s="504"/>
      <c r="C1039" s="504"/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G1040" s="327"/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2"/>
      <c r="C1041" s="241"/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G1042" s="327"/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G1048" s="327"/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165</v>
      </c>
      <c r="G1049" s="327"/>
      <c r="H1049" s="49">
        <v>100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12</v>
      </c>
      <c r="G1050" s="327"/>
      <c r="I1050" s="49">
        <v>7</v>
      </c>
      <c r="J1050" s="49">
        <v>5</v>
      </c>
    </row>
    <row r="1051" spans="1:11" s="49" customFormat="1" ht="18">
      <c r="A1051" s="264" t="s">
        <v>3383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G1052" s="327"/>
      <c r="H1052" s="49">
        <v>31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56</v>
      </c>
      <c r="G1054" s="327"/>
      <c r="H1054" s="49">
        <v>21</v>
      </c>
      <c r="I1054" s="49">
        <v>15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130</v>
      </c>
      <c r="G1055" s="327"/>
      <c r="H1055" s="49">
        <v>24</v>
      </c>
      <c r="I1055" s="49">
        <v>80</v>
      </c>
      <c r="J1055" s="49">
        <v>26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3427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326</v>
      </c>
      <c r="G1059" s="327">
        <v>60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4"/>
      <c r="C1060" s="241"/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33</v>
      </c>
      <c r="G1063" s="327"/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4"/>
      <c r="C1064" s="504"/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20</v>
      </c>
      <c r="G1065" s="327"/>
      <c r="J1065" s="49">
        <v>20</v>
      </c>
    </row>
    <row r="1066" spans="1:11" s="49" customFormat="1" ht="18">
      <c r="A1066" s="264" t="s">
        <v>3313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10</v>
      </c>
      <c r="G1067" s="327">
        <v>9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2"/>
      <c r="C1069" s="241"/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G1070" s="327"/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G1072" s="327"/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113</v>
      </c>
      <c r="G1073" s="327"/>
      <c r="H1073" s="49">
        <v>65</v>
      </c>
      <c r="I1073" s="49">
        <v>23</v>
      </c>
      <c r="J1073" s="49">
        <v>25</v>
      </c>
    </row>
    <row r="1074" spans="1:11" s="49" customFormat="1" ht="18">
      <c r="A1074" s="264" t="s">
        <v>3551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3430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4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G1078" s="327"/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20</v>
      </c>
      <c r="G1079" s="327"/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  <c r="G1080" s="327"/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99</v>
      </c>
      <c r="G1082" s="327"/>
      <c r="H1082" s="49">
        <v>30</v>
      </c>
      <c r="I1082" s="49">
        <v>40</v>
      </c>
      <c r="J1082" s="49">
        <v>29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  <c r="G1083" s="327"/>
    </row>
    <row r="1084" spans="1:11" s="49" customFormat="1" ht="18">
      <c r="A1084" s="264" t="s">
        <v>3295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38</v>
      </c>
      <c r="G1085" s="327"/>
      <c r="H1085" s="49">
        <v>11</v>
      </c>
      <c r="I1085" s="49">
        <v>20</v>
      </c>
      <c r="J1085" s="49">
        <v>7</v>
      </c>
    </row>
    <row r="1086" spans="1:11" s="49" customFormat="1" ht="18">
      <c r="A1086" s="264" t="s">
        <v>3367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11</v>
      </c>
      <c r="G1086" s="327"/>
      <c r="I1086" s="49">
        <v>11</v>
      </c>
    </row>
    <row r="1087" spans="1:11" s="49" customFormat="1" ht="18">
      <c r="A1087" s="264" t="s">
        <v>3366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5</v>
      </c>
      <c r="G1089" s="327"/>
      <c r="I1089" s="49">
        <v>5</v>
      </c>
    </row>
    <row r="1090" spans="1:10" s="49" customFormat="1" ht="18">
      <c r="A1090" s="264" t="s">
        <v>3271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69</v>
      </c>
      <c r="G1091" s="327"/>
      <c r="H1091" s="49">
        <v>9</v>
      </c>
      <c r="I1091" s="49">
        <v>54</v>
      </c>
      <c r="J1091" s="49">
        <v>6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G1093" s="327"/>
      <c r="I1093" s="49">
        <v>8</v>
      </c>
    </row>
    <row r="1094" spans="1:10" s="49" customFormat="1" ht="18">
      <c r="A1094" s="264" t="s">
        <v>3331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3502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  <c r="G1096" s="327"/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136</v>
      </c>
      <c r="G1098" s="327">
        <v>48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  <c r="G1100" s="327"/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  <c r="G1102" s="327"/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65</v>
      </c>
      <c r="G1103" s="327"/>
      <c r="H1103" s="49">
        <v>49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47</v>
      </c>
      <c r="G1105" s="327"/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G1107" s="327"/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G1111" s="327"/>
      <c r="K1111" s="28"/>
    </row>
    <row r="1112" spans="1:11" s="49" customFormat="1" ht="18">
      <c r="A1112" s="264" t="s">
        <v>3334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7</v>
      </c>
      <c r="G1112" s="327"/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3421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3396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G1117" s="327"/>
      <c r="J1117" s="49">
        <v>6</v>
      </c>
    </row>
    <row r="1118" spans="1:11" s="49" customFormat="1" ht="18">
      <c r="A1118" s="264" t="s">
        <v>449</v>
      </c>
      <c r="B1118" s="504"/>
      <c r="C1118" s="241"/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29</v>
      </c>
      <c r="G1119" s="327"/>
      <c r="H1119" s="49">
        <v>3</v>
      </c>
      <c r="I1119" s="49">
        <v>11</v>
      </c>
      <c r="J1119" s="49">
        <v>15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3505</v>
      </c>
      <c r="B1121" s="504"/>
      <c r="C1121" s="504"/>
      <c r="D1121" s="314" t="s">
        <v>129</v>
      </c>
      <c r="E1121" s="49">
        <f t="shared" si="6"/>
        <v>55</v>
      </c>
      <c r="F1121" s="249">
        <f t="shared" si="7"/>
        <v>147</v>
      </c>
      <c r="G1121" s="327"/>
      <c r="H1121" s="49">
        <v>79</v>
      </c>
      <c r="I1121" s="49">
        <v>68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818</v>
      </c>
      <c r="G1123" s="327">
        <v>639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3442</v>
      </c>
      <c r="B1124" s="504"/>
      <c r="C1124" s="504"/>
      <c r="D1124" s="314" t="s">
        <v>129</v>
      </c>
      <c r="E1124" s="49">
        <f t="shared" si="6"/>
        <v>0</v>
      </c>
      <c r="F1124" s="249">
        <f t="shared" si="7"/>
        <v>0</v>
      </c>
      <c r="G1124" s="327"/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16</v>
      </c>
      <c r="G1126" s="327"/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62</v>
      </c>
      <c r="G1127" s="327"/>
      <c r="H1127" s="49">
        <v>28</v>
      </c>
      <c r="I1127" s="49">
        <v>4</v>
      </c>
      <c r="J1127" s="49">
        <v>30</v>
      </c>
    </row>
    <row r="1128" spans="1:11" s="49" customFormat="1" ht="18">
      <c r="A1128" s="264" t="s">
        <v>3435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34</v>
      </c>
      <c r="F1129" s="249">
        <f t="shared" si="7"/>
        <v>64</v>
      </c>
      <c r="G1129" s="327"/>
      <c r="H1129" s="49">
        <v>28</v>
      </c>
      <c r="I1129" s="49">
        <v>27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3260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  <c r="G1132" s="327"/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45</v>
      </c>
      <c r="G1133" s="327"/>
      <c r="H1133" s="49">
        <v>13</v>
      </c>
      <c r="I1133" s="49">
        <v>4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3487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  <c r="G1136" s="327"/>
    </row>
    <row r="1137" spans="1:11" s="49" customFormat="1" ht="18">
      <c r="A1137" s="264" t="s">
        <v>3348</v>
      </c>
      <c r="B1137" s="504"/>
      <c r="C1137" s="504"/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3378</v>
      </c>
      <c r="D1138" s="314" t="s">
        <v>130</v>
      </c>
      <c r="E1138" s="49">
        <f t="shared" si="8"/>
        <v>6</v>
      </c>
      <c r="F1138" s="249">
        <f t="shared" si="9"/>
        <v>6</v>
      </c>
      <c r="G1138" s="327"/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15</v>
      </c>
      <c r="G1139" s="327"/>
      <c r="J1139" s="49">
        <v>15</v>
      </c>
    </row>
    <row r="1140" spans="1:11" s="49" customFormat="1" ht="18">
      <c r="A1140" s="264" t="s">
        <v>3466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  <c r="G1140" s="327"/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6</v>
      </c>
      <c r="G1141" s="327"/>
      <c r="I1141" s="49">
        <v>4</v>
      </c>
      <c r="J1141" s="49">
        <v>2</v>
      </c>
    </row>
    <row r="1142" spans="1:11" s="49" customFormat="1" ht="18">
      <c r="A1142" s="264" t="s">
        <v>3443</v>
      </c>
      <c r="B1142" s="504"/>
      <c r="C1142" s="504"/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4"/>
      <c r="C1146" s="504"/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3512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3364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18</v>
      </c>
      <c r="G1149" s="327"/>
      <c r="I1149" s="49">
        <v>1</v>
      </c>
      <c r="J1149" s="49">
        <v>17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  <c r="G1150" s="327"/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70</v>
      </c>
      <c r="G1152" s="327"/>
      <c r="H1152" s="49">
        <v>26</v>
      </c>
      <c r="I1152" s="49">
        <v>31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70</v>
      </c>
      <c r="G1156" s="327"/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8</v>
      </c>
      <c r="G1158" s="327"/>
      <c r="H1158" s="49">
        <v>7</v>
      </c>
      <c r="J1158" s="49">
        <v>1</v>
      </c>
    </row>
    <row r="1159" spans="1:11" s="49" customFormat="1" ht="18">
      <c r="A1159" s="264" t="s">
        <v>3472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13</v>
      </c>
      <c r="G1160" s="327"/>
      <c r="I1160" s="49">
        <v>9</v>
      </c>
      <c r="J1160" s="49">
        <v>4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21</v>
      </c>
      <c r="G1161" s="327"/>
      <c r="J1161" s="49">
        <v>21</v>
      </c>
    </row>
    <row r="1162" spans="1:11" s="49" customFormat="1" ht="18">
      <c r="A1162" s="264" t="s">
        <v>3513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3513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3546</v>
      </c>
      <c r="B1164" s="504"/>
      <c r="C1164" s="504"/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3428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3</v>
      </c>
      <c r="G1167" s="327">
        <v>1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24</v>
      </c>
      <c r="G1170" s="327">
        <v>6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276</v>
      </c>
      <c r="G1171" s="327"/>
      <c r="H1171" s="49">
        <v>236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3478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8</v>
      </c>
      <c r="G1178" s="327"/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3395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G1180" s="327"/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71</v>
      </c>
      <c r="G1181" s="327"/>
      <c r="H1181" s="49">
        <v>56</v>
      </c>
      <c r="K1181" s="49">
        <v>15</v>
      </c>
    </row>
    <row r="1182" spans="1:11" s="49" customFormat="1" ht="18">
      <c r="A1182" s="264" t="s">
        <v>3444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  <c r="G1182" s="327"/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G1184" s="327"/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3503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51</v>
      </c>
      <c r="G1190" s="327">
        <v>21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G1191" s="327"/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G1192" s="327"/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6</v>
      </c>
      <c r="G1193" s="327"/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40</v>
      </c>
      <c r="G1194" s="327"/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393</v>
      </c>
      <c r="G1195" s="327">
        <v>213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62</v>
      </c>
      <c r="G1198" s="327"/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181</v>
      </c>
      <c r="G1199" s="327">
        <v>27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58</v>
      </c>
      <c r="G1200" s="327">
        <v>45</v>
      </c>
      <c r="I1200" s="49">
        <v>13</v>
      </c>
    </row>
    <row r="1201" spans="1:11" s="49" customFormat="1" ht="18">
      <c r="A1201" s="264" t="s">
        <v>3522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G1205" s="327"/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67</v>
      </c>
      <c r="G1206" s="327"/>
      <c r="H1206" s="49">
        <v>40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26</v>
      </c>
      <c r="G1207" s="327"/>
      <c r="I1207" s="49">
        <v>7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  <c r="G1208" s="327"/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393</v>
      </c>
      <c r="G1209" s="327"/>
      <c r="H1209" s="49">
        <v>389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48</v>
      </c>
      <c r="G1210" s="327"/>
      <c r="H1210" s="49">
        <v>30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65</v>
      </c>
      <c r="G1211" s="327"/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2"/>
      <c r="C1214" s="241"/>
      <c r="D1214" s="314" t="s">
        <v>135</v>
      </c>
      <c r="E1214" s="49">
        <f t="shared" si="10"/>
        <v>9</v>
      </c>
      <c r="F1214" s="249">
        <f t="shared" si="11"/>
        <v>185</v>
      </c>
      <c r="G1214" s="327"/>
      <c r="H1214" s="49">
        <v>103</v>
      </c>
      <c r="I1214" s="49">
        <v>76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G1215" s="327"/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72</v>
      </c>
      <c r="G1216" s="327"/>
      <c r="H1216" s="49">
        <v>27</v>
      </c>
      <c r="I1216" s="49">
        <v>36</v>
      </c>
      <c r="J1216" s="49">
        <v>9</v>
      </c>
    </row>
    <row r="1217" spans="1:11" s="49" customFormat="1" ht="18.75">
      <c r="A1217" s="264" t="s">
        <v>470</v>
      </c>
      <c r="B1217" s="432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G1217" s="327"/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G1223" s="327"/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3490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202</v>
      </c>
      <c r="G1227" s="327"/>
      <c r="H1227" s="49">
        <v>106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3523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32</v>
      </c>
      <c r="G1230" s="327"/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4"/>
      <c r="C1233" s="504"/>
      <c r="D1233" s="314" t="s">
        <v>129</v>
      </c>
      <c r="E1233" s="49">
        <f t="shared" si="10"/>
        <v>42</v>
      </c>
      <c r="F1233" s="249">
        <f t="shared" si="11"/>
        <v>48</v>
      </c>
      <c r="G1233" s="327"/>
      <c r="H1233" s="49">
        <v>48</v>
      </c>
    </row>
    <row r="1234" spans="1:10" s="49" customFormat="1" ht="18">
      <c r="A1234" s="264" t="s">
        <v>3275</v>
      </c>
      <c r="B1234" s="504"/>
      <c r="C1234" s="504"/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49</v>
      </c>
      <c r="G1235" s="327">
        <v>10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4"/>
      <c r="C1236" s="504"/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3550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3543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3433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3351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  <c r="G1243" s="327"/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4"/>
      <c r="C1245" s="504"/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14</v>
      </c>
      <c r="G1246" s="327">
        <v>8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G1247" s="327"/>
      <c r="H1247" s="49">
        <v>9</v>
      </c>
    </row>
    <row r="1248" spans="1:10" s="49" customFormat="1" ht="18">
      <c r="A1248" s="264" t="s">
        <v>3544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3215</v>
      </c>
      <c r="B1249" s="504"/>
      <c r="C1249" s="504"/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261</v>
      </c>
      <c r="G1250" s="327"/>
      <c r="H1250" s="49">
        <v>188</v>
      </c>
      <c r="I1250" s="49">
        <v>73</v>
      </c>
    </row>
    <row r="1251" spans="1:11" s="49" customFormat="1" ht="18">
      <c r="A1251" s="264" t="s">
        <v>3451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75</v>
      </c>
      <c r="G1252" s="327"/>
      <c r="H1252" s="49">
        <v>42</v>
      </c>
      <c r="I1252" s="49">
        <v>24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  <c r="G1253" s="327"/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13</v>
      </c>
      <c r="G1254" s="327"/>
      <c r="I1254" s="49">
        <v>13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190</v>
      </c>
      <c r="G1255" s="327">
        <v>101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95</v>
      </c>
      <c r="G1256" s="327"/>
      <c r="H1256" s="49">
        <v>10</v>
      </c>
      <c r="I1256" s="49">
        <v>56</v>
      </c>
      <c r="J1256" s="49">
        <v>29</v>
      </c>
    </row>
    <row r="1257" spans="1:11" s="49" customFormat="1" ht="18">
      <c r="A1257" s="264" t="s">
        <v>3387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  <c r="G1257" s="327"/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3493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3255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G1260" s="327"/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3318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4"/>
      <c r="C1263" s="504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  <c r="G1264" s="327"/>
    </row>
    <row r="1265" spans="1:11" s="49" customFormat="1" ht="18">
      <c r="A1265" s="264" t="s">
        <v>3449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4"/>
      <c r="C1266" s="504"/>
      <c r="D1266" s="314" t="s">
        <v>129</v>
      </c>
      <c r="E1266" s="49">
        <f t="shared" si="12"/>
        <v>0</v>
      </c>
      <c r="F1266" s="249">
        <f t="shared" si="13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31</v>
      </c>
      <c r="G1267" s="327"/>
      <c r="J1267" s="49">
        <v>31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41</v>
      </c>
      <c r="G1270" s="327"/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3238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28</v>
      </c>
      <c r="G1277" s="327"/>
      <c r="H1277" s="49">
        <v>7</v>
      </c>
      <c r="I1277" s="49">
        <v>21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31</v>
      </c>
      <c r="G1278" s="327"/>
      <c r="H1278" s="49">
        <v>27</v>
      </c>
      <c r="I1278" s="49">
        <v>4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  <c r="G1279" s="327"/>
    </row>
    <row r="1280" spans="1:11" s="49" customFormat="1" ht="18">
      <c r="A1280" s="264" t="s">
        <v>3446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  <c r="G1280" s="327"/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3488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2"/>
      <c r="D1283" s="314" t="s">
        <v>135</v>
      </c>
      <c r="E1283" s="49">
        <f t="shared" si="12"/>
        <v>66</v>
      </c>
      <c r="F1283" s="249">
        <f t="shared" si="13"/>
        <v>27</v>
      </c>
      <c r="G1283" s="327">
        <v>18</v>
      </c>
      <c r="H1283" s="49">
        <v>9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326</v>
      </c>
      <c r="G1284" s="327"/>
      <c r="H1284" s="49">
        <v>326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  <c r="G1285" s="327"/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  <c r="G1286" s="327"/>
    </row>
    <row r="1287" spans="1:10" s="49" customFormat="1" ht="18">
      <c r="A1287" s="264" t="s">
        <v>3262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23</v>
      </c>
      <c r="G1288" s="327"/>
      <c r="J1288" s="49">
        <v>23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2"/>
      <c r="C1291" s="241"/>
      <c r="D1291" s="314" t="s">
        <v>135</v>
      </c>
      <c r="E1291" s="49">
        <f t="shared" si="12"/>
        <v>13</v>
      </c>
      <c r="F1291" s="249">
        <f t="shared" si="13"/>
        <v>46</v>
      </c>
      <c r="G1291" s="327"/>
      <c r="H1291" s="49">
        <v>33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13</v>
      </c>
      <c r="G1292" s="327"/>
      <c r="I1292" s="49">
        <v>5</v>
      </c>
      <c r="J1292" s="49">
        <v>8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4"/>
      <c r="C1295" s="504"/>
      <c r="D1295" s="314" t="s">
        <v>129</v>
      </c>
      <c r="E1295" s="49">
        <f t="shared" si="12"/>
        <v>0</v>
      </c>
      <c r="F1295" s="249">
        <f t="shared" si="13"/>
        <v>8</v>
      </c>
      <c r="G1295" s="327"/>
      <c r="I1295" s="49">
        <v>8</v>
      </c>
    </row>
    <row r="1296" spans="1:10" s="49" customFormat="1" ht="18">
      <c r="A1296" s="264" t="s">
        <v>3274</v>
      </c>
      <c r="B1296" s="504"/>
      <c r="C1296" s="504"/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16</v>
      </c>
      <c r="G1297" s="327"/>
      <c r="H1297" s="49">
        <v>16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121</v>
      </c>
      <c r="G1299" s="327"/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4"/>
      <c r="C1302" s="504"/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86</v>
      </c>
      <c r="G1303" s="327"/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3363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140</v>
      </c>
      <c r="G1305" s="327"/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27</v>
      </c>
      <c r="G1308" s="327"/>
      <c r="I1308" s="49">
        <v>13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20</v>
      </c>
      <c r="G1309" s="327">
        <v>3</v>
      </c>
      <c r="H1309" s="49">
        <v>17</v>
      </c>
    </row>
    <row r="1310" spans="1:11" s="49" customFormat="1" ht="18.75">
      <c r="A1310" s="264" t="s">
        <v>1728</v>
      </c>
      <c r="B1310" s="432"/>
      <c r="C1310" s="241"/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35</v>
      </c>
      <c r="G1314" s="327"/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3264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4</v>
      </c>
      <c r="G1317" s="327"/>
      <c r="I1317" s="49">
        <v>2</v>
      </c>
      <c r="J1317" s="49">
        <v>2</v>
      </c>
    </row>
    <row r="1318" spans="1:11" s="49" customFormat="1" ht="18">
      <c r="A1318" s="264" t="s">
        <v>3470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3517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3556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5</v>
      </c>
      <c r="G1324" s="327"/>
      <c r="H1324" s="49">
        <v>5</v>
      </c>
    </row>
    <row r="1325" spans="1:11" s="49" customFormat="1" ht="18">
      <c r="A1325" s="264" t="s">
        <v>3463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23</v>
      </c>
      <c r="G1325" s="327"/>
      <c r="I1325" s="49">
        <v>17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3480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3291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113</v>
      </c>
      <c r="G1333" s="327"/>
      <c r="H1333" s="49">
        <v>16</v>
      </c>
      <c r="I1333" s="49">
        <v>56</v>
      </c>
      <c r="J1333" s="49">
        <v>41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59</v>
      </c>
      <c r="G1334" s="327"/>
      <c r="H1334" s="49">
        <v>42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68</v>
      </c>
      <c r="G1336" s="327"/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3497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3535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279</v>
      </c>
      <c r="G1342" s="327"/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4"/>
      <c r="C1344" s="504"/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  <c r="G1346" s="327"/>
    </row>
    <row r="1347" spans="1:11" s="49" customFormat="1" ht="18">
      <c r="A1347" s="264" t="s">
        <v>2464</v>
      </c>
      <c r="B1347" s="504"/>
      <c r="C1347" s="504"/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3330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3317</v>
      </c>
      <c r="B1349" s="504"/>
      <c r="C1349" s="504"/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  <c r="G1350" s="327"/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3539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3494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4"/>
      <c r="C1357" s="504"/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3422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3554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25</v>
      </c>
      <c r="G1360" s="327"/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4"/>
      <c r="C1363" s="504"/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3287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3365</v>
      </c>
      <c r="B1368" s="504"/>
      <c r="C1368" s="504"/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3496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3549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  <c r="G1371" s="327"/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7</v>
      </c>
      <c r="G1372" s="327"/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332</v>
      </c>
      <c r="G1376" s="327">
        <v>182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31</v>
      </c>
      <c r="G1377" s="327"/>
      <c r="I1377" s="49">
        <v>4</v>
      </c>
      <c r="J1377" s="49">
        <v>27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3285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  <c r="G1380" s="327"/>
    </row>
    <row r="1381" spans="1:10" s="49" customFormat="1" ht="18">
      <c r="A1381" s="264" t="s">
        <v>3545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3447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112</v>
      </c>
      <c r="G1384" s="327"/>
      <c r="H1384" s="49">
        <v>80</v>
      </c>
      <c r="I1384" s="49">
        <v>32</v>
      </c>
    </row>
    <row r="1385" spans="1:10" s="49" customFormat="1" ht="18">
      <c r="A1385" s="264" t="s">
        <v>973</v>
      </c>
      <c r="B1385" s="504"/>
      <c r="C1385" s="504"/>
      <c r="D1385" s="314" t="s">
        <v>129</v>
      </c>
      <c r="E1385" s="49">
        <f t="shared" si="14"/>
        <v>37</v>
      </c>
      <c r="F1385" s="249">
        <f t="shared" si="15"/>
        <v>1</v>
      </c>
      <c r="G1385" s="327"/>
      <c r="I1385" s="49">
        <v>1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3352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110</v>
      </c>
      <c r="G1387" s="327"/>
      <c r="H1387" s="49">
        <v>55</v>
      </c>
      <c r="I1387" s="49">
        <v>18</v>
      </c>
      <c r="J1387" s="49">
        <v>37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3555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54</v>
      </c>
      <c r="G1390" s="327"/>
      <c r="H1390" s="49">
        <v>3</v>
      </c>
      <c r="I1390" s="49">
        <v>24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176</v>
      </c>
      <c r="G1391" s="327"/>
      <c r="H1391" s="49">
        <v>176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3</v>
      </c>
      <c r="G1392" s="327"/>
      <c r="H1392" s="49">
        <v>3</v>
      </c>
    </row>
    <row r="1393" spans="1:11" s="49" customFormat="1" ht="18">
      <c r="A1393" s="264" t="s">
        <v>3350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4"/>
      <c r="C1394" s="504"/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3475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2</v>
      </c>
      <c r="G1395" s="327"/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G1396" s="327"/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3312</v>
      </c>
      <c r="B1398" s="504"/>
      <c r="C1398" s="504"/>
      <c r="D1398" s="314" t="s">
        <v>129</v>
      </c>
      <c r="E1398" s="49">
        <f t="shared" si="16"/>
        <v>1</v>
      </c>
      <c r="F1398" s="249">
        <f t="shared" si="17"/>
        <v>0</v>
      </c>
      <c r="G1398" s="327"/>
    </row>
    <row r="1399" spans="1:11" s="49" customFormat="1" ht="18">
      <c r="A1399" s="264" t="s">
        <v>464</v>
      </c>
      <c r="B1399" s="504"/>
      <c r="C1399" s="241"/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93</v>
      </c>
      <c r="G1400" s="327">
        <v>10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46</v>
      </c>
      <c r="G1402" s="327"/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41</v>
      </c>
      <c r="G1403" s="327"/>
      <c r="I1403" s="49">
        <v>26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3288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3314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85</v>
      </c>
      <c r="G1410" s="327"/>
      <c r="H1410" s="49">
        <v>76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  <c r="G1412" s="327"/>
    </row>
    <row r="1413" spans="1:11" s="49" customFormat="1" ht="18">
      <c r="A1413" s="264" t="s">
        <v>3473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3434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  <c r="G1415" s="327"/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181</v>
      </c>
      <c r="G1416" s="327"/>
      <c r="H1416" s="49">
        <v>181</v>
      </c>
    </row>
    <row r="1417" spans="1:11" s="49" customFormat="1" ht="18">
      <c r="A1417" s="264" t="s">
        <v>3263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3265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3298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  <c r="G1420" s="327"/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33</v>
      </c>
      <c r="G1421" s="327"/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29</v>
      </c>
      <c r="G1422" s="327"/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G1424" s="327"/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3469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3289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3459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6</v>
      </c>
      <c r="G1428" s="327"/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  <c r="G1429" s="327"/>
    </row>
    <row r="1430" spans="1:10" s="49" customFormat="1" ht="18">
      <c r="A1430" s="264" t="s">
        <v>3373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3491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  <c r="G1431" s="327"/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  <c r="G1434" s="327"/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237</v>
      </c>
      <c r="G1436" s="327"/>
      <c r="H1436" s="49">
        <v>237</v>
      </c>
    </row>
    <row r="1437" spans="1:10" s="49" customFormat="1" ht="18">
      <c r="A1437" s="264" t="s">
        <v>831</v>
      </c>
      <c r="B1437" s="504"/>
      <c r="C1437" s="504"/>
      <c r="D1437" s="314" t="s">
        <v>129</v>
      </c>
      <c r="E1437" s="49">
        <f t="shared" si="16"/>
        <v>3</v>
      </c>
      <c r="F1437" s="249">
        <f t="shared" si="17"/>
        <v>65</v>
      </c>
      <c r="G1437" s="327"/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80</v>
      </c>
      <c r="G1438" s="327">
        <v>14</v>
      </c>
      <c r="H1438" s="49">
        <v>3</v>
      </c>
      <c r="I1438" s="49">
        <v>53</v>
      </c>
      <c r="J1438" s="49">
        <v>10</v>
      </c>
    </row>
    <row r="1439" spans="1:10" s="49" customFormat="1" ht="18">
      <c r="A1439" s="264" t="s">
        <v>3237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3465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  <c r="G1440" s="327"/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161</v>
      </c>
      <c r="G1442" s="327"/>
      <c r="H1442" s="49">
        <v>25</v>
      </c>
      <c r="I1442" s="49">
        <v>108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2"/>
      <c r="C1445" s="241"/>
      <c r="D1445" s="314" t="s">
        <v>135</v>
      </c>
      <c r="E1445" s="49">
        <f t="shared" si="16"/>
        <v>10</v>
      </c>
      <c r="F1445" s="249">
        <f t="shared" si="17"/>
        <v>71</v>
      </c>
      <c r="G1445" s="327"/>
      <c r="H1445" s="49">
        <v>70</v>
      </c>
      <c r="I1445" s="49">
        <v>1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18</v>
      </c>
      <c r="G1446" s="327"/>
      <c r="H1446" s="49">
        <v>18</v>
      </c>
    </row>
    <row r="1447" spans="1:11" s="49" customFormat="1" ht="18">
      <c r="A1447" s="264" t="s">
        <v>3519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23</v>
      </c>
      <c r="G1450" s="327"/>
      <c r="H1450" s="49">
        <v>13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3453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3333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  <c r="G1455" s="327"/>
    </row>
    <row r="1456" spans="1:11" s="49" customFormat="1" ht="18">
      <c r="A1456" s="264" t="s">
        <v>3381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67</v>
      </c>
      <c r="G1457" s="327"/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192</v>
      </c>
      <c r="G1460" s="327">
        <v>25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3256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3296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88</v>
      </c>
      <c r="G1463" s="327">
        <v>88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63</v>
      </c>
      <c r="G1465" s="327"/>
      <c r="H1465" s="49">
        <v>8</v>
      </c>
      <c r="I1465" s="49">
        <v>45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3278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  <c r="G1467" s="327"/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  <c r="G1469" s="327"/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3349</v>
      </c>
      <c r="B1471" s="504"/>
      <c r="C1471" s="504"/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4"/>
      <c r="C1472" s="504"/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3336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1</v>
      </c>
      <c r="G1473" s="327"/>
      <c r="J1473" s="49">
        <v>1</v>
      </c>
    </row>
    <row r="1474" spans="1:11" s="49" customFormat="1" ht="18">
      <c r="A1474" s="264" t="s">
        <v>2098</v>
      </c>
      <c r="B1474" s="504"/>
      <c r="C1474" s="504"/>
      <c r="D1474" s="314" t="s">
        <v>129</v>
      </c>
      <c r="E1474" s="49">
        <f t="shared" si="18"/>
        <v>0</v>
      </c>
      <c r="F1474" s="249">
        <f t="shared" si="19"/>
        <v>0</v>
      </c>
      <c r="G1474" s="327"/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155</v>
      </c>
      <c r="G1477" s="327"/>
      <c r="H1477" s="49">
        <v>101</v>
      </c>
      <c r="I1477" s="49">
        <v>4</v>
      </c>
      <c r="J1477" s="49">
        <v>50</v>
      </c>
    </row>
    <row r="1478" spans="1:11" s="49" customFormat="1" ht="18">
      <c r="A1478" s="264" t="s">
        <v>3390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43</v>
      </c>
      <c r="G1478" s="327"/>
      <c r="H1478" s="49">
        <v>8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397</v>
      </c>
      <c r="G1479" s="327"/>
      <c r="H1479" s="49">
        <v>366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216</v>
      </c>
      <c r="G1481" s="327"/>
      <c r="H1481" s="49">
        <v>206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3240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4"/>
      <c r="C1485" s="504"/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3347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  <c r="G1486" s="327"/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19</v>
      </c>
      <c r="G1488" s="327"/>
      <c r="H1488" s="49">
        <v>9</v>
      </c>
      <c r="I1488" s="49">
        <v>10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6</v>
      </c>
      <c r="G1491" s="327"/>
      <c r="H1491" s="49">
        <v>5</v>
      </c>
      <c r="J1491" s="49">
        <v>1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238</v>
      </c>
      <c r="G1492" s="327">
        <v>154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4"/>
      <c r="C1494" s="504"/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74</v>
      </c>
      <c r="G1495" s="327"/>
      <c r="H1495" s="49">
        <v>40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2"/>
      <c r="C1496" s="241"/>
      <c r="D1496" s="314" t="s">
        <v>135</v>
      </c>
      <c r="E1496" s="49">
        <f t="shared" si="18"/>
        <v>6</v>
      </c>
      <c r="F1496" s="249">
        <f t="shared" si="19"/>
        <v>56</v>
      </c>
      <c r="G1496" s="327">
        <v>56</v>
      </c>
    </row>
    <row r="1497" spans="1:10" s="49" customFormat="1" ht="18">
      <c r="A1497" s="264" t="s">
        <v>3110</v>
      </c>
      <c r="B1497" s="504"/>
      <c r="C1497" s="504"/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62</v>
      </c>
      <c r="G1499" s="327"/>
      <c r="H1499" s="49">
        <v>1</v>
      </c>
      <c r="I1499" s="49">
        <v>36</v>
      </c>
      <c r="J1499" s="49">
        <v>25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252</v>
      </c>
      <c r="G1500" s="327"/>
      <c r="H1500" s="49">
        <v>198</v>
      </c>
      <c r="I1500" s="49">
        <v>41</v>
      </c>
      <c r="J1500" s="49">
        <v>13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9</v>
      </c>
      <c r="G1502" s="327"/>
      <c r="H1502" s="49">
        <v>9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127</v>
      </c>
      <c r="G1505" s="327"/>
      <c r="H1505" s="49">
        <v>127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370</v>
      </c>
      <c r="G1506" s="327"/>
      <c r="H1506" s="49">
        <v>336</v>
      </c>
      <c r="I1506" s="49">
        <v>34</v>
      </c>
    </row>
    <row r="1507" spans="1:11" s="49" customFormat="1" ht="18">
      <c r="A1507" s="264" t="s">
        <v>3541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2</v>
      </c>
      <c r="G1508" s="327">
        <v>2</v>
      </c>
    </row>
    <row r="1509" spans="1:11" s="49" customFormat="1" ht="18">
      <c r="A1509" s="264" t="s">
        <v>3315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  <c r="G1509" s="327"/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3518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44</v>
      </c>
      <c r="G1513" s="327"/>
      <c r="H1513" s="49">
        <v>2</v>
      </c>
      <c r="I1513" s="49">
        <v>31</v>
      </c>
      <c r="J1513" s="49">
        <v>11</v>
      </c>
    </row>
    <row r="1514" spans="1:11" s="49" customFormat="1" ht="18">
      <c r="A1514" s="264" t="s">
        <v>3540</v>
      </c>
      <c r="B1514" s="504"/>
      <c r="C1514" s="504"/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21</v>
      </c>
      <c r="G1515" s="327"/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142</v>
      </c>
      <c r="G1516" s="327"/>
      <c r="H1516" s="49">
        <v>125</v>
      </c>
      <c r="I1516" s="49">
        <v>11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  <c r="G1517" s="327"/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49</v>
      </c>
      <c r="G1518" s="327"/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G1519" s="327"/>
      <c r="H1519" s="49">
        <v>24</v>
      </c>
    </row>
    <row r="1520" spans="1:11" s="49" customFormat="1" ht="18">
      <c r="A1520" s="264" t="s">
        <v>3160</v>
      </c>
      <c r="B1520" s="504"/>
      <c r="C1520" s="504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37</v>
      </c>
      <c r="G1521" s="327">
        <v>28</v>
      </c>
      <c r="H1521" s="49">
        <v>4</v>
      </c>
      <c r="J1521" s="49">
        <v>5</v>
      </c>
    </row>
    <row r="1522" spans="1:11" s="49" customFormat="1" ht="18">
      <c r="A1522" s="264" t="s">
        <v>3266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3374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3436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3335</v>
      </c>
      <c r="B1525" s="504"/>
      <c r="C1525" s="504"/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133</v>
      </c>
      <c r="G1527" s="327"/>
      <c r="H1527" s="49">
        <v>2</v>
      </c>
      <c r="I1527" s="49">
        <v>84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4"/>
      <c r="C1529" s="504"/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130</v>
      </c>
      <c r="G1530" s="327">
        <v>21</v>
      </c>
      <c r="I1530" s="49">
        <v>68</v>
      </c>
      <c r="J1530" s="49">
        <v>41</v>
      </c>
    </row>
    <row r="1531" spans="1:11" s="49" customFormat="1" ht="18">
      <c r="A1531" s="264" t="s">
        <v>3307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G1531" s="327"/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40</v>
      </c>
      <c r="G1532" s="327">
        <v>7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4"/>
      <c r="C1535" s="241"/>
      <c r="D1535" s="314" t="s">
        <v>132</v>
      </c>
      <c r="E1535" s="49">
        <f t="shared" si="20"/>
        <v>1</v>
      </c>
      <c r="F1535" s="249">
        <f t="shared" si="21"/>
        <v>0</v>
      </c>
      <c r="G1535" s="327"/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  <c r="G1537" s="327"/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58</v>
      </c>
      <c r="G1538" s="327"/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  <c r="G1541" s="327"/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37</v>
      </c>
      <c r="G1542" s="327"/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G1544" s="327"/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  <c r="G1545" s="327"/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G1546" s="327"/>
      <c r="H1546" s="49">
        <v>15</v>
      </c>
    </row>
    <row r="1547" spans="1:10" s="49" customFormat="1" ht="18">
      <c r="A1547" s="264" t="s">
        <v>3337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  <c r="G1547" s="327"/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3236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  <c r="G1549" s="327"/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3286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3471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38</v>
      </c>
      <c r="G1553" s="327"/>
      <c r="H1553" s="49">
        <v>33</v>
      </c>
      <c r="I1553" s="49">
        <v>4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3320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3329</v>
      </c>
      <c r="B1556" s="504"/>
      <c r="C1556" s="504"/>
      <c r="D1556" s="314" t="s">
        <v>129</v>
      </c>
      <c r="E1556" s="49">
        <f t="shared" si="20"/>
        <v>0</v>
      </c>
      <c r="F1556" s="249">
        <f t="shared" si="21"/>
        <v>17</v>
      </c>
      <c r="G1556" s="327"/>
      <c r="I1556" s="49">
        <v>17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12</v>
      </c>
      <c r="G1557" s="327"/>
      <c r="J1557" s="49">
        <v>12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177</v>
      </c>
      <c r="G1558" s="327"/>
      <c r="H1558" s="49">
        <v>137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3276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4"/>
      <c r="C1561" s="241"/>
      <c r="D1561" s="314" t="s">
        <v>138</v>
      </c>
      <c r="E1561" s="49">
        <f t="shared" si="20"/>
        <v>13</v>
      </c>
      <c r="F1561" s="249">
        <f t="shared" si="21"/>
        <v>57</v>
      </c>
      <c r="G1561" s="327"/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26</v>
      </c>
      <c r="G1565" s="327"/>
      <c r="H1565" s="49">
        <v>17</v>
      </c>
      <c r="I1565" s="49">
        <v>2</v>
      </c>
      <c r="J1565" s="49">
        <v>7</v>
      </c>
    </row>
    <row r="1566" spans="1:10" s="49" customFormat="1" ht="18.75">
      <c r="A1566" s="264" t="s">
        <v>521</v>
      </c>
      <c r="B1566" s="432"/>
      <c r="C1566" s="28"/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G1567" s="327"/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296</v>
      </c>
      <c r="G1568" s="327"/>
      <c r="H1568" s="49">
        <v>296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1</v>
      </c>
      <c r="G1569" s="327"/>
      <c r="H1569" s="49">
        <v>1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  <c r="G1570" s="327"/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4"/>
      <c r="C1572" s="504"/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4"/>
      <c r="C1574" s="504"/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  <c r="G1575" s="327"/>
    </row>
    <row r="1576" spans="1:10" s="49" customFormat="1" ht="18">
      <c r="A1576" s="264" t="s">
        <v>3501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2"/>
      <c r="C1578" s="241"/>
      <c r="D1578" s="314" t="s">
        <v>135</v>
      </c>
      <c r="E1578" s="49">
        <f t="shared" si="20"/>
        <v>2</v>
      </c>
      <c r="F1578" s="249">
        <f t="shared" si="21"/>
        <v>4</v>
      </c>
      <c r="G1578" s="327"/>
      <c r="J1578" s="49">
        <v>4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4</v>
      </c>
      <c r="G1579" s="327">
        <v>3</v>
      </c>
      <c r="H1579" s="49">
        <v>1</v>
      </c>
    </row>
    <row r="1580" spans="1:10" s="49" customFormat="1" ht="18">
      <c r="A1580" s="264" t="s">
        <v>3342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  <c r="G1580" s="327"/>
    </row>
    <row r="1581" spans="1:10" s="49" customFormat="1" ht="18">
      <c r="A1581" s="264" t="s">
        <v>3452</v>
      </c>
      <c r="B1581" s="504"/>
      <c r="C1581" s="28"/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3499</v>
      </c>
      <c r="B1582" s="504"/>
      <c r="C1582" s="504"/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4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G1584" s="327"/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84</v>
      </c>
      <c r="G1585" s="327"/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  <c r="G1586" s="327"/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15</v>
      </c>
      <c r="G1588" s="327"/>
      <c r="J1588" s="49">
        <v>15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3547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3460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1</v>
      </c>
      <c r="G1592" s="327"/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G1594" s="327"/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927</v>
      </c>
      <c r="G1596" s="327">
        <v>330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4"/>
      <c r="C1597" s="504"/>
      <c r="D1597" s="314" t="s">
        <v>129</v>
      </c>
      <c r="E1597" s="49">
        <f t="shared" si="22"/>
        <v>0</v>
      </c>
      <c r="F1597" s="249">
        <f t="shared" si="23"/>
        <v>0</v>
      </c>
      <c r="G1597" s="327"/>
    </row>
    <row r="1598" spans="1:11" s="49" customFormat="1" ht="18">
      <c r="A1598" s="433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3492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25</v>
      </c>
      <c r="G1600" s="327"/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264</v>
      </c>
      <c r="G1601" s="327">
        <v>237</v>
      </c>
      <c r="H1601" s="49">
        <v>27</v>
      </c>
    </row>
    <row r="1602" spans="1:11" s="49" customFormat="1" ht="18">
      <c r="A1602" s="264" t="s">
        <v>2569</v>
      </c>
      <c r="B1602" s="504"/>
      <c r="C1602" s="504"/>
      <c r="D1602" s="314" t="s">
        <v>129</v>
      </c>
      <c r="E1602" s="49">
        <f t="shared" si="22"/>
        <v>1</v>
      </c>
      <c r="F1602" s="249">
        <f t="shared" si="23"/>
        <v>18</v>
      </c>
      <c r="G1602" s="327"/>
      <c r="J1602" s="49">
        <v>18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15</v>
      </c>
      <c r="G1603" s="327"/>
      <c r="I1603" s="49">
        <v>15</v>
      </c>
    </row>
    <row r="1604" spans="1:11" s="49" customFormat="1" ht="18">
      <c r="A1604" s="433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31</v>
      </c>
      <c r="G1604" s="327"/>
      <c r="H1604" s="49">
        <v>10</v>
      </c>
      <c r="I1604" s="49">
        <v>4</v>
      </c>
      <c r="J1604" s="49">
        <v>17</v>
      </c>
    </row>
    <row r="1605" spans="1:11" s="49" customFormat="1" ht="18">
      <c r="A1605" s="264" t="s">
        <v>3431</v>
      </c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3290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11</v>
      </c>
      <c r="G1610" s="327"/>
      <c r="H1610" s="49">
        <v>5</v>
      </c>
      <c r="J1610" s="49">
        <v>6</v>
      </c>
    </row>
    <row r="1611" spans="1:11" s="49" customFormat="1" ht="18">
      <c r="A1611" s="264" t="s">
        <v>3332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204</v>
      </c>
      <c r="G1614" s="327"/>
      <c r="H1614" s="49">
        <v>129</v>
      </c>
      <c r="I1614" s="49">
        <v>75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18</v>
      </c>
      <c r="G1616" s="327"/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27</v>
      </c>
      <c r="G1617" s="327"/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577</v>
      </c>
      <c r="G1618" s="327">
        <v>115</v>
      </c>
      <c r="H1618" s="49">
        <v>379</v>
      </c>
      <c r="I1618" s="49">
        <v>49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193</v>
      </c>
      <c r="G1620" s="327">
        <v>131</v>
      </c>
      <c r="H1620" s="49">
        <v>25</v>
      </c>
      <c r="I1620" s="49">
        <v>16</v>
      </c>
      <c r="J1620" s="49">
        <v>21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3479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115</v>
      </c>
      <c r="G1623" s="327"/>
      <c r="H1623" s="49">
        <v>115</v>
      </c>
    </row>
    <row r="1624" spans="1:10" s="49" customFormat="1" ht="18">
      <c r="A1624" s="264" t="s">
        <v>3376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91</v>
      </c>
      <c r="G1626" s="327">
        <v>26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4"/>
      <c r="C1627" s="28"/>
      <c r="D1627" s="314" t="s">
        <v>132</v>
      </c>
      <c r="E1627" s="49">
        <f t="shared" si="22"/>
        <v>11</v>
      </c>
      <c r="F1627" s="249">
        <f t="shared" si="23"/>
        <v>6</v>
      </c>
      <c r="G1627" s="327"/>
      <c r="J1627" s="49">
        <v>6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64</v>
      </c>
      <c r="G1628" s="327">
        <v>1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4"/>
      <c r="C1630" s="241"/>
      <c r="D1630" s="314" t="s">
        <v>138</v>
      </c>
      <c r="E1630" s="49">
        <f t="shared" si="22"/>
        <v>133</v>
      </c>
      <c r="F1630" s="249">
        <f t="shared" si="23"/>
        <v>932</v>
      </c>
      <c r="G1630" s="327"/>
      <c r="H1630" s="49">
        <v>932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11</v>
      </c>
      <c r="G1631" s="327"/>
      <c r="H1631" s="49">
        <v>11</v>
      </c>
    </row>
    <row r="1632" spans="1:10" s="49" customFormat="1" ht="18">
      <c r="A1632" s="264" t="s">
        <v>3467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237</v>
      </c>
      <c r="G1634" s="327">
        <v>202</v>
      </c>
      <c r="I1634" s="49">
        <v>35</v>
      </c>
    </row>
    <row r="1635" spans="1:10" s="49" customFormat="1" ht="18">
      <c r="A1635" s="264" t="s">
        <v>3524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307</v>
      </c>
      <c r="G1636" s="327"/>
      <c r="H1636" s="49">
        <v>254</v>
      </c>
      <c r="I1636" s="49">
        <v>53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32</v>
      </c>
      <c r="G1637" s="327"/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13</v>
      </c>
      <c r="G1638" s="327"/>
      <c r="H1638" s="49">
        <v>13</v>
      </c>
    </row>
    <row r="1639" spans="1:10" s="49" customFormat="1" ht="18">
      <c r="A1639" s="264" t="s">
        <v>3273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6</v>
      </c>
      <c r="G1639" s="327"/>
      <c r="J1639" s="49">
        <v>6</v>
      </c>
    </row>
    <row r="1640" spans="1:10" s="49" customFormat="1" ht="18">
      <c r="A1640" s="264" t="s">
        <v>3536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3338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172</v>
      </c>
      <c r="G1642" s="327">
        <v>156</v>
      </c>
      <c r="I1642" s="49">
        <v>12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3258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25</v>
      </c>
      <c r="G1645" s="327"/>
      <c r="J1645" s="49">
        <v>25</v>
      </c>
    </row>
    <row r="1646" spans="1:10" s="49" customFormat="1" ht="18">
      <c r="A1646" s="433" t="s">
        <v>2108</v>
      </c>
      <c r="B1646" s="504"/>
      <c r="C1646" s="504"/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3322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  <c r="G1649" s="327"/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11</v>
      </c>
      <c r="G1653" s="327"/>
      <c r="H1653" s="49">
        <v>3</v>
      </c>
      <c r="I1653" s="49">
        <v>8</v>
      </c>
    </row>
    <row r="1654" spans="1:11" s="49" customFormat="1" ht="18">
      <c r="A1654" s="264" t="s">
        <v>1446</v>
      </c>
      <c r="B1654" s="504"/>
      <c r="C1654" s="504"/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G1656" s="327"/>
      <c r="K1656" s="174"/>
    </row>
    <row r="1657" spans="1:11" s="49" customFormat="1" ht="18">
      <c r="A1657" s="264" t="s">
        <v>3319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G1657" s="327"/>
      <c r="K1657" s="174"/>
    </row>
    <row r="1658" spans="1:11" s="49" customFormat="1" ht="18">
      <c r="A1658" s="264" t="s">
        <v>3294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  <c r="G1659" s="327"/>
    </row>
    <row r="1660" spans="1:11" s="49" customFormat="1" ht="18">
      <c r="A1660" s="264" t="s">
        <v>3454</v>
      </c>
      <c r="B1660" s="504"/>
      <c r="C1660" s="504"/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G1661" s="327"/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76</v>
      </c>
      <c r="G1662" s="327"/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120</v>
      </c>
      <c r="G1666" s="327"/>
      <c r="H1666" s="49">
        <v>115</v>
      </c>
      <c r="I1666" s="49">
        <v>5</v>
      </c>
    </row>
    <row r="1667" spans="1:11" s="49" customFormat="1" ht="18">
      <c r="A1667" s="264" t="s">
        <v>3397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  <c r="G1669" s="327"/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86</v>
      </c>
      <c r="G1670" s="327"/>
      <c r="H1670" s="49">
        <v>70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3542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19</v>
      </c>
      <c r="G1674" s="327"/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22</v>
      </c>
      <c r="G1676" s="327">
        <v>17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99</v>
      </c>
      <c r="G1677" s="327">
        <v>24</v>
      </c>
      <c r="H1677" s="49">
        <v>75</v>
      </c>
    </row>
    <row r="1678" spans="1:11" s="49" customFormat="1" ht="18">
      <c r="A1678" s="264" t="s">
        <v>1332</v>
      </c>
      <c r="B1678" s="504"/>
      <c r="C1678" s="241"/>
      <c r="D1678" s="314" t="s">
        <v>138</v>
      </c>
      <c r="E1678" s="49">
        <f t="shared" si="24"/>
        <v>25</v>
      </c>
      <c r="F1678" s="249">
        <f t="shared" si="25"/>
        <v>102</v>
      </c>
      <c r="G1678" s="327"/>
      <c r="H1678" s="49">
        <v>73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65</v>
      </c>
      <c r="G1679" s="327"/>
      <c r="H1679" s="49">
        <v>35</v>
      </c>
      <c r="J1679" s="49">
        <v>30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3393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3362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322</v>
      </c>
      <c r="G1683" s="327">
        <v>118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40</v>
      </c>
      <c r="G1686" s="327"/>
      <c r="H1686" s="49">
        <v>38</v>
      </c>
      <c r="I1686" s="49">
        <v>2</v>
      </c>
    </row>
    <row r="1687" spans="1:11" s="49" customFormat="1" ht="18">
      <c r="A1687" s="264" t="s">
        <v>3340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169</v>
      </c>
      <c r="G1688" s="327"/>
      <c r="H1688" s="49">
        <v>143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64</v>
      </c>
      <c r="G1690" s="327"/>
      <c r="H1690" s="49">
        <v>52</v>
      </c>
      <c r="J1690" s="49">
        <v>12</v>
      </c>
    </row>
    <row r="1691" spans="1:11" s="49" customFormat="1" ht="18">
      <c r="A1691" s="264" t="s">
        <v>3306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2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G1694" s="327"/>
      <c r="I1694" s="49">
        <v>7</v>
      </c>
    </row>
    <row r="1695" spans="1:11" s="49" customFormat="1" ht="18">
      <c r="A1695" s="264" t="s">
        <v>3391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1</v>
      </c>
      <c r="G1695" s="327"/>
      <c r="I1695" s="49">
        <v>1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172</v>
      </c>
      <c r="G1696" s="327">
        <v>130</v>
      </c>
      <c r="H1696" s="49">
        <v>22</v>
      </c>
      <c r="I1696" s="49">
        <v>20</v>
      </c>
    </row>
    <row r="1697" spans="1:11" s="49" customFormat="1" ht="18">
      <c r="A1697" s="264" t="s">
        <v>3272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3343</v>
      </c>
      <c r="B1698" s="504"/>
      <c r="C1698" s="504"/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3242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18</v>
      </c>
      <c r="G1699" s="327"/>
      <c r="I1699" s="49">
        <v>7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33</v>
      </c>
      <c r="G1700" s="327"/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55</v>
      </c>
      <c r="G1701" s="327"/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5</v>
      </c>
      <c r="G1702" s="327"/>
      <c r="I1702" s="49">
        <v>5</v>
      </c>
    </row>
    <row r="1703" spans="1:11" s="49" customFormat="1" ht="18">
      <c r="A1703" s="264" t="s">
        <v>3553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20</v>
      </c>
      <c r="G1704" s="327"/>
      <c r="J1704" s="49">
        <v>20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44</v>
      </c>
      <c r="G1707" s="327"/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14</v>
      </c>
      <c r="G1709" s="327"/>
      <c r="H1709" s="49">
        <v>14</v>
      </c>
    </row>
    <row r="1710" spans="1:11" s="49" customFormat="1" ht="18">
      <c r="A1710" s="264" t="s">
        <v>3516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3429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3394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  <c r="G1717" s="327"/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253</v>
      </c>
      <c r="G1718" s="327">
        <v>105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3552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14</v>
      </c>
      <c r="G1722" s="327"/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213</v>
      </c>
      <c r="G1723" s="327"/>
      <c r="H1723" s="49">
        <v>210</v>
      </c>
      <c r="I1723" s="49">
        <v>3</v>
      </c>
    </row>
    <row r="1724" spans="1:10" s="49" customFormat="1" ht="18">
      <c r="A1724" s="264" t="s">
        <v>3308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  <c r="G1726" s="327"/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11</v>
      </c>
      <c r="G1727" s="327"/>
      <c r="H1727" s="49">
        <v>9</v>
      </c>
      <c r="I1727" s="49">
        <v>2</v>
      </c>
    </row>
    <row r="1728" spans="1:10" s="49" customFormat="1" ht="18">
      <c r="A1728" s="264" t="s">
        <v>3244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1</v>
      </c>
      <c r="G1728" s="327"/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51</v>
      </c>
      <c r="G1729" s="327"/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3506</v>
      </c>
      <c r="B1731" s="504"/>
      <c r="C1731" s="504"/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  <c r="G1732" s="327"/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2</v>
      </c>
      <c r="G1733" s="327"/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3439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G1737" s="327"/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97</v>
      </c>
      <c r="G1740" s="327"/>
      <c r="I1740" s="49">
        <v>79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40</v>
      </c>
      <c r="G1741" s="327"/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4"/>
      <c r="C1743" s="504"/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4"/>
      <c r="C1745" s="504"/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254</v>
      </c>
      <c r="G1746" s="327"/>
      <c r="H1746" s="49">
        <v>204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57</v>
      </c>
      <c r="G1747" s="327"/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  <c r="G1748" s="327"/>
    </row>
    <row r="1749" spans="1:11" s="49" customFormat="1" ht="18">
      <c r="A1749" s="264" t="s">
        <v>3481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3380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G1752" s="327"/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G1753" s="327"/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75</v>
      </c>
      <c r="G1754" s="327"/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  <c r="G1755" s="327"/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  <c r="G1757" s="327"/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  <c r="G1759" s="327"/>
    </row>
    <row r="1760" spans="1:11" s="49" customFormat="1" ht="18">
      <c r="A1760" s="264" t="s">
        <v>3279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3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51</v>
      </c>
      <c r="G1762" s="327"/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4"/>
      <c r="C1765" s="504"/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36</v>
      </c>
      <c r="G1768" s="327"/>
      <c r="H1768" s="49">
        <v>14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  <c r="G1769" s="327"/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336</v>
      </c>
      <c r="G1771" s="327">
        <v>120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86</v>
      </c>
      <c r="G1772" s="327">
        <v>65</v>
      </c>
      <c r="I1772" s="49">
        <v>1</v>
      </c>
      <c r="J1772" s="49">
        <v>20</v>
      </c>
      <c r="K1772" s="28"/>
    </row>
    <row r="1773" spans="1:11" s="49" customFormat="1" ht="18">
      <c r="A1773" s="264" t="s">
        <v>3495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134</v>
      </c>
      <c r="G1774" s="327">
        <v>18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144</v>
      </c>
      <c r="G1776" s="327"/>
      <c r="H1776" s="49">
        <v>144</v>
      </c>
    </row>
    <row r="1777" spans="1:11" s="49" customFormat="1" ht="18">
      <c r="A1777" s="264" t="s">
        <v>3464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88</v>
      </c>
      <c r="G1778" s="327">
        <v>67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G1780" s="327"/>
      <c r="J1780" s="49">
        <v>3</v>
      </c>
    </row>
    <row r="1781" spans="1:11" s="49" customFormat="1" ht="18">
      <c r="A1781" s="264" t="s">
        <v>3489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6</v>
      </c>
      <c r="G1783" s="327"/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  <c r="G1784" s="327"/>
    </row>
    <row r="1785" spans="1:11" s="49" customFormat="1" ht="18">
      <c r="A1785" s="264" t="s">
        <v>3270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G1786" s="327"/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116</v>
      </c>
      <c r="G1789" s="327"/>
      <c r="H1789" s="49">
        <v>116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G1791" s="327"/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139</v>
      </c>
      <c r="G1794" s="327"/>
      <c r="H1794" s="49">
        <v>131</v>
      </c>
      <c r="I1794" s="49">
        <v>5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G1795" s="327"/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90</v>
      </c>
      <c r="G1796" s="327"/>
      <c r="H1796" s="49">
        <v>53</v>
      </c>
      <c r="I1796" s="49">
        <v>24</v>
      </c>
      <c r="J1796" s="49">
        <v>13</v>
      </c>
    </row>
    <row r="1797" spans="1:10" s="49" customFormat="1" ht="18">
      <c r="A1797" s="264" t="s">
        <v>3461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  <c r="G1799" s="327"/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33</v>
      </c>
      <c r="G1801" s="327"/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  <c r="G1803" s="327"/>
    </row>
    <row r="1804" spans="1:10" s="49" customFormat="1" ht="18">
      <c r="A1804" s="264" t="s">
        <v>3324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  <c r="G1804" s="327"/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344</v>
      </c>
      <c r="G1805" s="327">
        <v>216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44</v>
      </c>
      <c r="G1806" s="327"/>
      <c r="H1806" s="49">
        <v>31</v>
      </c>
      <c r="I1806" s="49">
        <v>13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G1807" s="327"/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3510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3515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3241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3445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3328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3389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4"/>
      <c r="C1819" s="504"/>
      <c r="D1819" s="314" t="s">
        <v>129</v>
      </c>
      <c r="E1819" s="49">
        <f t="shared" si="28"/>
        <v>2</v>
      </c>
      <c r="F1819" s="249">
        <f t="shared" si="29"/>
        <v>22</v>
      </c>
      <c r="G1819" s="327"/>
      <c r="I1819" s="49">
        <v>22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  <c r="G1820" s="327"/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110</v>
      </c>
      <c r="G1822" s="327"/>
      <c r="H1822" s="49">
        <v>110</v>
      </c>
    </row>
    <row r="1823" spans="1:10" s="49" customFormat="1" ht="18">
      <c r="A1823" s="264" t="s">
        <v>3448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133</v>
      </c>
      <c r="G1824" s="327"/>
      <c r="H1824" s="49">
        <v>78</v>
      </c>
      <c r="I1824" s="49">
        <v>40</v>
      </c>
      <c r="J1824" s="49">
        <v>15</v>
      </c>
    </row>
    <row r="1825" spans="1:10" s="49" customFormat="1" ht="18">
      <c r="A1825" s="264" t="s">
        <v>3355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41</v>
      </c>
      <c r="G1825" s="327"/>
      <c r="I1825" s="49">
        <v>41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4"/>
      <c r="C1827" s="504"/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3344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  <c r="G1828" s="327"/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128</v>
      </c>
      <c r="G1829" s="327"/>
      <c r="H1829" s="49">
        <v>36</v>
      </c>
      <c r="I1829" s="49">
        <v>67</v>
      </c>
      <c r="J1829" s="49">
        <v>25</v>
      </c>
    </row>
    <row r="1830" spans="1:10" s="49" customFormat="1" ht="18">
      <c r="A1830" s="264" t="s">
        <v>3384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G1830" s="327"/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72</v>
      </c>
      <c r="G1831" s="327"/>
      <c r="H1831" s="49">
        <v>27</v>
      </c>
      <c r="I1831" s="49">
        <v>25</v>
      </c>
      <c r="J1831" s="49">
        <v>20</v>
      </c>
    </row>
    <row r="1832" spans="1:10" s="49" customFormat="1" ht="18">
      <c r="A1832" s="433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24</v>
      </c>
      <c r="G1832" s="327">
        <v>19</v>
      </c>
      <c r="H1832" s="49">
        <v>1</v>
      </c>
      <c r="I1832" s="49">
        <v>4</v>
      </c>
    </row>
    <row r="1833" spans="1:10" s="49" customFormat="1" ht="18">
      <c r="A1833" s="264" t="s">
        <v>3514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G1835" s="327"/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121</v>
      </c>
      <c r="G1836" s="327">
        <v>88</v>
      </c>
      <c r="I1836" s="49">
        <v>4</v>
      </c>
      <c r="J1836" s="49">
        <v>29</v>
      </c>
    </row>
    <row r="1837" spans="1:10" s="49" customFormat="1" ht="18">
      <c r="A1837" s="264" t="s">
        <v>3372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  <c r="G1837" s="327"/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3297</v>
      </c>
      <c r="B1839" s="504"/>
      <c r="C1839" s="504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137</v>
      </c>
      <c r="G1841" s="327">
        <v>78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G1843" s="327"/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10</v>
      </c>
      <c r="G1844" s="327"/>
      <c r="H1844" s="49">
        <v>8</v>
      </c>
      <c r="I1844" s="49">
        <v>2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547</v>
      </c>
      <c r="G1845" s="327">
        <v>130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G1846" s="327"/>
      <c r="J1846" s="49">
        <v>4</v>
      </c>
    </row>
    <row r="1847" spans="1:11" s="49" customFormat="1" ht="18">
      <c r="A1847" s="264" t="s">
        <v>3462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15</v>
      </c>
      <c r="G1849" s="327"/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128</v>
      </c>
      <c r="G1852" s="327"/>
      <c r="H1852" s="49">
        <v>68</v>
      </c>
      <c r="I1852" s="49">
        <v>25</v>
      </c>
      <c r="J1852" s="49">
        <v>35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37</v>
      </c>
      <c r="G1854" s="327"/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4"/>
      <c r="C1856" s="504"/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486</v>
      </c>
      <c r="G1857" s="327"/>
      <c r="H1857" s="49">
        <v>466</v>
      </c>
      <c r="J1857" s="49">
        <v>20</v>
      </c>
    </row>
    <row r="1858" spans="1:11" s="49" customFormat="1" ht="18">
      <c r="A1858" s="264" t="s">
        <v>3311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  <c r="G1858" s="327"/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28</v>
      </c>
      <c r="G1860" s="327"/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71</v>
      </c>
      <c r="G1864" s="327"/>
      <c r="H1864" s="49">
        <v>12</v>
      </c>
      <c r="I1864" s="49">
        <v>59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96</v>
      </c>
      <c r="G1867" s="327"/>
      <c r="H1867" s="49">
        <v>75</v>
      </c>
      <c r="I1867" s="49">
        <v>21</v>
      </c>
    </row>
    <row r="1868" spans="1:11" s="49" customFormat="1" ht="18">
      <c r="A1868" s="264" t="s">
        <v>3520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102</v>
      </c>
      <c r="G1870" s="327"/>
      <c r="H1870" s="49">
        <v>40</v>
      </c>
      <c r="I1870" s="49">
        <v>62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G1871" s="327"/>
      <c r="K1871" s="174"/>
    </row>
    <row r="1872" spans="1:11" s="49" customFormat="1" ht="18">
      <c r="A1872" s="264" t="s">
        <v>3310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  <c r="G1873" s="327"/>
    </row>
    <row r="1874" spans="1:11" s="49" customFormat="1" ht="18.75">
      <c r="A1874" s="264" t="s">
        <v>2019</v>
      </c>
      <c r="B1874" s="432"/>
      <c r="C1874" s="241"/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125</v>
      </c>
      <c r="G1875" s="327"/>
      <c r="H1875" s="49">
        <v>112</v>
      </c>
      <c r="I1875" s="49">
        <v>13</v>
      </c>
    </row>
    <row r="1876" spans="1:11" s="49" customFormat="1" ht="18">
      <c r="A1876" s="264" t="s">
        <v>3277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3326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3534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3477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3450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3293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3253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9</v>
      </c>
      <c r="G1883" s="327"/>
      <c r="I1883" s="49">
        <v>5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4"/>
      <c r="C1885" s="28"/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259</v>
      </c>
      <c r="G1886" s="327"/>
      <c r="H1886" s="49">
        <v>156</v>
      </c>
      <c r="I1886" s="49">
        <v>42</v>
      </c>
      <c r="J1886" s="49">
        <v>61</v>
      </c>
    </row>
    <row r="1887" spans="1:11" s="49" customFormat="1" ht="18" customHeight="1">
      <c r="A1887" s="264" t="s">
        <v>3468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175</v>
      </c>
      <c r="G1888" s="327"/>
      <c r="H1888" s="49">
        <v>152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65</v>
      </c>
      <c r="G1889" s="327">
        <v>20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65</v>
      </c>
      <c r="G1890" s="327"/>
      <c r="H1890" s="49">
        <v>4</v>
      </c>
      <c r="I1890" s="49">
        <v>32</v>
      </c>
      <c r="J1890" s="49">
        <v>29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4"/>
      <c r="C1892" s="504"/>
      <c r="D1892" s="314" t="s">
        <v>129</v>
      </c>
      <c r="E1892" s="49">
        <f t="shared" si="30"/>
        <v>0</v>
      </c>
      <c r="F1892" s="249">
        <f t="shared" si="31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  <c r="G1894" s="327"/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121</v>
      </c>
      <c r="G1895" s="327"/>
      <c r="H1895" s="49">
        <v>81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118</v>
      </c>
      <c r="G1896" s="327"/>
      <c r="H1896" s="49">
        <v>83</v>
      </c>
      <c r="I1896" s="49">
        <v>35</v>
      </c>
    </row>
    <row r="1897" spans="1:11" s="49" customFormat="1" ht="18" customHeight="1">
      <c r="A1897" s="264" t="s">
        <v>3283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62</v>
      </c>
      <c r="G1898" s="327"/>
      <c r="H1898" s="49">
        <v>32</v>
      </c>
      <c r="I1898" s="49">
        <v>30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3345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G1901" s="327"/>
      <c r="K1901" s="174"/>
    </row>
    <row r="1902" spans="1:11" s="49" customFormat="1" ht="18" customHeight="1">
      <c r="A1902" s="264" t="s">
        <v>3392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4"/>
      <c r="C1903" s="504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G1904" s="327"/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4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G1906" s="327"/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5</v>
      </c>
      <c r="G1908" s="327"/>
      <c r="I1908" s="49">
        <v>5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17</v>
      </c>
      <c r="G1909" s="327"/>
      <c r="H1909" s="49">
        <v>17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15</v>
      </c>
      <c r="G1910" s="327">
        <v>15</v>
      </c>
    </row>
    <row r="1911" spans="1:11" s="49" customFormat="1" ht="18" customHeight="1">
      <c r="A1911" s="264" t="s">
        <v>3259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  <c r="G1911" s="327"/>
    </row>
    <row r="1912" spans="1:11" s="49" customFormat="1" ht="18" customHeight="1">
      <c r="A1912" s="264" t="s">
        <v>3321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G1913" s="327"/>
      <c r="H1913" s="49">
        <v>121</v>
      </c>
      <c r="J1913" s="49">
        <v>7</v>
      </c>
    </row>
    <row r="1914" spans="1:11" s="49" customFormat="1" ht="18" customHeight="1">
      <c r="A1914" s="264" t="s">
        <v>3309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  <c r="G1914" s="327"/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  <c r="G1915" s="327"/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3369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3299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3</v>
      </c>
      <c r="G1921" s="327">
        <v>3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187</v>
      </c>
      <c r="G1922" s="327"/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3323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160</v>
      </c>
      <c r="G1925" s="327"/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2"/>
      <c r="C1926" s="315"/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34</v>
      </c>
      <c r="G1928" s="327"/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3282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3325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9</v>
      </c>
      <c r="G1931" s="327"/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  <c r="G1932" s="327"/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G1935" s="327"/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2"/>
      <c r="C1936"/>
      <c r="D1936" s="314" t="s">
        <v>135</v>
      </c>
      <c r="E1936" s="49">
        <f t="shared" si="32"/>
        <v>11</v>
      </c>
      <c r="F1936" s="249">
        <f t="shared" si="33"/>
        <v>118</v>
      </c>
      <c r="G1936" s="327"/>
      <c r="H1936" s="49">
        <v>93</v>
      </c>
      <c r="I1936" s="49">
        <v>11</v>
      </c>
      <c r="J1936" s="49">
        <v>14</v>
      </c>
    </row>
    <row r="1937" spans="1:11" s="49" customFormat="1" ht="18" customHeight="1">
      <c r="A1937" s="264" t="s">
        <v>3257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  <c r="G1937" s="327"/>
    </row>
    <row r="1938" spans="1:11" s="49" customFormat="1" ht="18" customHeight="1">
      <c r="A1938" s="264" t="s">
        <v>3476</v>
      </c>
      <c r="B1938" s="504"/>
      <c r="C1938" s="504"/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3316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177</v>
      </c>
      <c r="G1941" s="327">
        <v>90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384</v>
      </c>
      <c r="G1942" s="327">
        <v>324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3267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114</v>
      </c>
      <c r="G1945" s="327">
        <v>76</v>
      </c>
      <c r="H1945" s="49">
        <v>38</v>
      </c>
    </row>
    <row r="1946" spans="1:11" s="49" customFormat="1" ht="18" customHeight="1">
      <c r="A1946" s="264" t="s">
        <v>3386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  <c r="G1946" s="327"/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9</v>
      </c>
      <c r="G1947" s="327">
        <v>8</v>
      </c>
      <c r="H1947" s="49">
        <v>1</v>
      </c>
    </row>
    <row r="1948" spans="1:11" s="49" customFormat="1" ht="18" customHeight="1">
      <c r="A1948" s="264" t="s">
        <v>3504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G1948" s="327"/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12</v>
      </c>
      <c r="G1949" s="327">
        <v>7</v>
      </c>
      <c r="H1949" s="49">
        <v>1</v>
      </c>
      <c r="J1949" s="49">
        <v>4</v>
      </c>
    </row>
    <row r="1950" spans="1:11" s="49" customFormat="1" ht="18" customHeight="1">
      <c r="A1950" s="264" t="s">
        <v>3346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3382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42</v>
      </c>
      <c r="G1952" s="327">
        <v>23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42</v>
      </c>
      <c r="G1953" s="327"/>
      <c r="H1953" s="49">
        <v>23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58</v>
      </c>
      <c r="G1954" s="327"/>
      <c r="H1954" s="49">
        <v>33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4</v>
      </c>
      <c r="G1955" s="327"/>
      <c r="J1955" s="49">
        <v>4</v>
      </c>
      <c r="K1955" s="174"/>
    </row>
    <row r="1956" spans="1:11" s="49" customFormat="1" ht="18" customHeight="1">
      <c r="A1956" s="264" t="s">
        <v>3269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3537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4638</v>
      </c>
      <c r="B1962" s="28"/>
      <c r="C1962" s="28"/>
      <c r="D1962" s="28"/>
      <c r="E1962" s="28"/>
      <c r="F1962" s="249">
        <f>SUM(G1962:K1962)</f>
        <v>2</v>
      </c>
      <c r="H1962" s="49">
        <v>2</v>
      </c>
      <c r="K1962" s="174"/>
    </row>
    <row r="1963" spans="1:11" s="49" customFormat="1" ht="18">
      <c r="A1963" s="252" t="s">
        <v>4508</v>
      </c>
      <c r="B1963" s="28"/>
      <c r="C1963" s="28"/>
      <c r="D1963" s="28"/>
      <c r="E1963" s="28"/>
      <c r="F1963" s="249">
        <f>SUM(G1963:K1963)</f>
        <v>4</v>
      </c>
      <c r="J1963" s="49">
        <v>4</v>
      </c>
      <c r="K1963" s="174"/>
    </row>
    <row r="1964" spans="1:11" s="49" customFormat="1" ht="18">
      <c r="A1964" s="252" t="s">
        <v>4688</v>
      </c>
      <c r="B1964" s="28"/>
      <c r="C1964" s="28"/>
      <c r="D1964" s="28"/>
      <c r="E1964" s="28"/>
      <c r="F1964" s="249">
        <f>SUM(G1964:K1964)</f>
        <v>1</v>
      </c>
      <c r="J1964" s="49">
        <v>1</v>
      </c>
      <c r="K1964" s="174"/>
    </row>
    <row r="1965" spans="1:11" s="49" customFormat="1" ht="18">
      <c r="A1965" s="252" t="s">
        <v>5041</v>
      </c>
      <c r="B1965" s="28"/>
      <c r="C1965" s="28"/>
      <c r="D1965" s="28"/>
      <c r="E1965" s="28"/>
      <c r="F1965" s="249">
        <f>SUM(G1965:K1965)</f>
        <v>6</v>
      </c>
      <c r="J1965" s="49">
        <v>6</v>
      </c>
    </row>
    <row r="1966" spans="1:11" s="49" customFormat="1" ht="18">
      <c r="A1966" s="252" t="s">
        <v>4881</v>
      </c>
      <c r="B1966" s="28"/>
      <c r="C1966" s="28"/>
      <c r="D1966" s="28"/>
      <c r="E1966" s="28"/>
      <c r="F1966" s="249">
        <f>SUM(G1966:K1966)</f>
        <v>24</v>
      </c>
      <c r="I1966" s="49">
        <v>24</v>
      </c>
    </row>
    <row r="1967" spans="1:11" s="49" customFormat="1" ht="18">
      <c r="A1967" s="252" t="s">
        <v>4570</v>
      </c>
      <c r="B1967" s="28"/>
      <c r="C1967" s="28"/>
      <c r="D1967" s="28"/>
      <c r="E1967" s="28"/>
      <c r="F1967" s="249">
        <f>SUM(G1967:K1967)</f>
        <v>12</v>
      </c>
      <c r="J1967" s="49">
        <v>12</v>
      </c>
      <c r="K1967" s="174"/>
    </row>
    <row r="1968" spans="1:11" s="49" customFormat="1" ht="18">
      <c r="A1968" s="252" t="s">
        <v>4383</v>
      </c>
      <c r="B1968" s="28"/>
      <c r="C1968" s="28"/>
      <c r="D1968" s="28"/>
      <c r="E1968" s="28"/>
      <c r="F1968" s="249">
        <f>SUM(G1968:K1968)</f>
        <v>1</v>
      </c>
      <c r="J1968" s="49">
        <v>1</v>
      </c>
    </row>
    <row r="1969" spans="1:11" s="49" customFormat="1" ht="18">
      <c r="A1969" s="252" t="s">
        <v>4511</v>
      </c>
      <c r="B1969" s="28"/>
      <c r="C1969" s="28"/>
      <c r="D1969" s="28"/>
      <c r="E1969" s="28"/>
      <c r="F1969" s="249">
        <f>SUM(G1969:K1969)</f>
        <v>1</v>
      </c>
      <c r="J1969" s="49">
        <v>1</v>
      </c>
      <c r="K1969" s="174"/>
    </row>
    <row r="1970" spans="1:11" s="49" customFormat="1" ht="18">
      <c r="A1970" s="252" t="s">
        <v>5005</v>
      </c>
      <c r="B1970" s="28"/>
      <c r="C1970" s="28"/>
      <c r="D1970" s="28"/>
      <c r="E1970" s="28"/>
      <c r="F1970" s="249">
        <f>SUM(G1970:K1970)</f>
        <v>3</v>
      </c>
      <c r="J1970" s="49">
        <v>3</v>
      </c>
    </row>
    <row r="1971" spans="1:11" s="49" customFormat="1" ht="18">
      <c r="A1971" s="252" t="s">
        <v>4790</v>
      </c>
      <c r="B1971" s="28"/>
      <c r="C1971" s="28"/>
      <c r="D1971" s="28"/>
      <c r="E1971" s="28"/>
      <c r="F1971" s="249">
        <f>SUM(G1971:K1971)</f>
        <v>1</v>
      </c>
      <c r="J1971" s="49">
        <v>1</v>
      </c>
      <c r="K1971" s="174"/>
    </row>
    <row r="1972" spans="1:11" s="49" customFormat="1" ht="18">
      <c r="A1972" s="252" t="s">
        <v>4520</v>
      </c>
      <c r="B1972" s="28"/>
      <c r="C1972" s="28"/>
      <c r="D1972" s="28"/>
      <c r="E1972" s="28"/>
      <c r="F1972" s="249">
        <f>SUM(G1972:K1972)</f>
        <v>20</v>
      </c>
      <c r="J1972" s="49">
        <v>20</v>
      </c>
      <c r="K1972" s="174"/>
    </row>
    <row r="1973" spans="1:11" s="49" customFormat="1" ht="18">
      <c r="A1973" s="252" t="s">
        <v>4635</v>
      </c>
      <c r="B1973" s="28"/>
      <c r="C1973" s="28"/>
      <c r="D1973" s="28"/>
      <c r="E1973" s="28"/>
      <c r="F1973" s="249">
        <f>SUM(G1973:K1973)</f>
        <v>8</v>
      </c>
      <c r="J1973" s="49">
        <v>8</v>
      </c>
      <c r="K1973" s="174"/>
    </row>
    <row r="1974" spans="1:11" s="49" customFormat="1" ht="18">
      <c r="A1974" s="252" t="s">
        <v>4788</v>
      </c>
      <c r="B1974" s="28"/>
      <c r="C1974" s="28"/>
      <c r="D1974" s="28"/>
      <c r="E1974" s="28"/>
      <c r="F1974" s="249">
        <f>SUM(G1974:K1974)</f>
        <v>4</v>
      </c>
      <c r="J1974" s="49">
        <v>4</v>
      </c>
      <c r="K1974" s="174"/>
    </row>
    <row r="1975" spans="1:11" s="49" customFormat="1" ht="18">
      <c r="A1975" s="252" t="s">
        <v>4581</v>
      </c>
      <c r="B1975" s="28"/>
      <c r="C1975" s="28"/>
      <c r="D1975" s="28"/>
      <c r="E1975" s="28"/>
      <c r="F1975" s="249">
        <f>SUM(G1975:K1975)</f>
        <v>2</v>
      </c>
      <c r="J1975" s="49">
        <v>2</v>
      </c>
      <c r="K1975" s="174"/>
    </row>
    <row r="1976" spans="1:11" s="49" customFormat="1" ht="18">
      <c r="A1976" s="252" t="s">
        <v>4734</v>
      </c>
      <c r="B1976" s="28"/>
      <c r="C1976" s="28"/>
      <c r="D1976" s="28"/>
      <c r="E1976" s="28"/>
      <c r="F1976" s="249">
        <f>SUM(G1976:K1976)</f>
        <v>1</v>
      </c>
      <c r="I1976" s="49">
        <v>1</v>
      </c>
      <c r="K1976" s="174"/>
    </row>
    <row r="1977" spans="1:11" s="49" customFormat="1" ht="18">
      <c r="A1977" s="252" t="s">
        <v>4637</v>
      </c>
      <c r="B1977" s="28"/>
      <c r="C1977" s="28"/>
      <c r="D1977" s="28"/>
      <c r="E1977" s="28"/>
      <c r="F1977" s="249">
        <f>SUM(G1977:K1977)</f>
        <v>26</v>
      </c>
      <c r="H1977" s="49">
        <v>6</v>
      </c>
      <c r="I1977" s="49">
        <v>19</v>
      </c>
      <c r="J1977" s="49">
        <v>1</v>
      </c>
      <c r="K1977" s="174"/>
    </row>
    <row r="1978" spans="1:11" s="49" customFormat="1" ht="18">
      <c r="A1978" s="252" t="s">
        <v>4572</v>
      </c>
      <c r="B1978" s="28"/>
      <c r="C1978" s="28"/>
      <c r="D1978" s="28"/>
      <c r="E1978" s="28"/>
      <c r="F1978" s="249">
        <f>SUM(G1978:K1978)</f>
        <v>7</v>
      </c>
      <c r="I1978" s="49">
        <v>2</v>
      </c>
      <c r="J1978" s="49">
        <v>5</v>
      </c>
      <c r="K1978" s="174"/>
    </row>
    <row r="1979" spans="1:11" s="49" customFormat="1" ht="18">
      <c r="A1979" s="252" t="s">
        <v>4735</v>
      </c>
      <c r="B1979" s="28"/>
      <c r="C1979" s="28"/>
      <c r="D1979" s="28"/>
      <c r="E1979" s="28"/>
      <c r="F1979" s="249">
        <f>SUM(G1979:K1979)</f>
        <v>35</v>
      </c>
      <c r="I1979" s="49">
        <v>35</v>
      </c>
      <c r="K1979" s="174"/>
    </row>
    <row r="1980" spans="1:11" s="49" customFormat="1" ht="18">
      <c r="A1980" s="252" t="s">
        <v>5012</v>
      </c>
      <c r="B1980" s="28"/>
      <c r="C1980" s="28"/>
      <c r="D1980" s="28"/>
      <c r="E1980" s="28"/>
      <c r="F1980" s="249">
        <f>SUM(G1980:K1980)</f>
        <v>2</v>
      </c>
      <c r="I1980" s="49">
        <v>2</v>
      </c>
    </row>
    <row r="1981" spans="1:11" s="49" customFormat="1" ht="18">
      <c r="A1981" s="252" t="s">
        <v>4840</v>
      </c>
      <c r="B1981" s="28"/>
      <c r="C1981" s="28"/>
      <c r="D1981" s="28"/>
      <c r="E1981" s="28"/>
      <c r="F1981" s="249">
        <f>SUM(G1981:K1981)</f>
        <v>1</v>
      </c>
      <c r="K1981" s="49">
        <v>1</v>
      </c>
    </row>
    <row r="1982" spans="1:11" s="49" customFormat="1" ht="18">
      <c r="A1982" s="252" t="s">
        <v>4521</v>
      </c>
      <c r="B1982" s="28"/>
      <c r="C1982" s="28"/>
      <c r="D1982" s="28"/>
      <c r="E1982" s="28"/>
      <c r="F1982" s="249">
        <f>SUM(G1982:K1982)</f>
        <v>11</v>
      </c>
      <c r="J1982" s="49">
        <v>11</v>
      </c>
      <c r="K1982" s="174"/>
    </row>
    <row r="1983" spans="1:11" s="49" customFormat="1" ht="18">
      <c r="A1983" s="252" t="s">
        <v>4636</v>
      </c>
      <c r="B1983" s="28"/>
      <c r="C1983" s="28"/>
      <c r="D1983" s="28"/>
      <c r="E1983" s="28"/>
      <c r="F1983" s="249">
        <f>SUM(G1983:K1983)</f>
        <v>14</v>
      </c>
      <c r="H1983" s="49">
        <v>1</v>
      </c>
      <c r="I1983" s="49">
        <v>4</v>
      </c>
      <c r="J1983" s="49">
        <v>9</v>
      </c>
      <c r="K1983" s="174"/>
    </row>
    <row r="1984" spans="1:11" s="49" customFormat="1" ht="18">
      <c r="A1984" s="252" t="s">
        <v>4744</v>
      </c>
      <c r="B1984" s="28"/>
      <c r="C1984" s="28"/>
      <c r="D1984" s="28"/>
      <c r="E1984" s="28"/>
      <c r="F1984" s="249">
        <f>SUM(G1984:K1984)</f>
        <v>32</v>
      </c>
      <c r="H1984" s="49">
        <v>12</v>
      </c>
      <c r="I1984" s="49">
        <v>2</v>
      </c>
      <c r="J1984" s="49">
        <v>18</v>
      </c>
      <c r="K1984" s="174"/>
    </row>
    <row r="1985" spans="1:11" s="49" customFormat="1" ht="18">
      <c r="A1985" s="252" t="s">
        <v>5006</v>
      </c>
      <c r="B1985" s="28"/>
      <c r="C1985" s="28"/>
      <c r="D1985" s="28"/>
      <c r="E1985" s="28"/>
      <c r="F1985" s="249">
        <f>SUM(G1985:K1985)</f>
        <v>2</v>
      </c>
      <c r="I1985" s="49">
        <v>2</v>
      </c>
    </row>
    <row r="1986" spans="1:11" s="49" customFormat="1" ht="18">
      <c r="A1986" s="252" t="s">
        <v>4640</v>
      </c>
      <c r="B1986" s="28"/>
      <c r="C1986" s="28"/>
      <c r="D1986" s="28"/>
      <c r="E1986" s="28"/>
      <c r="F1986" s="249">
        <f>SUM(G1986:K1986)</f>
        <v>66</v>
      </c>
      <c r="G1986" s="49">
        <v>25</v>
      </c>
      <c r="H1986" s="49">
        <v>41</v>
      </c>
      <c r="K1986" s="174"/>
    </row>
    <row r="1987" spans="1:11" s="49" customFormat="1" ht="18">
      <c r="A1987" s="252" t="s">
        <v>5043</v>
      </c>
      <c r="B1987" s="28"/>
      <c r="C1987" s="28"/>
      <c r="D1987" s="28"/>
      <c r="E1987" s="28"/>
      <c r="F1987" s="249">
        <f>SUM(G1987:K1987)</f>
        <v>7</v>
      </c>
      <c r="J1987" s="49">
        <v>7</v>
      </c>
    </row>
    <row r="1988" spans="1:11" s="49" customFormat="1" ht="18">
      <c r="A1988" s="252" t="s">
        <v>4634</v>
      </c>
      <c r="B1988" s="28"/>
      <c r="C1988" s="28"/>
      <c r="D1988" s="28"/>
      <c r="E1988" s="28"/>
      <c r="F1988" s="249">
        <f>SUM(G1988:K1988)</f>
        <v>3</v>
      </c>
      <c r="J1988" s="49">
        <v>3</v>
      </c>
      <c r="K1988" s="174"/>
    </row>
    <row r="1989" spans="1:11" s="49" customFormat="1" ht="18">
      <c r="A1989" s="252" t="s">
        <v>4438</v>
      </c>
      <c r="B1989" s="28"/>
      <c r="C1989" s="28"/>
      <c r="D1989" s="28"/>
      <c r="E1989" s="28"/>
      <c r="F1989" s="249">
        <f>SUM(G1989:K1989)</f>
        <v>16</v>
      </c>
      <c r="H1989" s="49">
        <v>16</v>
      </c>
      <c r="K1989" s="174"/>
    </row>
    <row r="1990" spans="1:11" s="49" customFormat="1" ht="18">
      <c r="A1990" s="252" t="s">
        <v>4632</v>
      </c>
      <c r="B1990" s="28"/>
      <c r="C1990" s="28"/>
      <c r="D1990" s="28"/>
      <c r="E1990" s="28"/>
      <c r="F1990" s="249">
        <f>SUM(G1990:K1990)</f>
        <v>1</v>
      </c>
      <c r="J1990" s="49">
        <v>1</v>
      </c>
      <c r="K1990" s="174"/>
    </row>
    <row r="1991" spans="1:11" s="49" customFormat="1" ht="18">
      <c r="A1991" s="252" t="s">
        <v>5010</v>
      </c>
      <c r="B1991" s="28"/>
      <c r="C1991" s="28"/>
      <c r="D1991" s="28"/>
      <c r="E1991" s="28"/>
      <c r="F1991" s="249">
        <f>SUM(G1991:K1991)</f>
        <v>13</v>
      </c>
      <c r="I1991" s="49">
        <v>13</v>
      </c>
    </row>
    <row r="1992" spans="1:11" s="49" customFormat="1" ht="18">
      <c r="A1992" s="252" t="s">
        <v>4381</v>
      </c>
      <c r="B1992" s="28"/>
      <c r="C1992" s="28"/>
      <c r="D1992" s="28"/>
      <c r="E1992" s="28"/>
      <c r="F1992" s="249">
        <f>SUM(G1992:K1992)</f>
        <v>6</v>
      </c>
      <c r="K1992" s="49">
        <v>6</v>
      </c>
    </row>
    <row r="1993" spans="1:11" s="49" customFormat="1" ht="18">
      <c r="A1993" s="252" t="s">
        <v>4500</v>
      </c>
      <c r="B1993" s="28"/>
      <c r="C1993" s="28"/>
      <c r="D1993" s="28"/>
      <c r="E1993" s="28"/>
      <c r="F1993" s="249">
        <f>SUM(G1993:K1993)</f>
        <v>17</v>
      </c>
      <c r="H1993" s="49">
        <v>6</v>
      </c>
      <c r="J1993" s="49">
        <v>11</v>
      </c>
      <c r="K1993" s="174"/>
    </row>
    <row r="1994" spans="1:11" s="49" customFormat="1" ht="18">
      <c r="A1994" s="252" t="s">
        <v>4730</v>
      </c>
      <c r="B1994" s="28"/>
      <c r="C1994" s="28"/>
      <c r="D1994" s="28"/>
      <c r="E1994" s="28"/>
      <c r="F1994" s="249">
        <f>SUM(G1994:K1994)</f>
        <v>11</v>
      </c>
      <c r="J1994" s="49">
        <v>11</v>
      </c>
      <c r="K1994" s="174"/>
    </row>
    <row r="1995" spans="1:11" s="49" customFormat="1" ht="18">
      <c r="A1995" s="252" t="s">
        <v>4571</v>
      </c>
      <c r="B1995" s="28"/>
      <c r="C1995" s="28"/>
      <c r="D1995" s="28"/>
      <c r="E1995" s="28"/>
      <c r="F1995" s="249">
        <f>SUM(G1995:K1995)</f>
        <v>2</v>
      </c>
      <c r="J1995" s="49">
        <v>2</v>
      </c>
      <c r="K1995" s="174"/>
    </row>
    <row r="1996" spans="1:11" s="49" customFormat="1" ht="18">
      <c r="A1996" s="252" t="s">
        <v>4731</v>
      </c>
      <c r="B1996" s="28"/>
      <c r="C1996" s="28"/>
      <c r="D1996" s="28"/>
      <c r="E1996" s="28"/>
      <c r="F1996" s="249">
        <f>SUM(G1996:K1996)</f>
        <v>6</v>
      </c>
      <c r="J1996" s="49">
        <v>6</v>
      </c>
      <c r="K1996" s="174"/>
    </row>
    <row r="1997" spans="1:11" s="49" customFormat="1" ht="18">
      <c r="A1997" s="252" t="s">
        <v>4741</v>
      </c>
      <c r="B1997" s="28"/>
      <c r="C1997" s="28"/>
      <c r="D1997" s="28"/>
      <c r="E1997" s="28"/>
      <c r="F1997" s="249">
        <f>SUM(G1997:K1997)</f>
        <v>13</v>
      </c>
      <c r="I1997" s="49">
        <v>11</v>
      </c>
      <c r="J1997" s="49">
        <v>2</v>
      </c>
      <c r="K1997" s="174"/>
    </row>
    <row r="1998" spans="1:11" s="49" customFormat="1" ht="18">
      <c r="A1998" s="252" t="s">
        <v>5013</v>
      </c>
      <c r="B1998" s="28"/>
      <c r="C1998" s="28"/>
      <c r="D1998" s="28"/>
      <c r="E1998" s="28"/>
      <c r="F1998" s="249">
        <f>SUM(G1998:K1998)</f>
        <v>5</v>
      </c>
      <c r="I1998" s="49">
        <v>5</v>
      </c>
    </row>
    <row r="1999" spans="1:11" s="49" customFormat="1" ht="18">
      <c r="A1999" s="252" t="s">
        <v>4576</v>
      </c>
      <c r="B1999" s="28"/>
      <c r="C1999" s="28"/>
      <c r="D1999" s="28"/>
      <c r="E1999" s="28"/>
      <c r="F1999" s="249">
        <f>SUM(G1999:K1999)</f>
        <v>13</v>
      </c>
      <c r="I1999" s="49">
        <v>13</v>
      </c>
      <c r="K1999" s="174"/>
    </row>
    <row r="2000" spans="1:11" s="49" customFormat="1" ht="18">
      <c r="A2000" s="252" t="s">
        <v>4629</v>
      </c>
      <c r="B2000" s="28"/>
      <c r="C2000" s="28"/>
      <c r="D2000" s="28"/>
      <c r="E2000" s="28"/>
      <c r="F2000" s="249">
        <f>SUM(G2000:K2000)</f>
        <v>10</v>
      </c>
      <c r="J2000" s="49">
        <v>10</v>
      </c>
      <c r="K2000" s="174"/>
    </row>
    <row r="2001" spans="1:11" s="49" customFormat="1" ht="18">
      <c r="A2001" s="252" t="s">
        <v>4437</v>
      </c>
      <c r="B2001" s="28"/>
      <c r="C2001" s="28"/>
      <c r="D2001" s="28"/>
      <c r="E2001" s="28"/>
      <c r="F2001" s="249">
        <f>SUM(G2001:K2001)</f>
        <v>3</v>
      </c>
      <c r="I2001" s="49">
        <v>3</v>
      </c>
      <c r="K2001" s="174"/>
    </row>
    <row r="2002" spans="1:11" s="49" customFormat="1" ht="18">
      <c r="A2002" s="252" t="s">
        <v>4732</v>
      </c>
      <c r="B2002" s="28"/>
      <c r="C2002" s="28"/>
      <c r="D2002" s="28"/>
      <c r="E2002" s="28"/>
      <c r="F2002" s="249">
        <f>SUM(G2002:K2002)</f>
        <v>5</v>
      </c>
      <c r="J2002" s="49">
        <v>5</v>
      </c>
      <c r="K2002" s="174"/>
    </row>
    <row r="2003" spans="1:11" s="49" customFormat="1" ht="18">
      <c r="A2003" s="252" t="s">
        <v>5007</v>
      </c>
      <c r="B2003" s="28"/>
      <c r="C2003" s="28"/>
      <c r="D2003" s="28"/>
      <c r="E2003" s="28"/>
      <c r="F2003" s="249">
        <f>SUM(G2003:K2003)</f>
        <v>1</v>
      </c>
      <c r="I2003" s="49">
        <v>1</v>
      </c>
    </row>
    <row r="2004" spans="1:11" s="49" customFormat="1" ht="18">
      <c r="A2004" s="252" t="s">
        <v>4739</v>
      </c>
      <c r="B2004" s="28"/>
      <c r="C2004" s="28"/>
      <c r="D2004" s="28"/>
      <c r="E2004" s="28"/>
      <c r="F2004" s="249">
        <f>SUM(G2004:K2004)</f>
        <v>9</v>
      </c>
      <c r="J2004" s="49">
        <v>9</v>
      </c>
      <c r="K2004" s="174"/>
    </row>
    <row r="2005" spans="1:11" s="49" customFormat="1" ht="18">
      <c r="A2005" s="252" t="s">
        <v>4789</v>
      </c>
      <c r="B2005" s="28"/>
      <c r="C2005" s="28"/>
      <c r="D2005" s="28"/>
      <c r="E2005" s="28"/>
      <c r="F2005" s="249">
        <f>SUM(G2005:K2005)</f>
        <v>6</v>
      </c>
      <c r="J2005" s="49">
        <v>6</v>
      </c>
      <c r="K2005" s="174"/>
    </row>
    <row r="2006" spans="1:11" s="49" customFormat="1" ht="18">
      <c r="A2006" s="252" t="s">
        <v>4627</v>
      </c>
      <c r="B2006" s="28"/>
      <c r="C2006" s="28"/>
      <c r="D2006" s="28"/>
      <c r="E2006" s="28"/>
      <c r="F2006" s="249">
        <f>SUM(G2006:K2006)</f>
        <v>1</v>
      </c>
      <c r="J2006" s="49">
        <v>1</v>
      </c>
      <c r="K2006" s="174"/>
    </row>
    <row r="2007" spans="1:11" s="49" customFormat="1" ht="18">
      <c r="A2007" s="252" t="s">
        <v>4738</v>
      </c>
      <c r="B2007" s="28"/>
      <c r="C2007" s="28"/>
      <c r="D2007" s="28"/>
      <c r="E2007" s="28"/>
      <c r="F2007" s="249">
        <f>SUM(G2007:K2007)</f>
        <v>6</v>
      </c>
      <c r="J2007" s="49">
        <v>6</v>
      </c>
      <c r="K2007" s="174"/>
    </row>
    <row r="2008" spans="1:11" s="49" customFormat="1" ht="18">
      <c r="A2008" s="252" t="s">
        <v>4248</v>
      </c>
      <c r="B2008" s="28"/>
      <c r="C2008" s="28"/>
      <c r="D2008" s="28"/>
      <c r="E2008" s="28"/>
      <c r="F2008" s="249">
        <f>SUM(G2008:K2008)</f>
        <v>8</v>
      </c>
      <c r="J2008" s="49">
        <v>8</v>
      </c>
      <c r="K2008" s="174"/>
    </row>
    <row r="2009" spans="1:11" s="49" customFormat="1" ht="18">
      <c r="A2009" s="252" t="s">
        <v>4574</v>
      </c>
      <c r="B2009" s="28"/>
      <c r="C2009" s="28"/>
      <c r="D2009" s="28"/>
      <c r="E2009" s="28"/>
      <c r="F2009" s="249">
        <f>SUM(G2009:K2009)</f>
        <v>1</v>
      </c>
      <c r="J2009" s="49">
        <v>1</v>
      </c>
      <c r="K2009" s="174"/>
    </row>
    <row r="2010" spans="1:11" s="49" customFormat="1" ht="18">
      <c r="A2010" s="252" t="s">
        <v>4883</v>
      </c>
      <c r="B2010" s="28"/>
      <c r="C2010" s="28"/>
      <c r="D2010" s="28"/>
      <c r="E2010" s="28"/>
      <c r="F2010" s="249">
        <f>SUM(G2010:K2010)</f>
        <v>7</v>
      </c>
      <c r="H2010" s="49">
        <v>7</v>
      </c>
    </row>
    <row r="2011" spans="1:11" s="49" customFormat="1" ht="18">
      <c r="A2011" s="252" t="s">
        <v>4838</v>
      </c>
      <c r="B2011" s="28"/>
      <c r="C2011" s="28"/>
      <c r="D2011" s="28"/>
      <c r="E2011" s="28"/>
      <c r="F2011" s="249">
        <f>SUM(G2011:K2011)</f>
        <v>6</v>
      </c>
      <c r="K2011" s="49">
        <v>6</v>
      </c>
    </row>
    <row r="2012" spans="1:11" s="49" customFormat="1" ht="18">
      <c r="A2012" s="252" t="s">
        <v>4213</v>
      </c>
      <c r="B2012" s="28"/>
      <c r="C2012" s="28"/>
      <c r="D2012" s="28"/>
      <c r="E2012" s="28"/>
      <c r="F2012" s="249">
        <f>SUM(G2012:K2012)</f>
        <v>12</v>
      </c>
      <c r="H2012" s="49">
        <v>12</v>
      </c>
      <c r="K2012" s="174"/>
    </row>
    <row r="2013" spans="1:11" s="49" customFormat="1" ht="18">
      <c r="A2013" s="252" t="s">
        <v>4736</v>
      </c>
      <c r="B2013" s="28"/>
      <c r="C2013" s="28"/>
      <c r="D2013" s="28"/>
      <c r="E2013" s="28"/>
      <c r="F2013" s="249">
        <f>SUM(G2013:K2013)</f>
        <v>2</v>
      </c>
      <c r="I2013" s="49">
        <v>2</v>
      </c>
      <c r="K2013" s="174"/>
    </row>
    <row r="2014" spans="1:11" s="49" customFormat="1" ht="18">
      <c r="A2014" s="252" t="s">
        <v>4417</v>
      </c>
      <c r="B2014" s="28"/>
      <c r="C2014" s="28"/>
      <c r="D2014" s="28"/>
      <c r="E2014" s="28"/>
      <c r="F2014" s="249">
        <f>SUM(G2014:K2014)</f>
        <v>17</v>
      </c>
      <c r="I2014" s="49">
        <v>17</v>
      </c>
    </row>
    <row r="2015" spans="1:11" s="49" customFormat="1" ht="18">
      <c r="A2015" s="252" t="s">
        <v>4382</v>
      </c>
      <c r="B2015" s="28"/>
      <c r="C2015" s="28"/>
      <c r="D2015" s="28"/>
      <c r="E2015" s="28"/>
      <c r="F2015" s="249">
        <f>SUM(G2015:K2015)</f>
        <v>2</v>
      </c>
      <c r="J2015" s="49">
        <v>2</v>
      </c>
    </row>
    <row r="2016" spans="1:11" s="49" customFormat="1" ht="18">
      <c r="A2016" s="252" t="s">
        <v>4690</v>
      </c>
      <c r="B2016" s="28"/>
      <c r="C2016" s="28"/>
      <c r="D2016" s="28"/>
      <c r="E2016" s="28"/>
      <c r="F2016" s="249">
        <f>SUM(G2016:K2016)</f>
        <v>3</v>
      </c>
      <c r="J2016" s="49">
        <v>3</v>
      </c>
      <c r="K2016" s="174"/>
    </row>
    <row r="2017" spans="1:11" s="49" customFormat="1" ht="18">
      <c r="A2017" s="252" t="s">
        <v>4737</v>
      </c>
      <c r="B2017" s="28"/>
      <c r="C2017" s="28"/>
      <c r="D2017" s="28"/>
      <c r="E2017" s="28"/>
      <c r="F2017" s="249">
        <f>SUM(G2017:K2017)</f>
        <v>5</v>
      </c>
      <c r="I2017" s="49">
        <v>5</v>
      </c>
      <c r="K2017" s="174"/>
    </row>
    <row r="2018" spans="1:11" s="49" customFormat="1" ht="18">
      <c r="A2018" s="252" t="s">
        <v>5042</v>
      </c>
      <c r="B2018" s="28"/>
      <c r="C2018" s="28"/>
      <c r="D2018" s="28"/>
      <c r="E2018" s="28"/>
      <c r="F2018" s="249">
        <f>SUM(G2018:K2018)</f>
        <v>2</v>
      </c>
      <c r="J2018" s="49">
        <v>2</v>
      </c>
    </row>
    <row r="2019" spans="1:11" s="49" customFormat="1" ht="18">
      <c r="A2019" s="252" t="s">
        <v>4733</v>
      </c>
      <c r="B2019" s="28"/>
      <c r="C2019" s="28"/>
      <c r="D2019" s="28"/>
      <c r="E2019" s="28"/>
      <c r="F2019" s="249">
        <f>SUM(G2019:K2019)</f>
        <v>1</v>
      </c>
      <c r="J2019" s="49">
        <v>1</v>
      </c>
      <c r="K2019" s="174"/>
    </row>
    <row r="2020" spans="1:11" s="49" customFormat="1" ht="18">
      <c r="A2020" s="252" t="s">
        <v>4361</v>
      </c>
      <c r="B2020" s="28"/>
      <c r="C2020" s="28"/>
      <c r="D2020" s="28"/>
      <c r="E2020" s="28"/>
      <c r="F2020" s="249">
        <f>SUM(G2020:K2020)</f>
        <v>1</v>
      </c>
      <c r="J2020" s="49">
        <v>1</v>
      </c>
      <c r="K2020" s="174"/>
    </row>
    <row r="2021" spans="1:11" s="49" customFormat="1" ht="18">
      <c r="A2021" s="252" t="s">
        <v>4214</v>
      </c>
      <c r="B2021" s="28"/>
      <c r="C2021" s="28"/>
      <c r="D2021" s="28"/>
      <c r="E2021" s="28"/>
      <c r="F2021" s="249">
        <f>SUM(G2021:K2021)</f>
        <v>11</v>
      </c>
      <c r="H2021" s="49">
        <v>4</v>
      </c>
      <c r="I2021" s="49">
        <v>7</v>
      </c>
      <c r="K2021" s="174"/>
    </row>
    <row r="2022" spans="1:11" s="49" customFormat="1" ht="18">
      <c r="A2022" s="252" t="s">
        <v>4519</v>
      </c>
      <c r="B2022" s="28"/>
      <c r="C2022" s="28"/>
      <c r="D2022" s="28"/>
      <c r="E2022" s="28"/>
      <c r="F2022" s="249">
        <f>SUM(G2022:K2022)</f>
        <v>1</v>
      </c>
      <c r="J2022" s="49">
        <v>1</v>
      </c>
      <c r="K2022" s="174"/>
    </row>
    <row r="2023" spans="1:11" s="49" customFormat="1" ht="18">
      <c r="A2023" s="252" t="s">
        <v>4384</v>
      </c>
      <c r="B2023" s="28"/>
      <c r="C2023" s="28"/>
      <c r="D2023" s="28"/>
      <c r="E2023" s="28"/>
      <c r="F2023" s="249">
        <f>SUM(G2023:K2023)</f>
        <v>1</v>
      </c>
      <c r="J2023" s="49">
        <v>1</v>
      </c>
    </row>
    <row r="2024" spans="1:11" s="49" customFormat="1" ht="18">
      <c r="A2024" s="252" t="s">
        <v>4575</v>
      </c>
      <c r="B2024" s="28"/>
      <c r="C2024" s="28"/>
      <c r="D2024" s="28"/>
      <c r="E2024" s="28"/>
      <c r="F2024" s="249">
        <f>SUM(G2024:K2024)</f>
        <v>1</v>
      </c>
      <c r="J2024" s="49">
        <v>1</v>
      </c>
      <c r="K2024" s="174"/>
    </row>
    <row r="2025" spans="1:11" s="49" customFormat="1" ht="18">
      <c r="A2025" s="252" t="s">
        <v>4436</v>
      </c>
      <c r="B2025" s="28"/>
      <c r="C2025" s="28"/>
      <c r="D2025" s="28"/>
      <c r="E2025" s="28"/>
      <c r="F2025" s="249">
        <f>SUM(G2025:K2025)</f>
        <v>13</v>
      </c>
      <c r="I2025" s="49">
        <v>5</v>
      </c>
      <c r="J2025" s="49">
        <v>8</v>
      </c>
      <c r="K2025" s="174"/>
    </row>
    <row r="2026" spans="1:11" s="49" customFormat="1" ht="18">
      <c r="A2026" s="252" t="s">
        <v>4579</v>
      </c>
      <c r="B2026" s="28"/>
      <c r="C2026" s="28"/>
      <c r="D2026" s="28"/>
      <c r="E2026" s="28"/>
      <c r="F2026" s="249">
        <f>SUM(G2026:K2026)</f>
        <v>36</v>
      </c>
      <c r="J2026" s="49">
        <v>36</v>
      </c>
      <c r="K2026" s="174"/>
    </row>
    <row r="2027" spans="1:11" s="49" customFormat="1" ht="18">
      <c r="A2027" s="252" t="s">
        <v>4684</v>
      </c>
      <c r="B2027" s="28"/>
      <c r="C2027" s="28"/>
      <c r="D2027" s="28"/>
      <c r="E2027" s="28"/>
      <c r="F2027" s="249">
        <f>SUM(G2027:K2027)</f>
        <v>12</v>
      </c>
      <c r="J2027" s="49">
        <v>12</v>
      </c>
      <c r="K2027" s="174"/>
    </row>
    <row r="2028" spans="1:11" s="49" customFormat="1" ht="18">
      <c r="A2028" s="252" t="s">
        <v>4742</v>
      </c>
      <c r="B2028" s="28"/>
      <c r="C2028" s="28"/>
      <c r="D2028" s="28"/>
      <c r="E2028" s="28"/>
      <c r="F2028" s="249">
        <f>SUM(G2028:K2028)</f>
        <v>7</v>
      </c>
      <c r="J2028" s="49">
        <v>7</v>
      </c>
      <c r="K2028" s="174"/>
    </row>
    <row r="2029" spans="1:11" s="49" customFormat="1" ht="18">
      <c r="A2029" s="252" t="s">
        <v>4504</v>
      </c>
      <c r="B2029" s="28"/>
      <c r="C2029" s="28"/>
      <c r="D2029" s="28"/>
      <c r="E2029" s="28"/>
      <c r="F2029" s="249">
        <f>SUM(G2029:K2029)</f>
        <v>4</v>
      </c>
      <c r="H2029" s="49">
        <v>2</v>
      </c>
      <c r="J2029" s="49">
        <v>2</v>
      </c>
      <c r="K2029" s="174"/>
    </row>
    <row r="2030" spans="1:11" s="49" customFormat="1" ht="18">
      <c r="A2030" s="252" t="s">
        <v>4209</v>
      </c>
      <c r="B2030" s="28"/>
      <c r="C2030" s="28"/>
      <c r="D2030" s="28"/>
      <c r="E2030" s="28"/>
      <c r="F2030" s="249">
        <f>SUM(G2030:K2030)</f>
        <v>59</v>
      </c>
      <c r="H2030" s="49">
        <v>59</v>
      </c>
      <c r="K2030" s="174"/>
    </row>
    <row r="2031" spans="1:11" s="49" customFormat="1" ht="18">
      <c r="A2031" s="252" t="s">
        <v>4578</v>
      </c>
      <c r="B2031" s="28"/>
      <c r="C2031" s="28"/>
      <c r="D2031" s="28"/>
      <c r="E2031" s="28"/>
      <c r="F2031" s="249">
        <f>SUM(G2031:K2031)</f>
        <v>1</v>
      </c>
      <c r="I2031" s="49">
        <v>1</v>
      </c>
      <c r="K2031" s="174"/>
    </row>
    <row r="2032" spans="1:11" s="49" customFormat="1" ht="18">
      <c r="A2032" s="252" t="s">
        <v>4509</v>
      </c>
      <c r="B2032" s="28"/>
      <c r="C2032" s="28"/>
      <c r="D2032" s="28"/>
      <c r="E2032" s="28"/>
      <c r="F2032" s="249">
        <f>SUM(G2032:K2032)</f>
        <v>4</v>
      </c>
      <c r="J2032" s="49">
        <v>4</v>
      </c>
      <c r="K2032" s="174"/>
    </row>
    <row r="2033" spans="1:11" s="49" customFormat="1" ht="18">
      <c r="A2033" s="252" t="s">
        <v>4837</v>
      </c>
      <c r="B2033" s="28"/>
      <c r="C2033" s="28"/>
      <c r="D2033" s="28"/>
      <c r="E2033" s="28"/>
      <c r="F2033" s="249">
        <f>SUM(G2033:K2033)</f>
        <v>6</v>
      </c>
      <c r="K2033" s="49">
        <v>6</v>
      </c>
    </row>
    <row r="2034" spans="1:11" s="49" customFormat="1" ht="18">
      <c r="A2034" s="252" t="s">
        <v>4419</v>
      </c>
      <c r="B2034" s="28"/>
      <c r="C2034" s="28"/>
      <c r="D2034" s="28"/>
      <c r="E2034" s="28"/>
      <c r="F2034" s="249">
        <f>SUM(G2034:K2034)</f>
        <v>1</v>
      </c>
      <c r="J2034" s="49">
        <v>1</v>
      </c>
      <c r="K2034" s="174"/>
    </row>
    <row r="2035" spans="1:11" s="49" customFormat="1" ht="18">
      <c r="A2035" s="252" t="s">
        <v>4499</v>
      </c>
      <c r="B2035" s="28"/>
      <c r="C2035" s="28"/>
      <c r="D2035" s="28"/>
      <c r="E2035" s="28"/>
      <c r="F2035" s="249">
        <f>SUM(G2035:K2035)</f>
        <v>3</v>
      </c>
      <c r="J2035" s="49">
        <v>3</v>
      </c>
      <c r="K2035" s="174"/>
    </row>
    <row r="2036" spans="1:11" s="49" customFormat="1" ht="18">
      <c r="A2036" s="252" t="s">
        <v>4836</v>
      </c>
      <c r="B2036" s="28"/>
      <c r="C2036" s="28"/>
      <c r="D2036" s="28"/>
      <c r="E2036" s="28"/>
      <c r="F2036" s="249">
        <f>SUM(G2036:K2036)</f>
        <v>1</v>
      </c>
      <c r="I2036" s="49">
        <v>1</v>
      </c>
      <c r="K2036" s="174"/>
    </row>
    <row r="2037" spans="1:11" s="49" customFormat="1" ht="18">
      <c r="A2037" s="252" t="s">
        <v>4418</v>
      </c>
      <c r="B2037" s="28"/>
      <c r="C2037" s="28"/>
      <c r="D2037" s="28"/>
      <c r="E2037" s="28"/>
      <c r="F2037" s="249">
        <f>SUM(G2037:K2037)</f>
        <v>18</v>
      </c>
      <c r="J2037" s="49">
        <v>18</v>
      </c>
      <c r="K2037" s="174"/>
    </row>
    <row r="2038" spans="1:11" s="49" customFormat="1" ht="18">
      <c r="A2038" s="252" t="s">
        <v>4691</v>
      </c>
      <c r="B2038" s="28"/>
      <c r="C2038" s="28"/>
      <c r="D2038" s="28"/>
      <c r="E2038" s="28"/>
      <c r="F2038" s="249">
        <f>SUM(G2038:K2038)</f>
        <v>1</v>
      </c>
      <c r="J2038" s="49">
        <v>1</v>
      </c>
      <c r="K2038" s="174"/>
    </row>
    <row r="2039" spans="1:11" s="49" customFormat="1" ht="18">
      <c r="A2039" s="252" t="s">
        <v>4505</v>
      </c>
      <c r="B2039" s="28"/>
      <c r="C2039" s="28"/>
      <c r="D2039" s="28"/>
      <c r="E2039" s="28"/>
      <c r="F2039" s="249">
        <f>SUM(G2039:K2039)</f>
        <v>1</v>
      </c>
      <c r="J2039" s="49">
        <v>1</v>
      </c>
      <c r="K2039" s="174"/>
    </row>
    <row r="2040" spans="1:11" s="49" customFormat="1" ht="18">
      <c r="A2040" s="252" t="s">
        <v>4507</v>
      </c>
      <c r="B2040" s="28"/>
      <c r="C2040" s="28"/>
      <c r="D2040" s="28"/>
      <c r="E2040" s="28"/>
      <c r="F2040" s="249">
        <f>SUM(G2040:K2040)</f>
        <v>8</v>
      </c>
      <c r="J2040" s="49">
        <v>8</v>
      </c>
      <c r="K2040" s="174"/>
    </row>
    <row r="2041" spans="1:11" s="49" customFormat="1" ht="18">
      <c r="A2041" s="252" t="s">
        <v>4385</v>
      </c>
      <c r="B2041" s="28"/>
      <c r="C2041" s="28"/>
      <c r="D2041" s="28"/>
      <c r="E2041" s="28"/>
      <c r="F2041" s="249">
        <f>SUM(G2041:K2041)</f>
        <v>16</v>
      </c>
      <c r="J2041" s="49">
        <v>16</v>
      </c>
      <c r="K2041" s="174"/>
    </row>
    <row r="2042" spans="1:11" s="49" customFormat="1" ht="18">
      <c r="A2042" s="252" t="s">
        <v>4689</v>
      </c>
      <c r="B2042" s="28"/>
      <c r="C2042" s="28"/>
      <c r="D2042" s="28"/>
      <c r="E2042" s="28"/>
      <c r="F2042" s="249">
        <f>SUM(G2042:K2042)</f>
        <v>1</v>
      </c>
      <c r="J2042" s="49">
        <v>1</v>
      </c>
      <c r="K2042" s="174"/>
    </row>
    <row r="2043" spans="1:11" s="49" customFormat="1" ht="18">
      <c r="A2043" s="252" t="s">
        <v>4633</v>
      </c>
      <c r="B2043" s="28"/>
      <c r="C2043" s="28"/>
      <c r="D2043" s="28"/>
      <c r="E2043" s="28"/>
      <c r="F2043" s="249">
        <f>SUM(G2043:K2043)</f>
        <v>1</v>
      </c>
      <c r="J2043" s="49">
        <v>1</v>
      </c>
      <c r="K2043" s="174"/>
    </row>
    <row r="2044" spans="1:11" s="49" customFormat="1" ht="18">
      <c r="A2044" s="252" t="s">
        <v>4631</v>
      </c>
      <c r="B2044" s="28"/>
      <c r="C2044" s="28"/>
      <c r="D2044" s="28"/>
      <c r="E2044" s="28"/>
      <c r="F2044" s="249">
        <f>SUM(G2044:K2044)</f>
        <v>2</v>
      </c>
      <c r="J2044" s="49">
        <v>2</v>
      </c>
      <c r="K2044" s="174"/>
    </row>
    <row r="2045" spans="1:11" s="49" customFormat="1" ht="18">
      <c r="A2045" s="252" t="s">
        <v>4839</v>
      </c>
      <c r="B2045" s="28"/>
      <c r="C2045" s="28"/>
      <c r="D2045" s="28"/>
      <c r="E2045" s="28"/>
      <c r="F2045" s="249">
        <f>SUM(G2045:K2045)</f>
        <v>3</v>
      </c>
      <c r="K2045" s="49">
        <v>3</v>
      </c>
    </row>
    <row r="2046" spans="1:11" s="49" customFormat="1" ht="18">
      <c r="A2046" s="252" t="s">
        <v>4212</v>
      </c>
      <c r="B2046" s="28"/>
      <c r="C2046" s="28"/>
      <c r="D2046" s="28"/>
      <c r="E2046" s="28"/>
      <c r="F2046" s="249">
        <f>SUM(G2046:K2046)</f>
        <v>15</v>
      </c>
      <c r="H2046" s="49">
        <v>15</v>
      </c>
      <c r="K2046" s="174"/>
    </row>
    <row r="2047" spans="1:11" s="49" customFormat="1" ht="18">
      <c r="A2047" s="252" t="s">
        <v>5008</v>
      </c>
      <c r="B2047" s="28"/>
      <c r="C2047" s="28"/>
      <c r="D2047" s="28"/>
      <c r="E2047" s="28"/>
      <c r="F2047" s="249">
        <f>SUM(G2047:K2047)</f>
        <v>5</v>
      </c>
      <c r="I2047" s="49">
        <v>5</v>
      </c>
    </row>
    <row r="2048" spans="1:11" s="49" customFormat="1" ht="18">
      <c r="A2048" s="252" t="s">
        <v>5015</v>
      </c>
      <c r="B2048" s="28"/>
      <c r="C2048" s="28"/>
      <c r="D2048" s="28"/>
      <c r="E2048" s="28"/>
      <c r="F2048" s="249">
        <f>SUM(G2048:K2048)</f>
        <v>1</v>
      </c>
      <c r="I2048" s="49">
        <v>1</v>
      </c>
    </row>
    <row r="2049" spans="1:11" s="49" customFormat="1" ht="18">
      <c r="A2049" s="252" t="s">
        <v>4573</v>
      </c>
      <c r="B2049" s="28"/>
      <c r="C2049" s="28"/>
      <c r="D2049" s="28"/>
      <c r="E2049" s="28"/>
      <c r="F2049" s="249">
        <f>SUM(G2049:K2049)</f>
        <v>3</v>
      </c>
      <c r="J2049" s="49">
        <v>3</v>
      </c>
      <c r="K2049" s="174"/>
    </row>
    <row r="2050" spans="1:11" s="49" customFormat="1" ht="18">
      <c r="A2050" s="252" t="s">
        <v>4687</v>
      </c>
      <c r="B2050" s="28"/>
      <c r="C2050" s="28"/>
      <c r="D2050" s="28"/>
      <c r="E2050" s="28"/>
      <c r="F2050" s="249">
        <f>SUM(G2050:K2050)</f>
        <v>1</v>
      </c>
      <c r="J2050" s="49">
        <v>1</v>
      </c>
      <c r="K2050" s="174"/>
    </row>
    <row r="2051" spans="1:11" s="49" customFormat="1" ht="18">
      <c r="A2051" s="252" t="s">
        <v>4577</v>
      </c>
      <c r="B2051" s="28"/>
      <c r="C2051" s="28"/>
      <c r="D2051" s="28"/>
      <c r="E2051" s="28"/>
      <c r="F2051" s="249">
        <f>SUM(G2051:K2051)</f>
        <v>2</v>
      </c>
      <c r="I2051" s="49">
        <v>2</v>
      </c>
      <c r="K2051" s="174"/>
    </row>
    <row r="2052" spans="1:11" s="49" customFormat="1" ht="18">
      <c r="A2052" s="252" t="s">
        <v>5009</v>
      </c>
      <c r="B2052" s="28"/>
      <c r="C2052" s="28"/>
      <c r="D2052" s="28"/>
      <c r="E2052" s="28"/>
      <c r="F2052" s="249">
        <f>SUM(G2052:K2052)</f>
        <v>1</v>
      </c>
      <c r="I2052" s="49">
        <v>1</v>
      </c>
    </row>
    <row r="2053" spans="1:11" s="49" customFormat="1" ht="18">
      <c r="A2053" s="252" t="s">
        <v>4630</v>
      </c>
      <c r="B2053" s="28"/>
      <c r="C2053" s="28"/>
      <c r="D2053" s="28"/>
      <c r="E2053" s="28"/>
      <c r="F2053" s="249">
        <f>SUM(G2053:K2053)</f>
        <v>1</v>
      </c>
      <c r="J2053" s="49">
        <v>1</v>
      </c>
      <c r="K2053" s="174"/>
    </row>
    <row r="2054" spans="1:11" s="49" customFormat="1" ht="18">
      <c r="A2054" s="252" t="s">
        <v>4243</v>
      </c>
      <c r="B2054" s="28"/>
      <c r="C2054" s="28"/>
      <c r="D2054" s="28"/>
      <c r="E2054" s="28"/>
      <c r="F2054" s="249">
        <f>SUM(G2054:K2054)</f>
        <v>3</v>
      </c>
      <c r="J2054" s="49">
        <v>3</v>
      </c>
      <c r="K2054" s="174"/>
    </row>
    <row r="2055" spans="1:11" s="49" customFormat="1" ht="18">
      <c r="A2055" s="252" t="s">
        <v>4247</v>
      </c>
      <c r="B2055" s="28"/>
      <c r="C2055" s="28"/>
      <c r="D2055" s="28"/>
      <c r="E2055" s="28"/>
      <c r="F2055" s="249">
        <f>SUM(G2055:K2055)</f>
        <v>63</v>
      </c>
      <c r="I2055" s="49">
        <v>42</v>
      </c>
      <c r="J2055" s="49">
        <v>21</v>
      </c>
      <c r="K2055" s="174"/>
    </row>
    <row r="2056" spans="1:11" s="49" customFormat="1" ht="18">
      <c r="A2056" s="252" t="s">
        <v>4625</v>
      </c>
      <c r="B2056" s="28"/>
      <c r="C2056" s="28"/>
      <c r="D2056" s="28"/>
      <c r="E2056" s="28"/>
      <c r="F2056" s="249">
        <f>SUM(G2056:K2056)</f>
        <v>9</v>
      </c>
      <c r="J2056" s="49">
        <v>9</v>
      </c>
      <c r="K2056" s="174"/>
    </row>
    <row r="2057" spans="1:11" s="49" customFormat="1" ht="18">
      <c r="A2057" s="252" t="s">
        <v>4626</v>
      </c>
      <c r="B2057" s="28"/>
      <c r="C2057" s="28"/>
      <c r="D2057" s="28"/>
      <c r="E2057" s="28"/>
      <c r="F2057" s="249">
        <f>SUM(G2057:K2057)</f>
        <v>1</v>
      </c>
      <c r="J2057" s="49">
        <v>1</v>
      </c>
      <c r="K2057" s="174"/>
    </row>
    <row r="2058" spans="1:11" s="49" customFormat="1" ht="18">
      <c r="A2058" s="252" t="s">
        <v>4740</v>
      </c>
      <c r="B2058" s="28"/>
      <c r="C2058" s="28"/>
      <c r="D2058" s="28"/>
      <c r="E2058" s="28"/>
      <c r="F2058" s="249">
        <f>SUM(G2058:K2058)</f>
        <v>13</v>
      </c>
      <c r="J2058" s="49">
        <v>13</v>
      </c>
      <c r="K2058" s="174"/>
    </row>
    <row r="2059" spans="1:11" s="49" customFormat="1" ht="18">
      <c r="A2059" s="252" t="s">
        <v>4882</v>
      </c>
      <c r="B2059" s="28"/>
      <c r="C2059" s="28"/>
      <c r="D2059" s="28"/>
      <c r="E2059" s="28"/>
      <c r="F2059" s="249">
        <f>SUM(G2059:K2059)</f>
        <v>9</v>
      </c>
      <c r="H2059" s="49">
        <v>9</v>
      </c>
    </row>
    <row r="2060" spans="1:11" s="49" customFormat="1" ht="18">
      <c r="A2060" s="252" t="s">
        <v>4439</v>
      </c>
      <c r="B2060" s="28"/>
      <c r="C2060" s="28"/>
      <c r="D2060" s="28"/>
      <c r="E2060" s="28"/>
      <c r="F2060" s="249">
        <f>SUM(G2060:K2060)</f>
        <v>2</v>
      </c>
      <c r="H2060" s="49">
        <v>2</v>
      </c>
      <c r="K2060" s="174"/>
    </row>
    <row r="2061" spans="1:11" s="49" customFormat="1" ht="18">
      <c r="A2061" s="252" t="s">
        <v>4501</v>
      </c>
      <c r="B2061" s="28"/>
      <c r="C2061" s="28"/>
      <c r="D2061" s="28"/>
      <c r="E2061" s="28"/>
      <c r="F2061" s="249">
        <f>SUM(G2061:K2061)</f>
        <v>9</v>
      </c>
      <c r="J2061" s="49">
        <v>9</v>
      </c>
      <c r="K2061" s="174"/>
    </row>
    <row r="2062" spans="1:11" s="49" customFormat="1" ht="18">
      <c r="A2062" s="252" t="s">
        <v>4966</v>
      </c>
      <c r="B2062" s="28"/>
      <c r="C2062" s="28"/>
      <c r="D2062" s="28"/>
      <c r="E2062" s="28"/>
      <c r="F2062" s="249">
        <f>SUM(G2062:K2062)</f>
        <v>20</v>
      </c>
      <c r="J2062" s="49">
        <v>20</v>
      </c>
    </row>
    <row r="2063" spans="1:11" s="49" customFormat="1" ht="18">
      <c r="A2063" s="252" t="s">
        <v>4580</v>
      </c>
      <c r="B2063" s="28"/>
      <c r="C2063" s="28"/>
      <c r="D2063" s="28"/>
      <c r="E2063" s="28"/>
      <c r="F2063" s="249">
        <f>SUM(G2063:K2063)</f>
        <v>9</v>
      </c>
      <c r="I2063" s="49">
        <v>1</v>
      </c>
      <c r="J2063" s="49">
        <v>8</v>
      </c>
      <c r="K2063" s="174"/>
    </row>
    <row r="2064" spans="1:11" s="49" customFormat="1" ht="18">
      <c r="A2064" s="252" t="s">
        <v>4506</v>
      </c>
      <c r="B2064" s="28"/>
      <c r="C2064" s="28"/>
      <c r="D2064" s="28"/>
      <c r="E2064" s="28"/>
      <c r="F2064" s="249">
        <f>SUM(G2064:K2064)</f>
        <v>1</v>
      </c>
      <c r="J2064" s="49">
        <v>1</v>
      </c>
      <c r="K2064" s="174"/>
    </row>
    <row r="2065" spans="1:11" s="49" customFormat="1" ht="18">
      <c r="A2065" s="252" t="s">
        <v>5040</v>
      </c>
      <c r="B2065" s="28"/>
      <c r="C2065" s="28"/>
      <c r="D2065" s="28"/>
      <c r="E2065" s="28"/>
      <c r="F2065" s="249">
        <f>SUM(G2065:K2065)</f>
        <v>3</v>
      </c>
      <c r="J2065" s="49">
        <v>3</v>
      </c>
    </row>
    <row r="2066" spans="1:11" s="49" customFormat="1" ht="18">
      <c r="A2066" s="252" t="s">
        <v>5014</v>
      </c>
      <c r="B2066" s="28"/>
      <c r="C2066" s="28"/>
      <c r="D2066" s="28"/>
      <c r="E2066" s="28"/>
      <c r="F2066" s="249">
        <f>SUM(G2066:K2066)</f>
        <v>3</v>
      </c>
      <c r="I2066" s="49">
        <v>3</v>
      </c>
    </row>
    <row r="2067" spans="1:11" s="49" customFormat="1" ht="18">
      <c r="A2067" s="252" t="s">
        <v>4502</v>
      </c>
      <c r="B2067" s="28"/>
      <c r="C2067" s="28"/>
      <c r="D2067" s="28"/>
      <c r="E2067" s="28"/>
      <c r="F2067" s="249">
        <f>SUM(G2067:K2067)</f>
        <v>6</v>
      </c>
      <c r="J2067" s="49">
        <v>6</v>
      </c>
      <c r="K2067" s="174"/>
    </row>
    <row r="2068" spans="1:11" s="49" customFormat="1" ht="18">
      <c r="A2068" s="252" t="s">
        <v>4503</v>
      </c>
      <c r="B2068" s="28"/>
      <c r="C2068" s="28"/>
      <c r="D2068" s="28"/>
      <c r="E2068" s="28"/>
      <c r="F2068" s="249">
        <f>SUM(G2068:K2068)</f>
        <v>2</v>
      </c>
      <c r="J2068" s="49">
        <v>2</v>
      </c>
      <c r="K2068" s="174"/>
    </row>
    <row r="2069" spans="1:11" s="49" customFormat="1" ht="18">
      <c r="A2069" s="252" t="s">
        <v>4686</v>
      </c>
      <c r="B2069" s="28"/>
      <c r="C2069" s="28"/>
      <c r="D2069" s="28"/>
      <c r="E2069" s="28"/>
      <c r="F2069" s="249">
        <f>SUM(G2069:K2069)</f>
        <v>11</v>
      </c>
      <c r="G2069" s="49">
        <v>10</v>
      </c>
      <c r="I2069" s="49">
        <v>1</v>
      </c>
      <c r="K2069" s="174"/>
    </row>
    <row r="2070" spans="1:11" s="49" customFormat="1" ht="18">
      <c r="A2070" s="252" t="s">
        <v>5011</v>
      </c>
      <c r="B2070" s="28"/>
      <c r="C2070" s="28"/>
      <c r="D2070" s="28"/>
      <c r="E2070" s="28"/>
      <c r="F2070" s="249">
        <f>SUM(G2070:K2070)</f>
        <v>4</v>
      </c>
      <c r="I2070" s="49">
        <v>4</v>
      </c>
    </row>
    <row r="2071" spans="1:11" s="49" customFormat="1" ht="18">
      <c r="A2071" s="252" t="s">
        <v>4628</v>
      </c>
      <c r="B2071" s="28"/>
      <c r="C2071" s="28"/>
      <c r="D2071" s="28"/>
      <c r="E2071" s="28"/>
      <c r="F2071" s="249">
        <f>SUM(G2071:K2071)</f>
        <v>5</v>
      </c>
      <c r="J2071" s="49">
        <v>5</v>
      </c>
      <c r="K2071" s="174"/>
    </row>
    <row r="2072" spans="1:11" s="49" customFormat="1" ht="18">
      <c r="A2072" s="252" t="s">
        <v>4249</v>
      </c>
      <c r="B2072" s="28"/>
      <c r="C2072" s="28"/>
      <c r="D2072" s="28"/>
      <c r="E2072" s="28"/>
      <c r="F2072" s="249">
        <f>SUM(G2072:K2072)</f>
        <v>30</v>
      </c>
      <c r="H2072" s="49">
        <v>15</v>
      </c>
      <c r="I2072" s="49">
        <v>13</v>
      </c>
      <c r="J2072" s="49">
        <v>2</v>
      </c>
      <c r="K2072" s="174"/>
    </row>
    <row r="2073" spans="1:11" s="49" customFormat="1" ht="18">
      <c r="A2073" s="252" t="s">
        <v>4510</v>
      </c>
      <c r="B2073" s="28"/>
      <c r="C2073" s="28"/>
      <c r="D2073" s="28"/>
      <c r="E2073" s="28"/>
      <c r="F2073" s="249">
        <f>SUM(G2073:K2073)</f>
        <v>3</v>
      </c>
      <c r="J2073" s="49">
        <v>3</v>
      </c>
      <c r="K2073" s="174"/>
    </row>
    <row r="2074" spans="1:11" s="49" customFormat="1" ht="18">
      <c r="A2074" s="252" t="s">
        <v>4692</v>
      </c>
      <c r="B2074" s="28"/>
      <c r="C2074" s="28"/>
      <c r="D2074" s="28"/>
      <c r="E2074" s="28"/>
      <c r="F2074" s="249">
        <f>SUM(G2074:K2074)</f>
        <v>5</v>
      </c>
      <c r="G2074" s="49">
        <v>2</v>
      </c>
      <c r="H2074" s="49">
        <v>3</v>
      </c>
      <c r="K2074" s="174"/>
    </row>
    <row r="2075" spans="1:11" s="49" customFormat="1" ht="18">
      <c r="A2075" s="252" t="s">
        <v>4729</v>
      </c>
      <c r="B2075" s="28"/>
      <c r="C2075" s="28"/>
      <c r="D2075" s="28"/>
      <c r="E2075" s="28"/>
      <c r="F2075" s="249">
        <f>SUM(G2075:K2075)</f>
        <v>2</v>
      </c>
      <c r="I2075" s="49">
        <v>2</v>
      </c>
      <c r="K2075" s="174"/>
    </row>
    <row r="2076" spans="1:11" s="49" customFormat="1" ht="18">
      <c r="A2076" s="252" t="s">
        <v>4745</v>
      </c>
      <c r="B2076" s="28"/>
      <c r="C2076" s="28"/>
      <c r="D2076" s="28"/>
      <c r="E2076" s="28"/>
      <c r="F2076" s="249">
        <f>SUM(G2076:K2076)</f>
        <v>9</v>
      </c>
      <c r="H2076" s="49">
        <v>9</v>
      </c>
      <c r="K2076" s="174"/>
    </row>
    <row r="2077" spans="1:11" s="49" customFormat="1" ht="18">
      <c r="A2077" s="252" t="s">
        <v>4639</v>
      </c>
      <c r="B2077" s="28"/>
      <c r="C2077" s="28"/>
      <c r="D2077" s="28"/>
      <c r="E2077" s="28"/>
      <c r="F2077" s="249">
        <f>SUM(G2077:K2077)</f>
        <v>18</v>
      </c>
      <c r="H2077" s="49">
        <v>15</v>
      </c>
      <c r="J2077" s="49">
        <v>3</v>
      </c>
      <c r="K2077" s="174"/>
    </row>
    <row r="2078" spans="1:11" s="49" customFormat="1" ht="18">
      <c r="A2078" s="252" t="s">
        <v>4435</v>
      </c>
      <c r="B2078" s="28"/>
      <c r="C2078" s="28"/>
      <c r="D2078" s="28"/>
      <c r="E2078" s="28"/>
      <c r="F2078" s="249">
        <f>SUM(G2078:K2078)</f>
        <v>14</v>
      </c>
      <c r="I2078" s="49">
        <v>14</v>
      </c>
      <c r="K2078" s="174"/>
    </row>
    <row r="2079" spans="1:11" s="49" customFormat="1" ht="18">
      <c r="A2079" s="252" t="s">
        <v>4967</v>
      </c>
      <c r="B2079" s="28"/>
      <c r="C2079" s="28"/>
      <c r="D2079" s="28"/>
      <c r="E2079" s="28"/>
      <c r="F2079" s="249">
        <f>SUM(G2079:K2079)</f>
        <v>5</v>
      </c>
      <c r="I2079" s="49">
        <v>5</v>
      </c>
    </row>
    <row r="2080" spans="1:11" s="49" customFormat="1" ht="18">
      <c r="A2080" s="252" t="s">
        <v>4360</v>
      </c>
      <c r="B2080" s="28"/>
      <c r="C2080" s="28"/>
      <c r="D2080" s="28"/>
      <c r="E2080" s="28"/>
      <c r="F2080" s="249">
        <f>SUM(G2080:K2080)</f>
        <v>2</v>
      </c>
      <c r="J2080" s="49">
        <v>2</v>
      </c>
      <c r="K2080" s="174"/>
    </row>
    <row r="2081" spans="1:11" s="49" customFormat="1" ht="18">
      <c r="A2081" s="252" t="s">
        <v>4244</v>
      </c>
      <c r="B2081" s="28"/>
      <c r="C2081" s="28"/>
      <c r="D2081" s="28"/>
      <c r="E2081" s="28"/>
      <c r="F2081" s="249">
        <f>SUM(G2081:K2081)</f>
        <v>2</v>
      </c>
      <c r="J2081" s="49">
        <v>2</v>
      </c>
      <c r="K2081" s="174"/>
    </row>
    <row r="2082" spans="1:11" s="49" customFormat="1" ht="18">
      <c r="A2082" s="252" t="s">
        <v>4685</v>
      </c>
      <c r="B2082" s="28"/>
      <c r="C2082" s="28"/>
      <c r="D2082" s="28"/>
      <c r="E2082" s="28"/>
      <c r="F2082" s="249">
        <f>SUM(G2082:K2082)</f>
        <v>6</v>
      </c>
      <c r="J2082" s="49">
        <v>6</v>
      </c>
      <c r="K2082" s="174"/>
    </row>
    <row r="2083" spans="1:11" s="49" customFormat="1" ht="18">
      <c r="A2083" s="252" t="s">
        <v>4880</v>
      </c>
      <c r="B2083" s="28"/>
      <c r="C2083" s="28"/>
      <c r="D2083" s="28"/>
      <c r="E2083" s="28"/>
      <c r="F2083" s="249">
        <f>SUM(G2083:K2083)</f>
        <v>1</v>
      </c>
      <c r="I2083" s="49">
        <v>1</v>
      </c>
    </row>
    <row r="2084" spans="1:11" s="49" customFormat="1" ht="18">
      <c r="A2084" s="252" t="s">
        <v>4208</v>
      </c>
      <c r="B2084" s="28"/>
      <c r="C2084" s="28"/>
      <c r="D2084" s="28"/>
      <c r="E2084" s="28"/>
      <c r="F2084" s="249">
        <f>SUM(G2084:K2084)</f>
        <v>23</v>
      </c>
      <c r="H2084" s="49">
        <v>14</v>
      </c>
      <c r="I2084" s="49">
        <v>9</v>
      </c>
      <c r="K2084" s="174"/>
    </row>
    <row r="2085" spans="1:11" s="49" customFormat="1" ht="18">
      <c r="A2085" s="252" t="s">
        <v>4211</v>
      </c>
      <c r="B2085" s="28"/>
      <c r="C2085" s="28"/>
      <c r="D2085" s="28"/>
      <c r="E2085" s="28"/>
      <c r="F2085" s="249">
        <f>SUM(G2085:K2085)</f>
        <v>5</v>
      </c>
      <c r="H2085" s="49">
        <v>5</v>
      </c>
      <c r="K2085" s="174"/>
    </row>
    <row r="2086" spans="1:11" s="49" customFormat="1" ht="18">
      <c r="A2086" s="252" t="s">
        <v>4786</v>
      </c>
      <c r="B2086" s="28"/>
      <c r="C2086" s="28"/>
      <c r="D2086" s="28"/>
      <c r="E2086" s="28"/>
      <c r="F2086" s="249">
        <f>SUM(G2086:K2086)</f>
        <v>3</v>
      </c>
      <c r="J2086" s="49">
        <v>3</v>
      </c>
      <c r="K2086" s="174"/>
    </row>
    <row r="2087" spans="1:11" s="49" customFormat="1" ht="18">
      <c r="A2087" s="252" t="s">
        <v>4743</v>
      </c>
      <c r="B2087" s="28"/>
      <c r="C2087" s="28"/>
      <c r="D2087" s="28"/>
      <c r="E2087" s="28"/>
      <c r="F2087" s="249">
        <f>SUM(G2087:K2087)</f>
        <v>1</v>
      </c>
      <c r="H2087" s="49">
        <v>1</v>
      </c>
      <c r="K2087" s="174"/>
    </row>
    <row r="2088" spans="1:11" s="49" customFormat="1" ht="18">
      <c r="A2088" s="252" t="s">
        <v>4210</v>
      </c>
      <c r="B2088" s="28"/>
      <c r="C2088" s="28"/>
      <c r="D2088" s="28"/>
      <c r="E2088" s="28"/>
      <c r="F2088" s="249">
        <f>SUM(G2088:K2088)</f>
        <v>137</v>
      </c>
      <c r="H2088" s="49">
        <v>108</v>
      </c>
      <c r="I2088" s="49">
        <v>29</v>
      </c>
      <c r="K2088" s="174"/>
    </row>
    <row r="2089" spans="1:11" s="49" customFormat="1" ht="18">
      <c r="A2089" s="252" t="s">
        <v>4787</v>
      </c>
      <c r="B2089" s="28"/>
      <c r="C2089" s="28"/>
      <c r="D2089" s="28"/>
      <c r="E2089" s="28"/>
      <c r="F2089" s="249">
        <f>SUM(G2089:K2089)</f>
        <v>1</v>
      </c>
      <c r="J2089" s="49">
        <v>1</v>
      </c>
      <c r="K2089" s="174"/>
    </row>
    <row r="2090" spans="1:11" s="49" customFormat="1" ht="18">
      <c r="A2090" s="252" t="s">
        <v>5055</v>
      </c>
      <c r="B2090" s="28"/>
      <c r="C2090" s="28"/>
      <c r="D2090" s="28"/>
      <c r="E2090" s="28"/>
      <c r="F2090" s="249">
        <f>SUM(G2090:K2090)</f>
        <v>27</v>
      </c>
      <c r="J2090" s="49">
        <v>27</v>
      </c>
    </row>
    <row r="2091" spans="1:11" s="49" customFormat="1" ht="18">
      <c r="A2091" s="252" t="s">
        <v>5056</v>
      </c>
      <c r="B2091" s="28"/>
      <c r="C2091" s="28"/>
      <c r="D2091" s="28"/>
      <c r="E2091" s="28"/>
      <c r="F2091" s="249">
        <f>SUM(G2091:K2091)</f>
        <v>9</v>
      </c>
      <c r="J2091" s="49">
        <v>9</v>
      </c>
    </row>
    <row r="2092" spans="1:11" s="49" customFormat="1" ht="18">
      <c r="A2092" s="252" t="s">
        <v>5057</v>
      </c>
      <c r="B2092" s="28"/>
      <c r="C2092" s="28"/>
      <c r="D2092" s="28"/>
      <c r="E2092" s="28"/>
      <c r="F2092" s="249">
        <f>SUM(G2092:K2092)</f>
        <v>16</v>
      </c>
      <c r="J2092" s="49">
        <v>16</v>
      </c>
    </row>
    <row r="2093" spans="1:11" s="49" customFormat="1" ht="18">
      <c r="A2093" s="252" t="s">
        <v>5058</v>
      </c>
      <c r="B2093" s="28"/>
      <c r="C2093" s="28"/>
      <c r="D2093" s="28"/>
      <c r="E2093" s="28"/>
      <c r="F2093" s="249">
        <f>SUM(G2093:K2093)</f>
        <v>5</v>
      </c>
      <c r="J2093" s="49">
        <v>5</v>
      </c>
    </row>
    <row r="2094" spans="1:11" s="49" customFormat="1" ht="18">
      <c r="A2094" s="252" t="s">
        <v>5059</v>
      </c>
      <c r="B2094" s="28"/>
      <c r="C2094" s="28"/>
      <c r="D2094" s="28"/>
      <c r="E2094" s="28"/>
      <c r="F2094" s="249">
        <f t="shared" ref="F2094:F2095" si="34">SUM(G2094:K2094)</f>
        <v>9</v>
      </c>
      <c r="J2094" s="49">
        <v>9</v>
      </c>
    </row>
    <row r="2095" spans="1:11" s="49" customFormat="1" ht="18">
      <c r="A2095" s="252" t="s">
        <v>5060</v>
      </c>
      <c r="B2095" s="28"/>
      <c r="C2095" s="28"/>
      <c r="D2095" s="28"/>
      <c r="E2095" s="28"/>
      <c r="F2095" s="249">
        <f t="shared" si="34"/>
        <v>1</v>
      </c>
      <c r="J2095" s="49">
        <v>1</v>
      </c>
    </row>
    <row r="2096" spans="1:11" s="49" customFormat="1" ht="18">
      <c r="A2096" s="252" t="s">
        <v>5061</v>
      </c>
      <c r="B2096" s="28"/>
      <c r="C2096" s="28"/>
      <c r="D2096" s="28"/>
      <c r="E2096" s="28"/>
      <c r="F2096" s="249">
        <f t="shared" ref="F2096:F2098" si="35">SUM(G2096:K2096)</f>
        <v>3</v>
      </c>
      <c r="J2096" s="49">
        <v>3</v>
      </c>
    </row>
    <row r="2097" spans="1:10" s="49" customFormat="1" ht="18">
      <c r="A2097" s="252" t="s">
        <v>5062</v>
      </c>
      <c r="B2097" s="28"/>
      <c r="C2097" s="28"/>
      <c r="D2097" s="28"/>
      <c r="E2097" s="28"/>
      <c r="F2097" s="249">
        <f t="shared" si="35"/>
        <v>1</v>
      </c>
      <c r="J2097" s="49">
        <v>1</v>
      </c>
    </row>
    <row r="2098" spans="1:10" s="49" customFormat="1" ht="18">
      <c r="A2098" s="252" t="s">
        <v>5063</v>
      </c>
      <c r="B2098" s="28"/>
      <c r="C2098" s="28"/>
      <c r="D2098" s="28"/>
      <c r="E2098" s="28"/>
      <c r="F2098" s="249">
        <f t="shared" si="35"/>
        <v>5</v>
      </c>
      <c r="J2098" s="49">
        <v>5</v>
      </c>
    </row>
    <row r="2099" spans="1:10" s="49" customFormat="1" ht="18">
      <c r="A2099" s="252" t="s">
        <v>5064</v>
      </c>
      <c r="B2099" s="28"/>
      <c r="C2099" s="28"/>
      <c r="D2099" s="28"/>
      <c r="E2099" s="28"/>
      <c r="F2099" s="249">
        <f t="shared" ref="F2099:F2100" si="36">SUM(G2099:K2099)</f>
        <v>17</v>
      </c>
      <c r="J2099" s="49">
        <v>17</v>
      </c>
    </row>
    <row r="2100" spans="1:10" s="49" customFormat="1" ht="18">
      <c r="A2100" s="252" t="s">
        <v>5065</v>
      </c>
      <c r="B2100" s="28"/>
      <c r="C2100" s="28"/>
      <c r="D2100" s="28"/>
      <c r="E2100" s="28"/>
      <c r="F2100" s="249">
        <f t="shared" si="36"/>
        <v>6</v>
      </c>
      <c r="J2100" s="49">
        <v>6</v>
      </c>
    </row>
    <row r="2101" spans="1:10" s="49" customFormat="1" ht="18">
      <c r="A2101" s="252" t="s">
        <v>5066</v>
      </c>
      <c r="B2101" s="28"/>
      <c r="C2101" s="28"/>
      <c r="D2101" s="28"/>
      <c r="E2101" s="28"/>
      <c r="F2101" s="249">
        <f t="shared" ref="F2101:F2106" si="37">SUM(G2101:K2101)</f>
        <v>7</v>
      </c>
      <c r="J2101" s="49">
        <v>7</v>
      </c>
    </row>
    <row r="2102" spans="1:10" s="49" customFormat="1" ht="18">
      <c r="A2102" s="252" t="s">
        <v>5067</v>
      </c>
      <c r="B2102" s="28"/>
      <c r="C2102" s="28"/>
      <c r="D2102" s="28"/>
      <c r="E2102" s="28"/>
      <c r="F2102" s="249">
        <f t="shared" si="37"/>
        <v>7</v>
      </c>
      <c r="J2102" s="49">
        <v>7</v>
      </c>
    </row>
    <row r="2103" spans="1:10" s="49" customFormat="1" ht="18">
      <c r="A2103" s="252" t="s">
        <v>5068</v>
      </c>
      <c r="B2103" s="28"/>
      <c r="C2103" s="28"/>
      <c r="D2103" s="28"/>
      <c r="E2103" s="28"/>
      <c r="F2103" s="249">
        <f t="shared" si="37"/>
        <v>4</v>
      </c>
      <c r="J2103" s="49">
        <v>4</v>
      </c>
    </row>
    <row r="2104" spans="1:10" s="49" customFormat="1" ht="18">
      <c r="A2104" s="252" t="s">
        <v>5069</v>
      </c>
      <c r="B2104" s="28"/>
      <c r="C2104" s="28"/>
      <c r="D2104" s="28"/>
      <c r="E2104" s="28"/>
      <c r="F2104" s="249">
        <f t="shared" si="37"/>
        <v>2</v>
      </c>
      <c r="J2104" s="49">
        <v>2</v>
      </c>
    </row>
    <row r="2105" spans="1:10" s="49" customFormat="1" ht="18">
      <c r="A2105" s="252" t="s">
        <v>5070</v>
      </c>
      <c r="B2105" s="28"/>
      <c r="C2105" s="28"/>
      <c r="D2105" s="28"/>
      <c r="E2105" s="28"/>
      <c r="F2105" s="249">
        <f t="shared" si="37"/>
        <v>1</v>
      </c>
      <c r="J2105" s="49">
        <v>1</v>
      </c>
    </row>
    <row r="2106" spans="1:10" s="49" customFormat="1" ht="18">
      <c r="A2106" s="252" t="s">
        <v>5071</v>
      </c>
      <c r="B2106" s="28"/>
      <c r="C2106" s="28"/>
      <c r="D2106" s="28"/>
      <c r="E2106" s="28"/>
      <c r="F2106" s="249">
        <f t="shared" si="37"/>
        <v>3</v>
      </c>
      <c r="J2106" s="49">
        <v>3</v>
      </c>
    </row>
    <row r="2107" spans="1:10" s="49" customFormat="1" ht="18">
      <c r="A2107" s="252" t="s">
        <v>5072</v>
      </c>
      <c r="B2107" s="28"/>
      <c r="C2107" s="28"/>
      <c r="D2107" s="28"/>
      <c r="E2107" s="28"/>
      <c r="F2107" s="249">
        <f>SUM(G2107:K2107)</f>
        <v>14</v>
      </c>
      <c r="I2107" s="49">
        <v>14</v>
      </c>
    </row>
    <row r="2108" spans="1:10" s="49" customFormat="1" ht="18">
      <c r="A2108" s="252" t="s">
        <v>5073</v>
      </c>
      <c r="B2108" s="28"/>
      <c r="C2108" s="28"/>
      <c r="D2108" s="28"/>
      <c r="E2108" s="28"/>
      <c r="F2108" s="249">
        <f>SUM(G2108:K2108)</f>
        <v>17</v>
      </c>
      <c r="I2108" s="49">
        <v>17</v>
      </c>
    </row>
    <row r="2109" spans="1:10" s="49" customFormat="1" ht="18">
      <c r="A2109" s="252" t="s">
        <v>5074</v>
      </c>
      <c r="B2109" s="28"/>
      <c r="C2109" s="28"/>
      <c r="D2109" s="28"/>
      <c r="E2109" s="28"/>
      <c r="F2109" s="249">
        <f>SUM(G2109:K2109)</f>
        <v>6</v>
      </c>
      <c r="I2109" s="49">
        <v>6</v>
      </c>
    </row>
    <row r="2110" spans="1:10" s="49" customFormat="1" ht="18">
      <c r="A2110" s="252" t="s">
        <v>5075</v>
      </c>
      <c r="B2110" s="28"/>
      <c r="C2110" s="28"/>
      <c r="D2110" s="28"/>
      <c r="E2110" s="28"/>
      <c r="F2110" s="249">
        <f>SUM(G2110:K2110)</f>
        <v>3</v>
      </c>
      <c r="I2110" s="49">
        <v>3</v>
      </c>
    </row>
    <row r="2111" spans="1:10" s="49" customFormat="1" ht="18">
      <c r="A2111" s="252" t="s">
        <v>5077</v>
      </c>
      <c r="B2111" s="28"/>
      <c r="C2111" s="28"/>
      <c r="D2111" s="28"/>
      <c r="E2111" s="28"/>
      <c r="F2111" s="249">
        <f>SUM(G2111:K2111)</f>
        <v>3</v>
      </c>
      <c r="G2111" s="327">
        <v>3</v>
      </c>
    </row>
    <row r="2112" spans="1:10" s="49" customFormat="1" ht="18">
      <c r="A2112" s="252" t="s">
        <v>5078</v>
      </c>
      <c r="B2112" s="28"/>
      <c r="C2112" s="28"/>
      <c r="D2112" s="28"/>
      <c r="E2112" s="28"/>
      <c r="F2112" s="249">
        <f>SUM(G2112:K2112)</f>
        <v>3</v>
      </c>
      <c r="G2112" s="327">
        <v>3</v>
      </c>
    </row>
    <row r="2113" spans="1:11" s="49" customFormat="1" ht="18">
      <c r="A2113" s="252" t="s">
        <v>5079</v>
      </c>
      <c r="B2113" s="28"/>
      <c r="C2113" s="28"/>
      <c r="D2113" s="28"/>
      <c r="E2113" s="28"/>
      <c r="F2113" s="249">
        <f>SUM(G2113:K2113)</f>
        <v>10</v>
      </c>
      <c r="G2113" s="327">
        <v>10</v>
      </c>
    </row>
    <row r="2114" spans="1:11" s="49" customFormat="1" ht="18">
      <c r="A2114" s="252" t="s">
        <v>5080</v>
      </c>
      <c r="B2114" s="28"/>
      <c r="C2114" s="28"/>
      <c r="D2114" s="28"/>
      <c r="E2114" s="28"/>
      <c r="F2114" s="249">
        <f>SUM(G2114:K2114)</f>
        <v>52</v>
      </c>
      <c r="G2114" s="327">
        <v>52</v>
      </c>
    </row>
    <row r="2115" spans="1:11" s="49" customFormat="1" ht="18">
      <c r="A2115" s="252"/>
      <c r="B2115" s="28"/>
      <c r="C2115" s="28"/>
      <c r="D2115" s="28"/>
      <c r="E2115" s="28"/>
      <c r="F2115" s="249"/>
      <c r="G2115" s="327"/>
    </row>
    <row r="2116" spans="1:11" s="49" customFormat="1" ht="18">
      <c r="A2116" s="252"/>
      <c r="B2116" s="28"/>
      <c r="C2116" s="28"/>
      <c r="D2116" s="28"/>
      <c r="E2116" s="28"/>
      <c r="F2116" s="249"/>
      <c r="G2116" s="327"/>
    </row>
    <row r="2117" spans="1:11" s="49" customFormat="1" ht="18">
      <c r="A2117" s="252"/>
      <c r="B2117" s="28"/>
      <c r="C2117" s="28"/>
      <c r="D2117" s="28"/>
      <c r="E2117" s="28"/>
      <c r="F2117" s="249"/>
      <c r="G2117" s="327"/>
    </row>
    <row r="2118" spans="1:11" s="49" customFormat="1" ht="18" customHeight="1">
      <c r="A2118" s="28"/>
      <c r="B2118" s="28"/>
      <c r="C2118" s="28"/>
      <c r="D2118" s="28"/>
      <c r="E2118" s="28"/>
      <c r="G2118" s="28"/>
      <c r="K2118" s="174"/>
    </row>
    <row r="2119" spans="1:11" s="49" customFormat="1" ht="18" customHeight="1">
      <c r="A2119" s="28"/>
      <c r="B2119" s="28"/>
      <c r="C2119" s="28"/>
      <c r="D2119" s="28"/>
      <c r="E2119" s="28"/>
      <c r="G2119" s="28"/>
      <c r="K2119" s="174"/>
    </row>
    <row r="2120" spans="1:11" s="49" customFormat="1" ht="18" customHeight="1">
      <c r="A2120" s="28"/>
      <c r="B2120" s="28"/>
      <c r="C2120" s="28"/>
      <c r="D2120" s="28"/>
      <c r="E2120" s="28"/>
      <c r="F2120" s="28"/>
      <c r="G2120" s="28"/>
      <c r="K2120" s="174"/>
    </row>
    <row r="2121" spans="1:11" s="49" customFormat="1" ht="14.25">
      <c r="A2121" s="28"/>
      <c r="B2121" s="28"/>
      <c r="C2121" s="28"/>
      <c r="D2121" s="28" t="s">
        <v>40</v>
      </c>
      <c r="E2121" s="49">
        <f>SUM(E879:E2118)</f>
        <v>8160</v>
      </c>
      <c r="F2121" s="49">
        <f>SUM(F879:F2118)</f>
        <v>42173</v>
      </c>
      <c r="G2121" s="49">
        <f>SUM(G879:G2118)</f>
        <v>7202</v>
      </c>
      <c r="H2121" s="49">
        <f>SUM(H879:H2118)</f>
        <v>22641</v>
      </c>
      <c r="I2121" s="49">
        <f>SUM(I879:I2118)</f>
        <v>7355</v>
      </c>
      <c r="J2121" s="49">
        <f>SUM(J879:J2118)</f>
        <v>4835</v>
      </c>
      <c r="K2121" s="49">
        <f>SUM(K879:K2118)</f>
        <v>140</v>
      </c>
    </row>
  </sheetData>
  <sortState xmlns:xlrd2="http://schemas.microsoft.com/office/spreadsheetml/2017/richdata2" ref="B147:I282">
    <sortCondition descending="1" ref="G147:G282"/>
    <sortCondition descending="1" ref="H147:H282"/>
    <sortCondition descending="1" ref="I147:I282"/>
    <sortCondition ref="B147:B282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84" r:id="rId1082" display="https://www.procyclingstats.com/rider/matthew-walls" xr:uid="{B9E58510-5B40-4AD9-8065-57E94C863F9E}"/>
    <hyperlink ref="A2030" r:id="rId1083" display="https://www.procyclingstats.com/rider/zac-marriage" xr:uid="{5338D19D-16B4-4FEC-91DC-CB1B441FD370}"/>
    <hyperlink ref="A2088" r:id="rId1084" display="https://www.procyclingstats.com/rider/albert-withen-philipsen" xr:uid="{7CD0B2CE-1E9A-4A15-9ADB-F3430F5FDF6F}"/>
    <hyperlink ref="A2085" r:id="rId1085" display="https://www.procyclingstats.com/rider/liam-walsh" xr:uid="{D70F2403-BBCC-478C-90FE-DE189ABC1038}"/>
    <hyperlink ref="A2046" r:id="rId1086" display="https://www.procyclingstats.com/rider/rudy-porter" xr:uid="{E22BEA56-3036-400F-84A9-4F5D3E1139AE}"/>
    <hyperlink ref="A2012" r:id="rId1087" display="https://www.procyclingstats.com/rider/menno-huising" xr:uid="{A239BC1D-55B6-43F8-AD61-377FC7D43C35}"/>
    <hyperlink ref="A2021" r:id="rId1088" display="https://www.procyclingstats.com/rider/bjoern-koerdt" xr:uid="{252E5FAC-1531-40B2-981B-5E3A6D9818F5}"/>
    <hyperlink ref="J449" r:id="rId1089" display="https://www.procyclingstats.com/rider/andrea-bagioli" xr:uid="{4E2DE24E-0B71-434E-B144-BB83F7D6B3DE}"/>
    <hyperlink ref="J441" r:id="rId1090" display="https://www.procyclingstats.com/rider/santiago-buitrago-sanchez" xr:uid="{FB30C24A-280C-44A5-8014-3083E36D6978}"/>
    <hyperlink ref="J427" r:id="rId1091" display="https://www.procyclingstats.com/rider/finn-fisher-black" xr:uid="{7BA5CF4D-FE5B-4E5A-8CD9-4AEB8F86699F}"/>
    <hyperlink ref="J453" r:id="rId1092" display="https://www.procyclingstats.com/rider/jhonatan-narvaez" xr:uid="{E643C983-1278-40E8-99D4-3CBDAAA73468}"/>
    <hyperlink ref="J409" r:id="rId1093" display="https://www.procyclingstats.com/rider/oscar-onley" xr:uid="{AC61F5F9-AE5E-4A8A-A430-329B274C77F8}"/>
    <hyperlink ref="J423" r:id="rId1094" display="https://www.procyclingstats.com/rider/javier-romo" xr:uid="{0B7B9A44-72B2-47E0-8214-38C64EDA7F15}"/>
    <hyperlink ref="J432" r:id="rId1095" display="https://www.procyclingstats.com/rider/mauro-schmid" xr:uid="{84A68F58-D055-4B5F-AE53-B6648B87C528}"/>
    <hyperlink ref="J419" r:id="rId1096" display="https://www.procyclingstats.com/rider/cristian-scaroni" xr:uid="{1045BA46-8B9E-4CD1-8A71-A115644893FD}"/>
    <hyperlink ref="J412" r:id="rId1097" display="https://www.procyclingstats.com/rider/magnus-sheffield" xr:uid="{5C94D2C9-D085-492D-8ECA-A45D12BF8200}"/>
    <hyperlink ref="A2054" r:id="rId1098" display="https://www.procyclingstats.com/rider/matthias-schwarzbacher" xr:uid="{F2122EA7-55EC-4FA3-ADC2-948459A254EF}"/>
    <hyperlink ref="A2081" r:id="rId1099" display="https://www.procyclingstats.com/rider/henri-vandenabeele" xr:uid="{F6D6E122-6988-4A66-A8FE-C22EC683D1DC}"/>
    <hyperlink ref="A2055" r:id="rId1100" display="https://www.procyclingstats.com/rider/paul-seixas" xr:uid="{F108DCCB-9374-4300-B2D1-4B4C1BC05CC2}"/>
    <hyperlink ref="J390" r:id="rId1101" display="https://www.procyclingstats.com/rider/thomas-pidcock" xr:uid="{9AE3CD54-9710-491F-8D3E-F0736961CB71}"/>
    <hyperlink ref="A2008" r:id="rId1102" display="https://www.procyclingstats.com/rider/alan-hatherly" xr:uid="{5CC2CAF2-86EC-418B-9E13-6C6933133999}"/>
    <hyperlink ref="A2072" r:id="rId1103" display="https://www.procyclingstats.com/rider/diego-uriarte-belzunegi" xr:uid="{A03C209B-05C6-4BC2-A27A-FD889300A1B5}"/>
    <hyperlink ref="J440" r:id="rId1104" display="https://www.procyclingstats.com/rider/aaron-gate" xr:uid="{8AB70241-B871-4D08-9AE8-00A6E483B5E7}"/>
    <hyperlink ref="A2080" r:id="rId1105" display="https://www.procyclingstats.com/rider/axandre-van-petegem" xr:uid="{A3A7CBB1-79C8-4786-8ABA-5B8C25E285A5}"/>
    <hyperlink ref="A2020" r:id="rId1106" display="https://www.procyclingstats.com/rider/oliver-knight" xr:uid="{F81D49C5-AA4E-4102-9400-1DE389648F15}"/>
    <hyperlink ref="J399" r:id="rId1107" display="https://www.procyclingstats.com/rider/jonathan-milan" xr:uid="{03473C4D-74BB-46D7-BFF7-1878737680D5}"/>
    <hyperlink ref="J417" r:id="rId1108" display="https://www.procyclingstats.com/rider/pello-bilbao" xr:uid="{96C807B9-AF9B-4392-B3D6-11AAB8A402C3}"/>
    <hyperlink ref="J392" r:id="rId1109" display="https://www.procyclingstats.com/rider/joao-almeida" xr:uid="{B6D60848-956B-4CD1-A6A0-8F35D0AC56E3}"/>
    <hyperlink ref="J452" r:id="rId1110" display="https://www.procyclingstats.com/rider/ivan-romeo" xr:uid="{1B2173F5-78A7-41B8-ADD1-57211A3531C7}"/>
    <hyperlink ref="A1992" r:id="rId1111" display="https://www.procyclingstats.com/rider/chun-kai-feng" xr:uid="{28018DFA-0B9F-4506-870E-4A0BE2068316}"/>
    <hyperlink ref="A2015" r:id="rId1112" display="https://www.procyclingstats.com/rider/maximilien-juillard" xr:uid="{76832A1C-74F0-460F-AABE-C40072A70C23}"/>
    <hyperlink ref="A1968" r:id="rId1113" display="https://www.procyclingstats.com/rider/lucas-beneteau" xr:uid="{A6283871-D5DF-4E35-9F29-32ECD100B0A6}"/>
    <hyperlink ref="A2023" r:id="rId1114" display="https://www.procyclingstats.com/rider/alexander-konijn" xr:uid="{E9AEC424-8264-49C4-B031-10E0EA92A8EF}"/>
    <hyperlink ref="J438" r:id="rId1115" display="https://www.procyclingstats.com/rider/paul-magnier" xr:uid="{244C561B-32E6-4A3F-B268-2728FCF91B30}"/>
    <hyperlink ref="J443" r:id="rId1116" display="https://www.procyclingstats.com/rider/milan-fretin" xr:uid="{EC749A97-2DA5-4168-B2C9-6F798CD80A0F}"/>
    <hyperlink ref="A2014" r:id="rId1117" display="https://www.procyclingstats.com/rider/anders-halland-johannessen" xr:uid="{1A099F0C-0C76-42EF-8EFE-94ACC9C3EAF1}"/>
    <hyperlink ref="J415" r:id="rId1118" display="https://www.procyclingstats.com/rider/romain-gregoire1" xr:uid="{FA3DE967-FAB8-435E-A46F-F3AAA579E1DE}"/>
    <hyperlink ref="A2037" r:id="rId1119" display="https://www.procyclingstats.com/rider/kenny-molly" xr:uid="{3A6195E7-74C5-492E-8C18-FBE5433692BC}"/>
    <hyperlink ref="A2034" r:id="rId1120" display="https://www.procyclingstats.com/rider/sergio-meris" xr:uid="{F67F4340-FE9A-421A-B5C5-DC315FC54AC8}"/>
    <hyperlink ref="J433" r:id="rId1121" display="https://www.procyclingstats.com/rider/lennert-van-eetvelt" xr:uid="{C22E858F-CC15-46BF-B481-0A49EB48B8FE}"/>
    <hyperlink ref="J386" r:id="rId1122" display="https://www.procyclingstats.com/rider/tadej-pogacar" xr:uid="{795BB259-BEE1-42EC-A7C1-BFB085AB19AE}"/>
    <hyperlink ref="J405" r:id="rId1123" display="https://www.procyclingstats.com/rider/giulio-ciccone" xr:uid="{2F7AFCE3-7145-4208-8FB0-53D207D312C3}"/>
    <hyperlink ref="J421" r:id="rId1124" display="https://www.procyclingstats.com/rider/tim-merlier" xr:uid="{BB779265-54D6-44E1-B9CC-7070B3ED80A7}"/>
    <hyperlink ref="A2078" r:id="rId1125" display="https://www.procyclingstats.com/rider/leander-van-hautegem" xr:uid="{EA269400-F160-480A-9D67-4EAA1270B4A3}"/>
    <hyperlink ref="A2025" r:id="rId1126" display="https://www.procyclingstats.com/rider/milan-lanhove" xr:uid="{5DA36D13-B647-49C1-82C5-86BD6088F754}"/>
    <hyperlink ref="A2001" r:id="rId1127" display="https://www.procyclingstats.com/rider/nil-gimeno" xr:uid="{278E1D00-2E11-42A8-AA2D-18CF8FD2743A}"/>
    <hyperlink ref="A1989" r:id="rId1128" display="https://www.procyclingstats.com/rider/dorde-duric" xr:uid="{FD0CED51-1BBF-46AB-9808-B7D27AB684FA}"/>
    <hyperlink ref="A2060" r:id="rId1129" display="https://www.procyclingstats.com/rider/daniel-skerl" xr:uid="{A2BC8530-C101-4C0B-98CD-1680A862603E}"/>
    <hyperlink ref="J389" r:id="rId1130" display="https://www.procyclingstats.com/rider/juan-ayuso-pesquera" xr:uid="{6FBCDBB2-9041-432D-B860-BE2C3EEEE4A3}"/>
    <hyperlink ref="J434" r:id="rId1131" display="https://www.procyclingstats.com/rider/jasper-philipsen" xr:uid="{8AA10F2A-A5FB-41CD-B399-505A125A6503}"/>
    <hyperlink ref="J403" r:id="rId1132" display="https://www.procyclingstats.com/rider/olav-kooij" xr:uid="{F4F7C284-F58F-4843-A117-E835EA538D6B}"/>
    <hyperlink ref="A2035" r:id="rId1133" display="https://www.procyclingstats.com/rider/santiago-mesa-pietralunga" xr:uid="{EA2F1E1A-AF03-41A2-A134-AA6A8CF6D6D1}"/>
    <hyperlink ref="A1993" r:id="rId1134" display="https://www.procyclingstats.com/rider/samuel-fernandez-garcia" xr:uid="{B10F368F-0B00-4546-ABD1-635127C84644}"/>
    <hyperlink ref="A2061" r:id="rId1135" display="https://www.procyclingstats.com/rider/viktor-soenens" xr:uid="{25EF90A6-AA6C-44B9-A2A5-44A266E79C90}"/>
    <hyperlink ref="A2067" r:id="rId1136" display="https://www.procyclingstats.com/rider/aldo-taillieu" xr:uid="{31BB964E-77E9-4527-A254-8FC75A9995D1}"/>
    <hyperlink ref="A2068" r:id="rId1137" display="https://www.procyclingstats.com/rider/rotem-tene" xr:uid="{8E620DA5-980F-4705-8669-3FAC603E4B4C}"/>
    <hyperlink ref="A2029" r:id="rId1138" display="https://www.procyclingstats.com/rider/lorrenzo-manzin" xr:uid="{899D2377-AB83-4F11-A786-A5833C5F9580}"/>
    <hyperlink ref="A2039" r:id="rId1139" display="https://www.procyclingstats.com/rider/didier-munyaneza" xr:uid="{A182664B-D568-480E-8077-6CD82E910DF5}"/>
    <hyperlink ref="A2064" r:id="rId1140" display="https://www.procyclingstats.com/rider/pavel-sumpik" xr:uid="{77F33DF2-8107-4822-BDE9-E62663CC506E}"/>
    <hyperlink ref="A2041" r:id="rId1141" display="https://www.procyclingstats.com/rider/adria-pericas-capdevila" xr:uid="{EFBF8010-10EC-41B6-B92E-30A0A2978F7C}"/>
    <hyperlink ref="A2040" r:id="rId1142" display="https://www.procyclingstats.com/rider/shemu-nsengiyumva" xr:uid="{D31B9BC1-5E2C-46C4-9228-12790FDE9C58}"/>
    <hyperlink ref="A1963" r:id="rId1143" display="https://www.procyclingstats.com/rider/awet-aman" xr:uid="{B078B7E4-BB5A-4051-A9B0-B7FE1149535B}"/>
    <hyperlink ref="A2032" r:id="rId1144" display="https://www.procyclingstats.com/rider/vainqueur-masengesho" xr:uid="{4E3A8B35-9F43-42D9-AF61-2332852F0C9C}"/>
    <hyperlink ref="A2073" r:id="rId1145" display="https://www.procyclingstats.com/rider/mike-uwiduhaye" xr:uid="{CCAA5AEC-7846-40E8-AC7C-161C5215206B}"/>
    <hyperlink ref="A1969" r:id="rId1146" display="https://www.procyclingstats.com/rider/antoine-berlin" xr:uid="{65501647-A151-47AE-AEA3-82D1FF35B41E}"/>
    <hyperlink ref="A2022" r:id="rId1147" display="https://www.procyclingstats.com/rider/sebastian-kolze-changizi" xr:uid="{ED5E4CED-A530-437B-93F1-09C3375F691A}"/>
    <hyperlink ref="A1972" r:id="rId1148" display="https://www.procyclingstats.com/rider/alexys-brunel" xr:uid="{B5576054-B24D-4685-8E53-7C12252229FE}"/>
    <hyperlink ref="A1982" r:id="rId1149" display="https://www.procyclingstats.com/rider/michiel-coppens" xr:uid="{84E56B3D-772B-4B1C-B281-9F315311C2A4}"/>
    <hyperlink ref="J460" r:id="rId1150" display="https://www.procyclingstats.com/rider/tim-wellens" xr:uid="{F9F65DA5-B1D6-4725-A155-606D0AE81E76}"/>
    <hyperlink ref="J422" r:id="rId1151" display="https://www.procyclingstats.com/rider/magnus-cort-nielsen" xr:uid="{AA8B7A3D-AFB0-4B93-9F87-35A0CFB50DCF}"/>
    <hyperlink ref="J416" r:id="rId1152" display="https://www.procyclingstats.com/rider/kevin-vauquelin" xr:uid="{AF8BE38A-4D9D-440F-AC34-3B3871253F37}"/>
    <hyperlink ref="J410" r:id="rId1153" display="https://www.procyclingstats.com/rider/matteo-jorgenson" xr:uid="{EBB3CC5E-6C36-4238-8525-CF050C77E123}"/>
    <hyperlink ref="J387" r:id="rId1154" display="https://www.procyclingstats.com/rider/mads-pedersen" xr:uid="{9DA40610-758B-4557-B0ED-03C6C88BB92E}"/>
    <hyperlink ref="J426" r:id="rId1155" display="https://www.procyclingstats.com/rider/florian-lipowitz" xr:uid="{506B59DF-22D8-4B43-9A94-6F5F97E3DF41}"/>
    <hyperlink ref="J395" r:id="rId1156" display="https://www.procyclingstats.com/rider/lenny-martinez" xr:uid="{2EBD1B8C-F1C0-4B77-8A0A-965030671AB7}"/>
    <hyperlink ref="J454" r:id="rId1157" display="https://www.procyclingstats.com/rider/clement-champoussin" xr:uid="{9E59232B-1B2D-44AF-A365-40B3DF4B9A4C}"/>
    <hyperlink ref="J402" r:id="rId1158" display="https://www.procyclingstats.com/rider/michael-storer" xr:uid="{4608AFFC-119C-482B-A241-C4FE54037731}"/>
    <hyperlink ref="J396" r:id="rId1159" display="https://www.procyclingstats.com/rider/filippo-ganna" xr:uid="{3DC77F53-B7CB-4FB8-A45D-D49AAFD4DDE3}"/>
    <hyperlink ref="J400" r:id="rId1160" display="https://www.procyclingstats.com/rider/derek-gee" xr:uid="{CFD00D70-2867-41FB-A363-273AEE44B408}"/>
    <hyperlink ref="J459" r:id="rId1161" display="https://www.procyclingstats.com/rider/mikel-landa" xr:uid="{2044A14E-7501-4FED-B27B-09B750A91FD6}"/>
    <hyperlink ref="J388" r:id="rId1162" display="https://www.procyclingstats.com/rider/isaac-del-toro" xr:uid="{30001BD6-591F-4705-B121-21AC410D3E02}"/>
    <hyperlink ref="J413" r:id="rId1163" display="https://www.procyclingstats.com/rider/matthew-brennan" xr:uid="{0764C6DE-12AB-4626-BF58-E926BB6351B9}"/>
    <hyperlink ref="A1967" r:id="rId1164" display="https://www.procyclingstats.com/rider/giacomo-ballabio" xr:uid="{69CE8734-8456-48AF-B4F5-787A5AA19F41}"/>
    <hyperlink ref="A1995" r:id="rId1165" display="https://www.procyclingstats.com/rider/filippo-fortin" xr:uid="{79194D8F-11D3-48C4-960F-31625BF48A4C}"/>
    <hyperlink ref="A1978" r:id="rId1166" display="https://www.procyclingstats.com/rider/daniel-cavia-sanz" xr:uid="{6B097EAB-D4AE-48AA-B9A1-B90334CDD05D}"/>
    <hyperlink ref="A2049" r:id="rId1167" display="https://www.procyclingstats.com/rider/simone-raccani" xr:uid="{6956BA15-179F-4091-AE40-8A256C436831}"/>
    <hyperlink ref="A2009" r:id="rId1168" display="https://www.procyclingstats.com/rider/william-heffernan" xr:uid="{9118F816-B0B0-40B4-B1DA-7CA91693B400}"/>
    <hyperlink ref="A2024" r:id="rId1169" display="https://www.procyclingstats.com/rider/tali-lane-welsh" xr:uid="{C054251C-A5FE-40B9-861F-363DA1FACAFA}"/>
    <hyperlink ref="A1999" r:id="rId1170" display="https://www.procyclingstats.com/rider/robbe-ghys" xr:uid="{A21005A1-0EC2-42FE-8A9E-9EE999A19E3E}"/>
    <hyperlink ref="A2051" r:id="rId1171" display="https://www.procyclingstats.com/rider/erik-nordsaeter-resell" xr:uid="{E5C76390-6872-4798-8642-14E00F39C454}"/>
    <hyperlink ref="A2031" r:id="rId1172" display="https://www.procyclingstats.com/rider/tim-marsman" xr:uid="{54283686-B5E5-40CC-B0FE-6C8B22D808A7}"/>
    <hyperlink ref="A2026" r:id="rId1173" display="https://www.procyclingstats.com/rider/niklas-larsen" xr:uid="{BAD76400-B176-4C7C-80A3-0CB438D7CAA7}"/>
    <hyperlink ref="A2063" r:id="rId1174" display="https://www.procyclingstats.com/rider/andreas-stokbro" xr:uid="{3B81280E-36C6-4106-9075-0A98D0BFCCCE}"/>
    <hyperlink ref="A1975" r:id="rId1175" display="https://www.procyclingstats.com/rider/romain-cardis" xr:uid="{D228DA98-ADB3-4A06-A4F3-E1A61CDC6383}"/>
    <hyperlink ref="J393" r:id="rId1176" display="https://www.procyclingstats.com/rider/mathieu-van-der-poel" xr:uid="{908CE1F4-CAD7-4599-939A-F801F3F990DF}"/>
    <hyperlink ref="A2056" r:id="rId1177" display="https://www.procyclingstats.com/rider/tom-sexton" xr:uid="{05799854-1B77-48E1-B128-AB6434AEA084}"/>
    <hyperlink ref="A2057" r:id="rId1178" display="https://www.procyclingstats.com/rider/aleksandr-shakotko" xr:uid="{DEE1404D-EE85-4729-9F97-C27DE976CC8D}"/>
    <hyperlink ref="A2006" r:id="rId1179" display="https://www.procyclingstats.com/rider/wan-abdul-rahman-hamdan" xr:uid="{B42CBD31-2971-45B5-A61D-3ABCA28D61AE}"/>
    <hyperlink ref="A2071" r:id="rId1180" display="https://www.procyclingstats.com/rider/nikita-tsvetkov" xr:uid="{64C9B1A5-E622-4ECD-9355-33AD9ED73B76}"/>
    <hyperlink ref="A2000" r:id="rId1181" display="https://www.procyclingstats.com/rider/yevgeniy-gidich" xr:uid="{E74E7EB9-A088-4B02-9F60-29052C72F6F8}"/>
    <hyperlink ref="A2053" r:id="rId1182" display="https://www.procyclingstats.com/rider/mohd-harrif-saleh" xr:uid="{4F305E44-6E5A-46CF-B4EF-A7B45A523ACA}"/>
    <hyperlink ref="A2044" r:id="rId1183" display="https://www.procyclingstats.com/rider/patompob-phonarjthan" xr:uid="{05591DD2-5F0B-444E-8395-2094B4F5AB60}"/>
    <hyperlink ref="A1990" r:id="rId1184" display="https://www.procyclingstats.com/rider/roy-eefting" xr:uid="{1760666A-7700-44CF-A930-A5F7E38CCCBB}"/>
    <hyperlink ref="A2043" r:id="rId1185" display="https://www.procyclingstats.com/rider/kevin-pezzo-rosola" xr:uid="{0B1462EC-6E73-4FA4-8BB1-2E5950D8FC3E}"/>
    <hyperlink ref="A1988" r:id="rId1186" display="https://www.procyclingstats.com/rider/davide-donati" xr:uid="{70D4A8FB-2AED-4541-B8AB-CC4E855062F5}"/>
    <hyperlink ref="A1973" r:id="rId1187" display="https://www.procyclingstats.com/rider/marc-cabedo" xr:uid="{53829DA2-DB2E-454B-86C4-2E8291B40CF7}"/>
    <hyperlink ref="A1983" r:id="rId1188" display="https://www.procyclingstats.com/rider/florian-dauphin" xr:uid="{63CE5E8C-6C1D-415B-9CF6-813A75B91520}"/>
    <hyperlink ref="J435" r:id="rId1189" display="https://www.procyclingstats.com/rider/biniyam-ghirmay" xr:uid="{FE4EB809-34C5-4AA6-A923-5CBBB796A615}"/>
    <hyperlink ref="A1977" r:id="rId1190" display="https://www.procyclingstats.com/rider/jan-castellon" xr:uid="{F42462ED-57E2-4CB1-AA17-3DA89BF43AF3}"/>
    <hyperlink ref="J406" r:id="rId1191" display="https://www.procyclingstats.com/rider/primoz-roglic" xr:uid="{CBC8E64B-814C-4350-9D18-693922D1CD28}"/>
    <hyperlink ref="A1962" r:id="rId1192" display="https://www.procyclingstats.com/rider/nicolas-alustiza" xr:uid="{AFEEF69F-B15E-465C-BB85-3C7F2A4CD47D}"/>
    <hyperlink ref="A2077" r:id="rId1193" display="https://www.procyclingstats.com/rider/danny-van-der-tuuk" xr:uid="{B92D9F2E-4D24-4681-87AD-8A150B1001D6}"/>
    <hyperlink ref="A1986" r:id="rId1194" display="https://www.procyclingstats.com/rider/nico-denz" xr:uid="{1AEAE3E3-97C2-4EA1-A0BF-C5F89A576084}"/>
    <hyperlink ref="A2027" r:id="rId1195" display="https://www.procyclingstats.com/rider/sakarias-koller-loland" xr:uid="{4EDA0AD6-03C4-4A10-A0BA-EE0EE2DA7907}"/>
    <hyperlink ref="A2082" r:id="rId1196" display="https://www.procyclingstats.com/rider/jonathan-vervenne" xr:uid="{96B0C6C5-1829-4DE6-B5A6-576706417924}"/>
    <hyperlink ref="A2069" r:id="rId1197" display="https://www.procyclingstats.com/rider/martin-tjotta" xr:uid="{45ED3C0A-4D91-43B2-AF76-DDDBAFEA06EC}"/>
    <hyperlink ref="A2050" r:id="rId1198" display="https://www.procyclingstats.com/rider/george-radcliffe" xr:uid="{60811432-A59B-46DD-925C-13EA92ECF8E2}"/>
    <hyperlink ref="A1964" r:id="rId1199" display="https://www.procyclingstats.com/rider/mathis-avondts" xr:uid="{226D8CA9-B819-40FE-8D28-3723D54D2176}"/>
    <hyperlink ref="A2042" r:id="rId1200" display="https://www.procyclingstats.com/rider/jannis-peter" xr:uid="{68ACD097-BE92-4405-AFD7-C3E05C2EA106}"/>
    <hyperlink ref="A2016" r:id="rId1201" display="https://www.procyclingstats.com/rider/garin-kelley" xr:uid="{ED08244C-7ACC-40DE-8263-941F255ED195}"/>
    <hyperlink ref="A2038" r:id="rId1202" display="https://www.procyclingstats.com/rider/alberto-monti" xr:uid="{E445CE08-29B2-49F3-B6B5-CEF39679FBDC}"/>
    <hyperlink ref="J408" r:id="rId1203" display="https://www.procyclingstats.com/rider/neilson-powless" xr:uid="{407DF831-467C-40E0-9248-4E078D028CFB}"/>
    <hyperlink ref="J391" r:id="rId1204" display="https://www.procyclingstats.com/rider/wout-van-aert" xr:uid="{D8B70502-EABB-46EB-BD15-8DBCB88D0B09}"/>
    <hyperlink ref="J420" r:id="rId1205" display="https://www.procyclingstats.com/rider/tiesj-benoot" xr:uid="{658EF126-EC5A-4F22-B908-904D4943BCCD}"/>
    <hyperlink ref="J447" r:id="rId1206" display="https://www.procyclingstats.com/rider/stefan-kung" xr:uid="{39AA4ADD-B71B-458D-938C-C97B1530359D}"/>
    <hyperlink ref="A2074" r:id="rId1207" display="https://www.procyclingstats.com/rider/dylan-van-baarle" xr:uid="{957CAD79-4602-48B3-A880-208733DE3C6D}"/>
    <hyperlink ref="A2075" r:id="rId1208" display="https://www.procyclingstats.com/rider/julius-van-den-berg" xr:uid="{EFBF1953-D4C8-448C-8E9D-A155170EB018}"/>
    <hyperlink ref="A1994" r:id="rId1209" display="https://www.procyclingstats.com/rider/lorenzo-finn" xr:uid="{4FE5A01C-38ED-40B2-A839-1DE36EB94D85}"/>
    <hyperlink ref="A1996" r:id="rId1210" display="https://www.procyclingstats.com/rider/nicolo-garibbo" xr:uid="{4F4F6AFF-D3C2-4B15-8AE7-8425041BE0BE}"/>
    <hyperlink ref="A2002" r:id="rId1211" display="https://www.procyclingstats.com/rider/ben-granger" xr:uid="{729AEEFE-20AE-45A6-AE08-4E3B2CA3AC65}"/>
    <hyperlink ref="A2019" r:id="rId1212" display="https://www.procyclingstats.com/rider/matthew-kingston" xr:uid="{84F1C9A7-8AE9-4636-B28F-7BE02EAE05E2}"/>
    <hyperlink ref="A1976" r:id="rId1213" display="https://www.procyclingstats.com/rider/ben-carman" xr:uid="{1E440009-F5CE-487F-9166-F38B409A6685}"/>
    <hyperlink ref="A1979" r:id="rId1214" display="https://www.procyclingstats.com/rider/luis-carlos-chia-bermudez" xr:uid="{F4FF6FCC-E8E4-4052-8B3E-BE9D2E2923A7}"/>
    <hyperlink ref="A2013" r:id="rId1215" display="https://www.procyclingstats.com/rider/timofei-ivanov" xr:uid="{510248EF-44B3-43D5-9F34-B9CE63E5F519}"/>
    <hyperlink ref="A2017" r:id="rId1216" display="https://www.procyclingstats.com/rider/josh-kench" xr:uid="{43762D7E-759D-4D64-AC07-15755AAA41A4}"/>
    <hyperlink ref="A2007" r:id="rId1217" display="https://www.procyclingstats.com/rider/similien-hamon" xr:uid="{BD2D7082-0D37-4D1F-A153-3C12D3BB5294}"/>
    <hyperlink ref="A2004" r:id="rId1218" display="https://www.procyclingstats.com/rider/victor-guernalec" xr:uid="{900EFCFA-9521-407C-8097-547D5A8C1200}"/>
    <hyperlink ref="A2058" r:id="rId1219" display="https://www.procyclingstats.com/rider/james-shaw" xr:uid="{B7394A1D-6DBF-4B98-ACFF-6210A06A5372}"/>
    <hyperlink ref="A1997" r:id="rId1220" display="https://www.procyclingstats.com/rider/jonas-geens" xr:uid="{3B36FB92-E426-49A5-8EB9-B2DA284DE516}"/>
    <hyperlink ref="A2028" r:id="rId1221" display="https://www.procyclingstats.com/rider/sam-maisonobe" xr:uid="{80DC945A-FE78-4F2A-84E4-0312FA9B61B5}"/>
    <hyperlink ref="J446" r:id="rId1222" display="https://www.procyclingstats.com/rider/maximilian-schachmann" xr:uid="{5246749A-6CEF-49BB-8DBD-3E5CFD47935E}"/>
    <hyperlink ref="J418" r:id="rId1223" display="https://www.procyclingstats.com/rider/mattias-skjelmose-jensen" xr:uid="{2F71440E-DE4B-4584-89C2-585C5D0F4FBA}"/>
    <hyperlink ref="A2087" r:id="rId1224" display="https://www.procyclingstats.com/rider/luc-wirtgen" xr:uid="{058DC58F-5B21-471B-AD99-B798928EAF5E}"/>
    <hyperlink ref="J429" r:id="rId1225" display="https://www.procyclingstats.com/rider/enric-mas" xr:uid="{1D3E34C2-9487-4B3C-AF06-9DF22FE2838C}"/>
    <hyperlink ref="J436" r:id="rId1226" display="https://www.procyclingstats.com/rider/alex-aranburu" xr:uid="{782D0FBA-1C9C-45A6-AC00-F15FECAAA8B7}"/>
    <hyperlink ref="J404" r:id="rId1227" display="https://www.procyclingstats.com/rider/ben-healy" xr:uid="{584AF2EE-A67B-4CEA-ADC5-7AAC826F7B2A}"/>
    <hyperlink ref="A1984" r:id="rId1228" display="https://www.procyclingstats.com/rider/hugo-de-la-calle-arango" xr:uid="{54BD01D3-30F6-4AF3-91EF-08638B378841}"/>
    <hyperlink ref="A2076" r:id="rId1229" display="https://www.procyclingstats.com/rider/max-van-der-meulen" xr:uid="{306D0322-8BB5-4BD4-822E-8D2E56E3F94B}"/>
    <hyperlink ref="A2086" r:id="rId1230" display="https://www.procyclingstats.com/rider/jordi-warlop" xr:uid="{142B7E89-9403-4EC2-AFF5-CC4C004F947A}"/>
    <hyperlink ref="A2089" r:id="rId1231" display="https://www.procyclingstats.com/rider/matteo-zurlo" xr:uid="{DD35B71F-0CF4-4964-B3E6-0FCD8CAC9F9D}"/>
    <hyperlink ref="A1974" r:id="rId1232" display="https://www.procyclingstats.com/rider/edison-alejandro-callejas-santos" xr:uid="{958B9CA3-0D49-458A-ADE7-BA7AC86E98BD}"/>
    <hyperlink ref="A2005" r:id="rId1233" display="https://www.procyclingstats.com/rider/federico-guzzo" xr:uid="{9DF8AA0E-5BD4-4B38-A7C8-C748F09B2FF5}"/>
    <hyperlink ref="A1971" r:id="rId1234" display="https://www.procyclingstats.com/rider/giovanni-bortoluzzi" xr:uid="{7BA37A04-D2C7-4DE8-B51B-37B6757DFFBF}"/>
    <hyperlink ref="J411" r:id="rId1235" display="https://www.procyclingstats.com/rider/remco-evenepoel" xr:uid="{EDAC8D34-C92F-47B2-BB99-D6835BD73B89}"/>
    <hyperlink ref="J407" r:id="rId1236" display="https://www.procyclingstats.com/rider/michael-matthews" xr:uid="{2B46FECD-560F-41AC-B6AD-2E126B091D01}"/>
    <hyperlink ref="A2036" r:id="rId1237" display="https://www.procyclingstats.com/rider/fran-miholjevic" xr:uid="{5AD82CA8-9B8A-4737-87BB-754FFB35CD33}"/>
    <hyperlink ref="A2033" r:id="rId1238" display="https://www.procyclingstats.com/rider/diego-de-jesus-mendes" xr:uid="{75D50A0D-C8A5-482F-8DB8-81117F8AC5B2}"/>
    <hyperlink ref="A2011" r:id="rId1239" display="https://www.procyclingstats.com/rider/jason-huertas" xr:uid="{8C3E9BE3-0DC5-4C8E-8C55-FBE4B480A961}"/>
    <hyperlink ref="A2045" r:id="rId1240" display="https://www.procyclingstats.com/rider/cristian-david-pita" xr:uid="{21EDE0BD-358F-4C6C-8612-AA2F5FAAE8CD}"/>
    <hyperlink ref="A1981" r:id="rId1241" display="https://www.procyclingstats.com/rider/leonardo-cobarrubia" xr:uid="{E1B60FEB-C581-45F1-B4BB-1F3EFB8900C7}"/>
    <hyperlink ref="J444" r:id="rId1242" display="https://www.procyclingstats.com/rider/thibau-nys" xr:uid="{5865EEA8-DFDF-4785-BE61-5EE89C692EC9}"/>
    <hyperlink ref="J448" r:id="rId1243" display="https://www.procyclingstats.com/rider/simone-velasco" xr:uid="{839974B9-9C74-494B-8EF8-2B438EF34E4C}"/>
    <hyperlink ref="J458" r:id="rId1244" display="https://www.procyclingstats.com/rider/max-kanter" xr:uid="{573CD7FA-D00E-4520-AEB3-64CC4B35F6E6}"/>
    <hyperlink ref="A2083" r:id="rId1245" display="https://www.procyclingstats.com/rider/nicolas-vinokurov" xr:uid="{73D9E526-B48C-443B-B26A-F1817528382D}"/>
    <hyperlink ref="A1966" r:id="rId1246" display="https://www.procyclingstats.com/rider/abel-balderstone-roumens" xr:uid="{DAF5869B-CFA4-4BF7-9A81-6AF0E18CB5BF}"/>
    <hyperlink ref="A2059" r:id="rId1247" display="https://www.procyclingstats.com/rider/artem-shmidt" xr:uid="{54A782A3-EFA8-4AC9-ABEE-291CFFE80F5E}"/>
    <hyperlink ref="J397" r:id="rId1248" display="https://www.procyclingstats.com/rider/lorenzo-fortunato" xr:uid="{699FF3DF-B9A9-4E19-9E32-738E285F0E3F}"/>
    <hyperlink ref="J442" r:id="rId1249" display="https://www.procyclingstats.com/rider/william-junior-lecerf" xr:uid="{E711661A-2A32-4D4F-AD51-F92046899D74}"/>
    <hyperlink ref="J431" r:id="rId1250" display="https://www.procyclingstats.com/rider/jay-vine" xr:uid="{951C96DB-3F97-4B3F-8CE8-5276B4043EDF}"/>
    <hyperlink ref="A2010" r:id="rId1251" display="https://www.procyclingstats.com/rider/asbjorn-hellemose" xr:uid="{3AE81B80-AC98-42E6-B105-5F6D72080A6E}"/>
    <hyperlink ref="A2062" r:id="rId1252" display="https://www.procyclingstats.com/rider/aubin-sparfel" xr:uid="{94BA057A-49D8-460C-80D3-9716CC55A76F}"/>
    <hyperlink ref="A2079" r:id="rId1253" display="https://www.procyclingstats.com/rider/vlad-van-mechelen" xr:uid="{C000AE66-9887-4DE7-ADC4-279E4189D3F6}"/>
    <hyperlink ref="A1970" r:id="rId1254" display="https://www.procyclingstats.com/rider/lucas-boniface" xr:uid="{3E22501E-EACC-4D33-8060-D915725E5EF9}"/>
    <hyperlink ref="J455" r:id="rId1255" display="https://www.procyclingstats.com/rider/tobias-lund-andresen" xr:uid="{7107677B-9CD9-4386-B6D8-9728CCAE7D2B}"/>
    <hyperlink ref="A1985" r:id="rId1256" display="https://www.procyclingstats.com/rider/luca-de-meester" xr:uid="{E9B21B50-98E6-4AE3-A5C8-601229F6B70B}"/>
    <hyperlink ref="J456" r:id="rId1257" display="https://www.procyclingstats.com/rider/lewis-askey" xr:uid="{0EB64C2B-EC1D-4548-95C4-150224A14120}"/>
    <hyperlink ref="A2003" r:id="rId1258" display="https://www.procyclingstats.com/rider/matys-grisel" xr:uid="{84F29E04-DFDD-45A5-BD99-8920B91213CF}"/>
    <hyperlink ref="A2047" r:id="rId1259" display="https://www.procyclingstats.com/rider/tom-portsmouth" xr:uid="{3AD19C0C-7D00-468A-A07A-5BFF1100827A}"/>
    <hyperlink ref="J457" r:id="rId1260" display="https://www.procyclingstats.com/rider/harold-martin-lopez" xr:uid="{429E3678-E338-44A3-AFD9-2B8258E4B52F}"/>
    <hyperlink ref="A2052" r:id="rId1261" display="https://www.procyclingstats.com/rider/balazs-rozsa" xr:uid="{1B47CBA1-4D7B-4AFB-AF63-4194EA201FBA}"/>
    <hyperlink ref="A1991" r:id="rId1262" display="https://www.procyclingstats.com/rider/balint-feldhoffer" xr:uid="{89EA8298-9000-44E9-97B5-23E36D0C8252}"/>
    <hyperlink ref="A2070" r:id="rId1263" display="https://www.procyclingstats.com/rider/alex-tolio" xr:uid="{C07573AC-51B7-471B-9BAF-E04833FFED73}"/>
    <hyperlink ref="A1980" r:id="rId1264" display="https://www.procyclingstats.com/rider/cedrik-bakke-christophersen" xr:uid="{0F2A1306-F93E-4D72-A788-731A18A4FD31}"/>
    <hyperlink ref="A1998" r:id="rId1265" display="https://www.procyclingstats.com/rider/owen-geleijn" xr:uid="{AA11DE1A-FD15-4644-AB15-09437354E72B}"/>
    <hyperlink ref="A2066" r:id="rId1266" display="https://www.procyclingstats.com/rider/zeteny-szijarto" xr:uid="{71EA52C8-3C35-419A-8052-06E4A1A138DD}"/>
    <hyperlink ref="A2048" r:id="rId1267" display="https://www.procyclingstats.com/rider/gabriele-raccagni" xr:uid="{FA2E9E90-A69A-45C6-8725-439B50F13372}"/>
    <hyperlink ref="A2065" r:id="rId1268" display="https://www.procyclingstats.com/rider/keegan-swirbul" xr:uid="{2FE29AF9-4276-4349-BF52-DD8A8B9BE399}"/>
    <hyperlink ref="A1965" r:id="rId1269" display="https://www.procyclingstats.com/rider/ibai-azanza" xr:uid="{F4BC1F5D-079C-4752-BB26-7AB5B3C0F32F}"/>
    <hyperlink ref="A2018" r:id="rId1270" display="https://www.procyclingstats.com/rider/bruno-kessler" xr:uid="{B156DDC6-35A2-4866-8EA0-4D5EF3D485F8}"/>
    <hyperlink ref="A1987" r:id="rId1271" display="https://www.procyclingstats.com/rider/daniel-dias" xr:uid="{551C466D-4135-4E9C-A7DC-27D17A7ABFB4}"/>
    <hyperlink ref="A2090" r:id="rId1272" display="https://www.procyclingstats.com/rider/milkias-maekele" xr:uid="{2B642713-8229-4F63-A64F-E76D0615B3FD}"/>
    <hyperlink ref="A2091" r:id="rId1273" display="https://www.procyclingstats.com/rider/tahir-yigit" xr:uid="{EAE24D94-4319-4985-98E9-EE7B591C4DAA}"/>
    <hyperlink ref="A2092" r:id="rId1274" display="https://www.procyclingstats.com/rider/hasan-seyfollahifard" xr:uid="{E8B39C2F-3B0A-48E1-9BE4-392D88DEF7A6}"/>
    <hyperlink ref="A2093" r:id="rId1275" display="https://www.procyclingstats.com/rider/even-yemane" xr:uid="{E92A9F65-EEBA-4E4E-B88C-71A6E13EAED3}"/>
    <hyperlink ref="A2094" r:id="rId1276" display="https://www.procyclingstats.com/rider/rudolf-remkhi" xr:uid="{66453DA3-AA41-4980-A91C-0F62372ABF42}"/>
    <hyperlink ref="A2095" r:id="rId1277" display="https://www.procyclingstats.com/rider/aidin-aliyari" xr:uid="{4BCF8465-2487-4F13-A0FE-78A2B733D680}"/>
    <hyperlink ref="A2096" r:id="rId1278" display="https://www.procyclingstats.com/rider/muradjan-khalmuratov" xr:uid="{1B5D39D9-73B1-43F9-9D08-3B6228EAAA7D}"/>
    <hyperlink ref="A2097" r:id="rId1279" display="https://www.procyclingstats.com/rider/ali-labib-shotorban" xr:uid="{438E040D-AC85-4E5D-A5DE-800EB75C9AB4}"/>
    <hyperlink ref="A2098" r:id="rId1280" display="https://www.procyclingstats.com/rider/daniil-pronskiy" xr:uid="{CF3D6CB9-6570-45B0-B30C-E6C3C3863FB5}"/>
    <hyperlink ref="A2099" r:id="rId1281" display="https://www.procyclingstats.com/rider/marceli-boguslawski" xr:uid="{1DB5520A-C703-48E1-8527-A42C24521C23}"/>
    <hyperlink ref="A2100" r:id="rId1282" display="https://www.procyclingstats.com/rider/szymon-wisniewski" xr:uid="{E4F9433B-2F29-47B8-9747-AEEBAD923B9E}"/>
    <hyperlink ref="A2101" r:id="rId1283" display="https://www.procyclingstats.com/rider/ville-merlov1" xr:uid="{A482A35F-0FDB-4235-A220-8E4456FB9D8F}"/>
    <hyperlink ref="A2102" r:id="rId1284" display="https://www.procyclingstats.com/rider/kacper-mientki" xr:uid="{8F98634F-D071-4A4B-8088-B7C26E552C72}"/>
    <hyperlink ref="A2103" r:id="rId1285" display="https://www.procyclingstats.com/rider/romet-pajur" xr:uid="{883961AB-804A-4662-8E0A-208FE80A181A}"/>
    <hyperlink ref="A2104" r:id="rId1286" display="https://www.procyclingstats.com/rider/dominik-neuman" xr:uid="{46EA9695-6B5C-47DE-8C6C-72BAF89272B8}"/>
    <hyperlink ref="A2105" r:id="rId1287" display="https://www.procyclingstats.com/rider/david-larsson" xr:uid="{6BBEB3DC-83BA-47DE-A09D-B398C5695066}"/>
    <hyperlink ref="A2106" r:id="rId1288" display="https://www.procyclingstats.com/rider/lauri-tamm" xr:uid="{0A01663E-B06B-473D-8336-292AEB7CFAD9}"/>
    <hyperlink ref="A2107" r:id="rId1289" display="https://www.procyclingstats.com/rider/lenaic-langella" xr:uid="{7E54E4E1-D370-4836-949D-2D43D01E3691}"/>
    <hyperlink ref="A2108" r:id="rId1290" display="https://www.procyclingstats.com/rider/storm-ingebrigtsen" xr:uid="{7894E9E6-1F0B-419C-93AA-4E0414FA80A7}"/>
    <hyperlink ref="A2109" r:id="rId1291" display="https://www.procyclingstats.com/rider/brage-aulstad" xr:uid="{0ACCD484-8C3E-46BB-A7AB-1EB4610ED14F}"/>
    <hyperlink ref="A2110" r:id="rId1292" display="https://www.procyclingstats.com/rider/kasper-haugland" xr:uid="{9B681DE1-8B6F-467E-8C10-34B9ADAF1FD9}"/>
    <hyperlink ref="J428" r:id="rId1293" display="https://www.procyclingstats.com/rider/egan-bernal" xr:uid="{BE844FF4-BB3D-474D-BD08-C9D55521FDE0}"/>
    <hyperlink ref="J394" r:id="rId1294" display="https://www.procyclingstats.com/rider/richard-carapaz" xr:uid="{B3A4593B-698E-4DA1-A720-3B220B54DE43}"/>
    <hyperlink ref="J430" r:id="rId1295" display="https://www.procyclingstats.com/rider/damiano-caruso" xr:uid="{83E1DAD7-A1DF-4BF5-8BA0-541FC22B3188}"/>
    <hyperlink ref="J439" r:id="rId1296" display="https://www.procyclingstats.com/rider/kaden-groves" xr:uid="{0B577ADB-D301-4D1B-8521-96208015B66B}"/>
    <hyperlink ref="J424" r:id="rId1297" display="https://www.procyclingstats.com/rider/brandon-mcnulty" xr:uid="{7983887A-3E46-4BAA-86DC-A991E24AAA37}"/>
    <hyperlink ref="J414" r:id="rId1298" display="https://www.procyclingstats.com/rider/giulio-pellizzari" xr:uid="{5CED2F70-0DA9-4007-958A-668C1EF7715A}"/>
    <hyperlink ref="J437" r:id="rId1299" display="https://www.procyclingstats.com/rider/davide-piganzoli" xr:uid="{07CBF780-71DE-4D39-ABC1-977B74B0190E}"/>
    <hyperlink ref="J425" r:id="rId1300" display="https://www.procyclingstats.com/rider/max-poole" xr:uid="{EDDF72B8-0ABB-4D5A-9493-D3274D376F3C}"/>
    <hyperlink ref="J450" r:id="rId1301" display="https://www.procyclingstats.com/rider/nicolas-prodhomme" xr:uid="{D2E98F9E-1C8E-4A69-BDC4-686F84AAC4E6}"/>
    <hyperlink ref="J451" r:id="rId1302" display="https://www.procyclingstats.com/rider/einer-augusto-rubio-reyes" xr:uid="{D1037CC9-3263-43C5-A507-F5D72EDDA5E7}"/>
    <hyperlink ref="J401" r:id="rId1303" display="https://www.procyclingstats.com/rider/antonio-tiberi" xr:uid="{BF4D5992-5C19-43B2-AFFA-E371631C9F0F}"/>
    <hyperlink ref="J445" r:id="rId1304" display="https://www.procyclingstats.com/rider/adam-yates" xr:uid="{3A44182D-A94D-4838-867A-61FB5BDA912A}"/>
    <hyperlink ref="J398" r:id="rId1305" display="https://www.procyclingstats.com/rider/simon-yates" xr:uid="{390FA915-A7FB-4761-AA8C-8BC49BA8025A}"/>
    <hyperlink ref="A2111" r:id="rId1306" display="https://www.procyclingstats.com/rider/alessio-martinelli" xr:uid="{06D3C15D-4701-4817-93B5-2C5632414563}"/>
    <hyperlink ref="A2112" r:id="rId1307" display="https://www.procyclingstats.com/rider/xabier-mikel-azparren-irurzun" xr:uid="{CB1A182B-7C61-47BA-8F9F-FB67DA81726D}"/>
    <hyperlink ref="A2113" r:id="rId1308" display="https://www.procyclingstats.com/rider/alexander-edmondson" xr:uid="{F08A8FDB-A474-4BD0-A904-4419A6ABC8C4}"/>
    <hyperlink ref="A2114" r:id="rId1309" display="https://www.procyclingstats.com/rider/james-knox" xr:uid="{97F032D3-0588-44FF-A6CF-4A788263BA99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1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1"/>
  <sheetViews>
    <sheetView workbookViewId="0">
      <selection activeCell="W362" sqref="W362:AF374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3559</v>
      </c>
    </row>
    <row r="2" spans="1:10" s="109" customFormat="1" ht="20.25">
      <c r="A2" s="119" t="s">
        <v>3301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6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6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6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6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6" t="s">
        <v>1351</v>
      </c>
      <c r="D145" s="1"/>
      <c r="E145" s="1"/>
      <c r="F145" s="1"/>
      <c r="H145" s="1">
        <f t="shared" si="4"/>
        <v>0</v>
      </c>
    </row>
    <row r="146" spans="1:8">
      <c r="A146" s="436" t="s">
        <v>2722</v>
      </c>
      <c r="D146" s="1"/>
      <c r="E146" s="1"/>
      <c r="F146" s="1"/>
      <c r="H146" s="1">
        <f t="shared" si="4"/>
        <v>0</v>
      </c>
    </row>
    <row r="147" spans="1:8">
      <c r="A147" s="436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6" t="s">
        <v>1342</v>
      </c>
      <c r="C188" s="1">
        <f t="shared" si="5"/>
        <v>0</v>
      </c>
      <c r="E188" s="436" t="s">
        <v>1342</v>
      </c>
      <c r="G188" s="1">
        <f t="shared" si="6"/>
        <v>0</v>
      </c>
      <c r="H188" s="1"/>
      <c r="I188" s="436" t="s">
        <v>1342</v>
      </c>
      <c r="K188" s="1">
        <f t="shared" si="7"/>
        <v>0</v>
      </c>
    </row>
    <row r="189" spans="1:11">
      <c r="A189" s="436" t="s">
        <v>2848</v>
      </c>
      <c r="C189" s="1">
        <f t="shared" si="5"/>
        <v>0</v>
      </c>
      <c r="E189" s="436" t="s">
        <v>2848</v>
      </c>
      <c r="G189" s="1">
        <f t="shared" si="6"/>
        <v>0</v>
      </c>
      <c r="H189" s="1"/>
      <c r="I189" s="436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6" t="s">
        <v>1334</v>
      </c>
      <c r="C252" s="1">
        <f t="shared" si="8"/>
        <v>0</v>
      </c>
      <c r="E252" s="436" t="s">
        <v>1334</v>
      </c>
      <c r="G252" s="1">
        <f t="shared" si="9"/>
        <v>0</v>
      </c>
      <c r="I252" s="436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6" t="s">
        <v>1343</v>
      </c>
      <c r="C261" s="1">
        <f t="shared" si="8"/>
        <v>0</v>
      </c>
      <c r="E261" s="436" t="s">
        <v>1343</v>
      </c>
      <c r="G261" s="1">
        <f t="shared" si="9"/>
        <v>0</v>
      </c>
      <c r="I261" s="436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6" t="s">
        <v>1351</v>
      </c>
      <c r="C313" s="1">
        <f t="shared" si="11"/>
        <v>0</v>
      </c>
      <c r="E313" s="436" t="s">
        <v>1351</v>
      </c>
      <c r="G313" s="1">
        <f t="shared" si="12"/>
        <v>0</v>
      </c>
      <c r="I313" s="436" t="s">
        <v>1351</v>
      </c>
      <c r="K313" s="1">
        <f t="shared" si="13"/>
        <v>0</v>
      </c>
    </row>
    <row r="314" spans="1:11">
      <c r="A314" s="436" t="s">
        <v>2722</v>
      </c>
      <c r="C314" s="1">
        <f t="shared" si="11"/>
        <v>0</v>
      </c>
      <c r="E314" s="436" t="s">
        <v>2722</v>
      </c>
      <c r="G314" s="1">
        <f t="shared" si="12"/>
        <v>0</v>
      </c>
      <c r="I314" s="436" t="s">
        <v>2722</v>
      </c>
      <c r="K314" s="1">
        <f t="shared" si="13"/>
        <v>0</v>
      </c>
    </row>
    <row r="315" spans="1:11">
      <c r="A315" s="436" t="s">
        <v>2727</v>
      </c>
      <c r="C315" s="1">
        <f t="shared" si="11"/>
        <v>0</v>
      </c>
      <c r="E315" s="436" t="s">
        <v>2727</v>
      </c>
      <c r="G315" s="1">
        <f t="shared" si="12"/>
        <v>0</v>
      </c>
      <c r="I315" s="436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s="616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s="616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s="616" t="s">
        <v>2712</v>
      </c>
    </row>
    <row r="342" spans="1:20">
      <c r="F342" t="s">
        <v>942</v>
      </c>
      <c r="J342" s="203"/>
    </row>
    <row r="343" spans="1:20">
      <c r="N343" t="s">
        <v>658</v>
      </c>
      <c r="P343" t="s">
        <v>153</v>
      </c>
      <c r="R343" t="s">
        <v>683</v>
      </c>
      <c r="T343" s="616" t="s">
        <v>5116</v>
      </c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  <c r="T344" s="616" t="s">
        <v>155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3300</v>
      </c>
      <c r="T345" s="616" t="s">
        <v>3633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s="616" t="s">
        <v>3631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s="616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s="616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s="616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s="616" t="s">
        <v>3630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s="616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s="61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s="616" t="s">
        <v>3631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s="616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s="616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s="616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s="616" t="s">
        <v>668</v>
      </c>
      <c r="W362" s="644"/>
      <c r="X362" s="644"/>
      <c r="Y362" s="644"/>
      <c r="Z362" s="644"/>
      <c r="AA362" s="644"/>
      <c r="AB362" s="644"/>
      <c r="AC362" s="644"/>
      <c r="AD362" s="644"/>
      <c r="AE362" s="644"/>
      <c r="AF362" s="644"/>
    </row>
    <row r="363" spans="1:32">
      <c r="J363" s="203"/>
      <c r="W363" s="645"/>
      <c r="X363" s="645"/>
      <c r="Y363" s="645"/>
      <c r="Z363" s="645"/>
      <c r="AA363" s="645"/>
      <c r="AB363" s="645"/>
      <c r="AC363" s="645"/>
      <c r="AD363" s="645"/>
      <c r="AE363" s="645"/>
      <c r="AF363" s="645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s="616" t="s">
        <v>2726</v>
      </c>
      <c r="W364" s="645"/>
      <c r="X364" s="645"/>
      <c r="Y364" s="645"/>
      <c r="Z364" s="645"/>
      <c r="AA364" s="645"/>
      <c r="AB364" s="645"/>
      <c r="AC364" s="645"/>
      <c r="AD364" s="645"/>
      <c r="AE364" s="645"/>
      <c r="AF364" s="645"/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s="616" t="s">
        <v>5117</v>
      </c>
      <c r="W365" s="645"/>
      <c r="X365" s="645"/>
      <c r="Y365" s="645"/>
      <c r="Z365" s="645"/>
      <c r="AA365" s="645"/>
      <c r="AB365" s="645"/>
      <c r="AC365" s="645"/>
      <c r="AD365" s="645"/>
      <c r="AE365" s="645"/>
      <c r="AF365" s="645"/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s="616" t="s">
        <v>33</v>
      </c>
      <c r="W366" s="644"/>
      <c r="X366" s="644"/>
      <c r="Y366" s="644"/>
      <c r="Z366" s="644"/>
      <c r="AA366" s="644"/>
      <c r="AB366" s="644"/>
      <c r="AC366" s="644"/>
      <c r="AD366" s="644"/>
      <c r="AE366" s="644"/>
      <c r="AF366" s="644"/>
    </row>
    <row r="367" spans="1:32">
      <c r="J367" s="203"/>
      <c r="W367" s="645"/>
      <c r="X367" s="645"/>
      <c r="Y367" s="645"/>
      <c r="Z367" s="645"/>
      <c r="AA367" s="645"/>
      <c r="AB367" s="645"/>
      <c r="AC367" s="645"/>
      <c r="AD367" s="645"/>
      <c r="AE367" s="645"/>
      <c r="AF367" s="645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s="616" t="s">
        <v>2217</v>
      </c>
      <c r="W368" s="645"/>
      <c r="X368" s="645"/>
      <c r="Y368" s="645"/>
      <c r="Z368" s="645"/>
      <c r="AA368" s="645"/>
      <c r="AB368" s="645"/>
      <c r="AC368" s="645"/>
      <c r="AD368" s="645"/>
      <c r="AE368" s="645"/>
      <c r="AF368" s="645"/>
    </row>
    <row r="369" spans="1:32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s="616" t="s">
        <v>2193</v>
      </c>
      <c r="W369" s="645"/>
      <c r="X369" s="645"/>
      <c r="Y369" s="645"/>
      <c r="Z369" s="645"/>
      <c r="AA369" s="645"/>
      <c r="AB369" s="645"/>
      <c r="AC369" s="645"/>
      <c r="AD369" s="645"/>
      <c r="AE369" s="645"/>
      <c r="AF369" s="645"/>
    </row>
    <row r="370" spans="1:32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s="616" t="s">
        <v>653</v>
      </c>
      <c r="W370" s="646"/>
      <c r="X370" s="646"/>
      <c r="Y370" s="646"/>
      <c r="Z370" s="646"/>
      <c r="AA370" s="646"/>
      <c r="AB370" s="647"/>
      <c r="AC370" s="646"/>
      <c r="AD370" s="646"/>
      <c r="AE370" s="646"/>
      <c r="AF370" s="646"/>
    </row>
    <row r="371" spans="1:32">
      <c r="J371" s="203"/>
      <c r="W371" s="644"/>
      <c r="X371" s="644"/>
      <c r="Y371" s="644"/>
      <c r="Z371" s="648"/>
      <c r="AA371" s="646"/>
      <c r="AB371" s="646"/>
      <c r="AC371" s="646"/>
      <c r="AD371" s="646"/>
      <c r="AE371" s="646"/>
      <c r="AF371" s="646"/>
    </row>
    <row r="372" spans="1:32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s="616" t="s">
        <v>141</v>
      </c>
      <c r="W372" s="645"/>
      <c r="X372" s="645"/>
      <c r="Y372" s="646"/>
      <c r="Z372" s="646"/>
      <c r="AA372" s="646"/>
      <c r="AB372" s="646"/>
      <c r="AC372" s="646"/>
      <c r="AD372" s="646"/>
      <c r="AE372" s="646"/>
      <c r="AF372" s="646"/>
    </row>
    <row r="373" spans="1:32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s="616" t="s">
        <v>2721</v>
      </c>
      <c r="W373" s="645"/>
      <c r="X373" s="645"/>
      <c r="Y373" s="646"/>
      <c r="Z373" s="649"/>
      <c r="AA373" s="646"/>
      <c r="AB373" s="646"/>
      <c r="AC373" s="646"/>
      <c r="AD373" s="646"/>
      <c r="AE373" s="646"/>
      <c r="AF373" s="646"/>
    </row>
    <row r="374" spans="1:32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s="616" t="s">
        <v>704</v>
      </c>
      <c r="W374" s="645"/>
      <c r="X374" s="645"/>
      <c r="Y374" s="646"/>
      <c r="Z374" s="643"/>
      <c r="AA374" s="646"/>
      <c r="AB374" s="646"/>
      <c r="AC374" s="646"/>
      <c r="AD374" s="646"/>
      <c r="AE374" s="646"/>
      <c r="AF374" s="646"/>
    </row>
    <row r="375" spans="1:32">
      <c r="J375" s="203"/>
    </row>
    <row r="376" spans="1:32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s="616" t="s">
        <v>1668</v>
      </c>
    </row>
    <row r="377" spans="1:32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s="616" t="s">
        <v>3633</v>
      </c>
    </row>
    <row r="378" spans="1:32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s="616" t="s">
        <v>15</v>
      </c>
    </row>
    <row r="379" spans="1:32">
      <c r="J379" s="203"/>
    </row>
    <row r="380" spans="1:32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s="616" t="s">
        <v>653</v>
      </c>
    </row>
    <row r="381" spans="1:32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s="616" t="s">
        <v>141</v>
      </c>
    </row>
    <row r="382" spans="1:32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s="616" t="s">
        <v>3627</v>
      </c>
    </row>
    <row r="383" spans="1:32">
      <c r="J383" s="203"/>
    </row>
    <row r="384" spans="1:32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s="616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s="616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s="616" t="s">
        <v>3637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s="616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s="616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s="616" t="s">
        <v>3631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s="616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s="616" t="s">
        <v>3640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s="616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s="616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s="616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s="616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s="616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s="616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s="616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s="616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s="61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s="616" t="s">
        <v>704</v>
      </c>
    </row>
    <row r="408" spans="1:20">
      <c r="H408" s="193"/>
      <c r="L408" t="s">
        <v>1974</v>
      </c>
    </row>
    <row r="409" spans="1:20">
      <c r="J409" s="203"/>
      <c r="N409" t="s">
        <v>39</v>
      </c>
      <c r="P409" t="s">
        <v>1655</v>
      </c>
      <c r="R409" t="s">
        <v>2725</v>
      </c>
      <c r="T409" s="616" t="s">
        <v>3620</v>
      </c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  <c r="T410" s="616" t="s">
        <v>633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  <c r="T411" s="616" t="s">
        <v>2832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s="616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s="616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s="6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s="616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s="616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s="616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s="616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s="616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s="616" t="s">
        <v>3631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s="616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s="616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s="616" t="s">
        <v>141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3418</v>
      </c>
    </row>
    <row r="457" spans="1:18">
      <c r="J457" s="203"/>
      <c r="N457" s="198"/>
      <c r="R457" t="s">
        <v>3419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3420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3438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31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3560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5" t="s">
        <v>1344</v>
      </c>
      <c r="M288" s="61"/>
      <c r="N288" s="65"/>
      <c r="O288" s="72">
        <v>31161.200000000004</v>
      </c>
      <c r="P288" s="265" t="s">
        <v>0</v>
      </c>
      <c r="Q288" s="424" t="s">
        <v>2216</v>
      </c>
      <c r="R288" s="61"/>
      <c r="S288" s="65"/>
      <c r="T288" s="72">
        <v>31768.100000000006</v>
      </c>
      <c r="U288" s="265" t="s">
        <v>0</v>
      </c>
      <c r="V288" s="425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4" t="s">
        <v>1753</v>
      </c>
      <c r="R289" s="61"/>
      <c r="S289" s="65"/>
      <c r="T289" s="72">
        <v>31458.250000000004</v>
      </c>
      <c r="U289" s="265" t="s">
        <v>2</v>
      </c>
      <c r="V289" s="425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7" t="s">
        <v>682</v>
      </c>
      <c r="H290" s="401"/>
      <c r="I290" s="65"/>
      <c r="J290" s="72">
        <v>31637.700000000008</v>
      </c>
      <c r="K290" s="265" t="s">
        <v>3</v>
      </c>
      <c r="L290" s="417" t="s">
        <v>1668</v>
      </c>
      <c r="M290" s="263"/>
      <c r="N290" s="65"/>
      <c r="O290" s="72">
        <v>29973.500000000007</v>
      </c>
      <c r="P290" s="265" t="s">
        <v>3</v>
      </c>
      <c r="Q290" s="425" t="s">
        <v>2196</v>
      </c>
      <c r="R290" s="61"/>
      <c r="S290" s="65"/>
      <c r="T290" s="72">
        <v>30672.699999999993</v>
      </c>
      <c r="U290" s="265" t="s">
        <v>3</v>
      </c>
      <c r="V290" s="425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1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2"/>
      <c r="N291" s="272"/>
      <c r="O291" s="218">
        <v>29810.300000000003</v>
      </c>
      <c r="P291" s="265" t="s">
        <v>5</v>
      </c>
      <c r="Q291" s="425" t="s">
        <v>686</v>
      </c>
      <c r="R291" s="61"/>
      <c r="S291" s="65"/>
      <c r="T291" s="72">
        <v>29115.100000000013</v>
      </c>
      <c r="U291" s="265" t="s">
        <v>5</v>
      </c>
      <c r="V291" s="425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5" t="s">
        <v>2220</v>
      </c>
      <c r="R292" s="61"/>
      <c r="S292" s="65"/>
      <c r="T292" s="72">
        <v>28775.500000000011</v>
      </c>
      <c r="U292" s="265" t="s">
        <v>7</v>
      </c>
      <c r="V292" s="425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4" t="s">
        <v>2210</v>
      </c>
      <c r="R293" s="61"/>
      <c r="S293" s="65"/>
      <c r="T293" s="72">
        <v>28617.149999999994</v>
      </c>
      <c r="U293" s="265" t="s">
        <v>8</v>
      </c>
      <c r="V293" s="425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6" t="s">
        <v>2203</v>
      </c>
      <c r="R294" s="263"/>
      <c r="S294" s="377"/>
      <c r="T294" s="215">
        <v>28590.349999999995</v>
      </c>
      <c r="U294" s="265" t="s">
        <v>10</v>
      </c>
      <c r="V294" s="425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5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5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5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5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0" t="s">
        <v>2737</v>
      </c>
      <c r="M299" s="421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5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2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5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1"/>
      <c r="I301" s="65"/>
      <c r="J301" s="72">
        <v>25940.350000000013</v>
      </c>
      <c r="K301" s="274" t="s">
        <v>24</v>
      </c>
      <c r="L301" s="260" t="s">
        <v>2740</v>
      </c>
      <c r="M301" s="422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5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2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5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2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5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2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5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8" t="s">
        <v>23</v>
      </c>
      <c r="H305" s="57"/>
      <c r="I305" s="65"/>
      <c r="J305" s="215">
        <v>24047.199999999997</v>
      </c>
      <c r="K305" s="274" t="s">
        <v>32</v>
      </c>
      <c r="L305" s="423" t="s">
        <v>2215</v>
      </c>
      <c r="M305" s="423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5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5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5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19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5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5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5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5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5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5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5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0" t="s">
        <v>2714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7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8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7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2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8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2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29" t="s">
        <v>1657</v>
      </c>
      <c r="R323" s="263"/>
      <c r="S323" s="377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3561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3984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3985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3573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3567</v>
      </c>
      <c r="R346" t="s">
        <v>3558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3557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3563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3571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3564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3572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3565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3575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3569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3574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3568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3562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3570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3576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3566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R698"/>
  <sheetViews>
    <sheetView zoomScale="70" zoomScaleNormal="70" workbookViewId="0">
      <selection sqref="A1:XFD323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6" customFormat="1" ht="26.25">
      <c r="A1" s="483" t="s">
        <v>3986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21">
      <c r="A2" s="484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18.75">
      <c r="A3" s="485" t="s">
        <v>2257</v>
      </c>
      <c r="B3" s="432"/>
      <c r="C3" s="432"/>
      <c r="D3" s="469"/>
      <c r="E3" s="432"/>
      <c r="F3" s="432"/>
      <c r="G3" s="432"/>
      <c r="H3" s="432"/>
      <c r="I3" s="380" t="s">
        <v>2258</v>
      </c>
      <c r="J3" s="432"/>
      <c r="K3" s="432"/>
      <c r="L3" s="432"/>
      <c r="M3" s="432"/>
      <c r="N3" s="432"/>
      <c r="O3" s="432"/>
      <c r="P3" s="432"/>
      <c r="Q3" s="380" t="s">
        <v>2259</v>
      </c>
      <c r="R3" s="432"/>
      <c r="S3" s="432"/>
      <c r="T3" s="432"/>
      <c r="U3" s="432"/>
      <c r="V3" s="432"/>
      <c r="W3" s="432"/>
      <c r="X3" s="432"/>
      <c r="Y3" s="380" t="s">
        <v>2260</v>
      </c>
    </row>
    <row r="4" spans="1:25" s="330" customFormat="1" ht="18">
      <c r="A4" s="486" t="s">
        <v>3987</v>
      </c>
      <c r="B4" s="470"/>
      <c r="C4" s="470"/>
      <c r="D4" s="471"/>
      <c r="E4" s="470"/>
      <c r="F4" s="470"/>
      <c r="G4" s="470"/>
      <c r="H4" s="470"/>
      <c r="I4" s="472" t="s">
        <v>1791</v>
      </c>
      <c r="J4" s="470"/>
      <c r="K4" s="470"/>
      <c r="L4" s="470"/>
      <c r="M4" s="470"/>
      <c r="N4" s="470"/>
      <c r="O4" s="470"/>
      <c r="P4" s="470"/>
      <c r="Q4" s="472" t="s">
        <v>3988</v>
      </c>
      <c r="R4" s="470"/>
      <c r="S4" s="470"/>
      <c r="T4" s="470"/>
      <c r="U4" s="470"/>
      <c r="V4" s="470"/>
      <c r="W4" s="470"/>
      <c r="X4" s="470"/>
      <c r="Y4" s="472" t="s">
        <v>3018</v>
      </c>
    </row>
    <row r="5" spans="1:25" ht="15.75">
      <c r="A5" s="486" t="s">
        <v>3989</v>
      </c>
      <c r="B5" s="470"/>
      <c r="C5" s="470"/>
      <c r="D5" s="471"/>
      <c r="E5" s="470"/>
      <c r="F5" s="470"/>
      <c r="G5" s="470"/>
      <c r="H5" s="470"/>
      <c r="I5" s="472" t="s">
        <v>2262</v>
      </c>
      <c r="J5" s="470"/>
      <c r="K5" s="470"/>
      <c r="L5" s="470"/>
      <c r="M5" s="470"/>
      <c r="N5" s="470"/>
      <c r="O5" s="470"/>
      <c r="P5" s="470"/>
      <c r="Q5" s="472" t="s">
        <v>3990</v>
      </c>
      <c r="R5" s="470"/>
      <c r="S5" s="470"/>
      <c r="T5" s="470"/>
      <c r="U5" s="470"/>
      <c r="V5" s="470"/>
      <c r="W5" s="470"/>
      <c r="X5" s="470"/>
      <c r="Y5" s="472" t="s">
        <v>1782</v>
      </c>
    </row>
    <row r="6" spans="1:25" ht="15.75">
      <c r="A6" s="486" t="s">
        <v>3991</v>
      </c>
      <c r="B6" s="470"/>
      <c r="C6" s="470"/>
      <c r="D6" s="473"/>
      <c r="E6" s="470"/>
      <c r="F6" s="470"/>
      <c r="G6" s="470"/>
      <c r="H6" s="470"/>
      <c r="I6" s="472" t="s">
        <v>2270</v>
      </c>
      <c r="J6" s="470"/>
      <c r="K6" s="470"/>
      <c r="L6" s="470"/>
      <c r="M6" s="470"/>
      <c r="N6" s="470"/>
      <c r="O6" s="470"/>
      <c r="P6" s="470"/>
      <c r="Q6" s="472" t="s">
        <v>3992</v>
      </c>
      <c r="R6" s="470"/>
      <c r="S6" s="470"/>
      <c r="T6" s="470"/>
      <c r="U6" s="470"/>
      <c r="V6" s="470"/>
      <c r="W6" s="470"/>
      <c r="X6" s="470"/>
      <c r="Y6" s="472" t="s">
        <v>3993</v>
      </c>
    </row>
    <row r="7" spans="1:25" ht="15.75">
      <c r="A7" s="486" t="s">
        <v>3994</v>
      </c>
      <c r="B7" s="470"/>
      <c r="C7" s="470"/>
      <c r="D7" s="471"/>
      <c r="E7" s="470"/>
      <c r="F7" s="470"/>
      <c r="G7" s="470"/>
      <c r="H7" s="470"/>
      <c r="I7" s="472" t="s">
        <v>1775</v>
      </c>
      <c r="J7" s="470"/>
      <c r="K7" s="470"/>
      <c r="L7" s="470"/>
      <c r="M7" s="470"/>
      <c r="N7" s="470"/>
      <c r="O7" s="470"/>
      <c r="P7" s="470"/>
      <c r="Q7" s="472" t="s">
        <v>3995</v>
      </c>
      <c r="R7" s="470"/>
      <c r="S7" s="470"/>
      <c r="T7" s="470"/>
      <c r="U7" s="470"/>
      <c r="V7" s="470"/>
      <c r="W7" s="470"/>
      <c r="X7" s="470"/>
      <c r="Y7" s="472" t="s">
        <v>3015</v>
      </c>
    </row>
    <row r="8" spans="1:25" ht="15.75">
      <c r="A8" s="486" t="s">
        <v>3019</v>
      </c>
      <c r="B8" s="470"/>
      <c r="C8" s="470"/>
      <c r="D8" s="471"/>
      <c r="E8" s="470"/>
      <c r="F8" s="470"/>
      <c r="G8" s="470"/>
      <c r="H8" s="470"/>
      <c r="I8" s="472" t="s">
        <v>1792</v>
      </c>
      <c r="J8" s="470"/>
      <c r="K8" s="470"/>
      <c r="L8" s="470"/>
      <c r="M8" s="470"/>
      <c r="N8" s="470"/>
      <c r="O8" s="470"/>
      <c r="P8" s="470"/>
      <c r="Q8" s="472" t="s">
        <v>3996</v>
      </c>
      <c r="R8" s="470"/>
      <c r="S8" s="470"/>
      <c r="T8" s="470"/>
      <c r="U8" s="470"/>
      <c r="V8" s="470"/>
      <c r="W8" s="470"/>
      <c r="X8" s="470"/>
      <c r="Y8" s="472" t="s">
        <v>3997</v>
      </c>
    </row>
    <row r="9" spans="1:25" ht="15.75">
      <c r="A9" s="486" t="s">
        <v>3998</v>
      </c>
      <c r="B9" s="470"/>
      <c r="C9" s="470"/>
      <c r="D9" s="471"/>
      <c r="E9" s="470"/>
      <c r="F9" s="470"/>
      <c r="G9" s="470"/>
      <c r="H9" s="470"/>
      <c r="I9" s="472" t="s">
        <v>3999</v>
      </c>
      <c r="J9" s="470"/>
      <c r="K9" s="470"/>
      <c r="L9" s="470"/>
      <c r="M9" s="470"/>
      <c r="N9" s="470"/>
      <c r="O9" s="470"/>
      <c r="P9" s="470"/>
      <c r="Q9" s="472" t="s">
        <v>4000</v>
      </c>
      <c r="R9" s="470"/>
      <c r="S9" s="470"/>
      <c r="T9" s="470"/>
      <c r="U9" s="470"/>
      <c r="V9" s="470"/>
      <c r="W9" s="470"/>
      <c r="X9" s="470"/>
      <c r="Y9" s="472" t="s">
        <v>4001</v>
      </c>
    </row>
    <row r="10" spans="1:25" ht="15.75">
      <c r="A10" s="486" t="s">
        <v>4002</v>
      </c>
      <c r="B10" s="470"/>
      <c r="C10" s="470"/>
      <c r="D10" s="471"/>
      <c r="E10" s="470"/>
      <c r="F10" s="470"/>
      <c r="G10" s="470"/>
      <c r="H10" s="470"/>
      <c r="I10" s="472" t="s">
        <v>2263</v>
      </c>
      <c r="J10" s="470"/>
      <c r="K10" s="470"/>
      <c r="L10" s="470"/>
      <c r="M10" s="470"/>
      <c r="N10" s="470"/>
      <c r="O10" s="470"/>
      <c r="P10" s="470"/>
      <c r="Q10" s="472" t="s">
        <v>4003</v>
      </c>
      <c r="R10" s="470"/>
      <c r="S10" s="470"/>
      <c r="T10" s="470"/>
      <c r="U10" s="470"/>
      <c r="V10" s="470"/>
      <c r="W10" s="470"/>
      <c r="X10" s="470"/>
      <c r="Y10" s="472" t="s">
        <v>4004</v>
      </c>
    </row>
    <row r="11" spans="1:25" ht="15.75">
      <c r="A11" s="486" t="s">
        <v>2272</v>
      </c>
      <c r="B11" s="470"/>
      <c r="C11" s="470"/>
      <c r="D11" s="471"/>
      <c r="E11" s="470"/>
      <c r="F11" s="470"/>
      <c r="G11" s="470"/>
      <c r="H11" s="470"/>
      <c r="I11" s="472" t="s">
        <v>4005</v>
      </c>
      <c r="J11" s="470"/>
      <c r="K11" s="470"/>
      <c r="L11" s="470"/>
      <c r="M11" s="470"/>
      <c r="N11" s="470"/>
      <c r="O11" s="470"/>
      <c r="P11" s="470"/>
      <c r="Q11" s="472" t="s">
        <v>2266</v>
      </c>
      <c r="R11" s="470"/>
      <c r="S11" s="470"/>
      <c r="T11" s="470"/>
      <c r="U11" s="470"/>
      <c r="V11" s="470"/>
      <c r="W11" s="470"/>
      <c r="X11" s="470"/>
      <c r="Y11" s="472" t="s">
        <v>3004</v>
      </c>
    </row>
    <row r="12" spans="1:25" ht="15.75">
      <c r="A12" s="486" t="s">
        <v>1781</v>
      </c>
      <c r="B12" s="470"/>
      <c r="C12" s="470"/>
      <c r="D12" s="471"/>
      <c r="E12" s="470"/>
      <c r="F12" s="470"/>
      <c r="G12" s="470"/>
      <c r="H12" s="470"/>
      <c r="I12" s="472" t="s">
        <v>4006</v>
      </c>
      <c r="J12" s="470"/>
      <c r="K12" s="470"/>
      <c r="L12" s="470"/>
      <c r="M12" s="470"/>
      <c r="N12" s="470"/>
      <c r="O12" s="470"/>
      <c r="P12" s="470"/>
      <c r="Q12" s="472" t="s">
        <v>3021</v>
      </c>
      <c r="R12" s="470"/>
      <c r="S12" s="470"/>
      <c r="T12" s="470"/>
      <c r="U12" s="470"/>
      <c r="V12" s="470"/>
      <c r="W12" s="470"/>
      <c r="X12" s="470"/>
      <c r="Y12" s="472" t="s">
        <v>3012</v>
      </c>
    </row>
    <row r="13" spans="1:25" ht="15.75">
      <c r="A13" s="486" t="s">
        <v>1790</v>
      </c>
      <c r="B13" s="470"/>
      <c r="C13" s="470"/>
      <c r="D13" s="471"/>
      <c r="E13" s="470"/>
      <c r="F13" s="470"/>
      <c r="G13" s="470"/>
      <c r="H13" s="470"/>
      <c r="I13" s="472" t="s">
        <v>4007</v>
      </c>
      <c r="J13" s="470"/>
      <c r="K13" s="470"/>
      <c r="L13" s="470"/>
      <c r="M13" s="470"/>
      <c r="N13" s="470"/>
      <c r="O13" s="470"/>
      <c r="P13" s="470"/>
      <c r="Q13" s="472" t="s">
        <v>4008</v>
      </c>
      <c r="R13" s="470"/>
      <c r="S13" s="470"/>
      <c r="T13" s="470"/>
      <c r="U13" s="470"/>
      <c r="V13" s="470"/>
      <c r="W13" s="470"/>
      <c r="X13" s="470"/>
      <c r="Y13" s="472" t="s">
        <v>2269</v>
      </c>
    </row>
    <row r="14" spans="1:25" ht="15.75">
      <c r="A14" s="486" t="s">
        <v>3001</v>
      </c>
      <c r="B14" s="470"/>
      <c r="C14" s="470"/>
      <c r="D14" s="474"/>
      <c r="E14" s="470"/>
      <c r="F14" s="470"/>
      <c r="G14" s="470"/>
      <c r="H14" s="470"/>
      <c r="I14" s="472" t="s">
        <v>3008</v>
      </c>
      <c r="J14" s="470"/>
      <c r="K14" s="470"/>
      <c r="L14" s="470"/>
      <c r="M14" s="470"/>
      <c r="N14" s="470"/>
      <c r="O14" s="470"/>
      <c r="P14" s="470"/>
      <c r="Q14" s="472" t="s">
        <v>4009</v>
      </c>
      <c r="R14" s="470"/>
      <c r="S14" s="470"/>
      <c r="T14" s="470"/>
      <c r="U14" s="470"/>
      <c r="V14" s="470"/>
      <c r="W14" s="470"/>
      <c r="X14" s="470"/>
      <c r="Y14" s="472" t="s">
        <v>2268</v>
      </c>
    </row>
    <row r="15" spans="1:25" ht="15.75">
      <c r="A15" s="486" t="s">
        <v>3002</v>
      </c>
      <c r="B15" s="470"/>
      <c r="C15" s="470"/>
      <c r="D15" s="470"/>
      <c r="E15" s="470"/>
      <c r="F15" s="470"/>
      <c r="G15" s="470"/>
      <c r="H15" s="470"/>
      <c r="I15" s="472" t="s">
        <v>4010</v>
      </c>
      <c r="J15" s="470"/>
      <c r="K15" s="470"/>
      <c r="L15" s="470"/>
      <c r="M15" s="470"/>
      <c r="N15" s="470"/>
      <c r="O15" s="470"/>
      <c r="P15" s="470"/>
      <c r="Q15" s="472" t="s">
        <v>4011</v>
      </c>
      <c r="R15" s="470"/>
      <c r="S15" s="470"/>
      <c r="T15" s="470"/>
      <c r="U15" s="470"/>
      <c r="V15" s="470"/>
      <c r="W15" s="470"/>
      <c r="X15" s="470"/>
      <c r="Y15" s="472" t="s">
        <v>4012</v>
      </c>
    </row>
    <row r="16" spans="1:25" ht="15.75">
      <c r="A16" s="486" t="s">
        <v>4013</v>
      </c>
      <c r="B16" s="470"/>
      <c r="C16" s="470"/>
      <c r="D16" s="470"/>
      <c r="E16" s="470"/>
      <c r="F16" s="470"/>
      <c r="G16" s="470"/>
      <c r="H16" s="470"/>
      <c r="I16" s="472" t="s">
        <v>4014</v>
      </c>
      <c r="J16" s="470"/>
      <c r="K16" s="470"/>
      <c r="L16" s="470"/>
      <c r="M16" s="470"/>
      <c r="N16" s="470"/>
      <c r="O16" s="470"/>
      <c r="P16" s="470"/>
      <c r="Q16" s="472" t="s">
        <v>4015</v>
      </c>
      <c r="R16" s="470"/>
      <c r="S16" s="470"/>
      <c r="T16" s="470"/>
      <c r="U16" s="470"/>
      <c r="V16" s="470"/>
      <c r="W16" s="470"/>
      <c r="X16" s="470"/>
      <c r="Y16" s="472" t="s">
        <v>4016</v>
      </c>
    </row>
    <row r="17" spans="1:25" ht="15.75">
      <c r="A17" s="486" t="s">
        <v>1773</v>
      </c>
      <c r="B17" s="470"/>
      <c r="C17" s="470"/>
      <c r="D17" s="470"/>
      <c r="E17" s="470"/>
      <c r="F17" s="470"/>
      <c r="G17" s="470"/>
      <c r="H17" s="470"/>
      <c r="I17" s="472" t="s">
        <v>4017</v>
      </c>
      <c r="J17" s="470"/>
      <c r="K17" s="470"/>
      <c r="L17" s="470"/>
      <c r="M17" s="470"/>
      <c r="N17" s="470"/>
      <c r="O17" s="470"/>
      <c r="P17" s="470"/>
      <c r="Q17" s="472" t="s">
        <v>4018</v>
      </c>
      <c r="R17" s="470"/>
      <c r="S17" s="470"/>
      <c r="T17" s="470"/>
      <c r="U17" s="470"/>
      <c r="V17" s="470"/>
      <c r="W17" s="470"/>
      <c r="X17" s="470"/>
      <c r="Y17" s="472" t="s">
        <v>4019</v>
      </c>
    </row>
    <row r="18" spans="1:25" ht="15.75">
      <c r="A18" s="486" t="s">
        <v>4020</v>
      </c>
      <c r="B18" s="470"/>
      <c r="C18" s="470"/>
      <c r="D18" s="470"/>
      <c r="E18" s="470"/>
      <c r="F18" s="470"/>
      <c r="G18" s="470"/>
      <c r="H18" s="470"/>
      <c r="I18" s="472" t="s">
        <v>4021</v>
      </c>
      <c r="J18" s="470"/>
      <c r="K18" s="470"/>
      <c r="L18" s="470"/>
      <c r="M18" s="470"/>
      <c r="N18" s="470"/>
      <c r="O18" s="470"/>
      <c r="P18" s="470"/>
      <c r="Q18" s="472" t="s">
        <v>4022</v>
      </c>
      <c r="R18" s="470"/>
      <c r="S18" s="470"/>
      <c r="T18" s="470"/>
      <c r="U18" s="470"/>
      <c r="V18" s="470"/>
      <c r="W18" s="470"/>
      <c r="X18" s="470"/>
      <c r="Y18" s="472" t="s">
        <v>4023</v>
      </c>
    </row>
    <row r="19" spans="1:25" ht="15.75">
      <c r="A19" s="486" t="s">
        <v>4024</v>
      </c>
      <c r="B19" s="470"/>
      <c r="C19" s="470"/>
      <c r="D19" s="470"/>
      <c r="E19" s="470"/>
      <c r="F19" s="470"/>
      <c r="G19" s="470"/>
      <c r="H19" s="470"/>
      <c r="I19" s="472" t="s">
        <v>2267</v>
      </c>
      <c r="J19" s="470"/>
      <c r="K19" s="470"/>
      <c r="L19" s="470"/>
      <c r="M19" s="470"/>
      <c r="N19" s="470"/>
      <c r="O19" s="470"/>
      <c r="P19" s="470"/>
      <c r="Q19" s="472" t="s">
        <v>4025</v>
      </c>
      <c r="R19" s="470"/>
      <c r="S19" s="470"/>
      <c r="T19" s="470"/>
      <c r="U19" s="470"/>
      <c r="V19" s="470"/>
      <c r="W19" s="470"/>
      <c r="X19" s="470"/>
      <c r="Y19" s="472" t="s">
        <v>1777</v>
      </c>
    </row>
    <row r="20" spans="1:25" ht="15.75">
      <c r="A20" s="486" t="s">
        <v>3014</v>
      </c>
      <c r="B20" s="470"/>
      <c r="C20" s="470"/>
      <c r="D20" s="470"/>
      <c r="E20" s="470"/>
      <c r="F20" s="470"/>
      <c r="G20" s="470"/>
      <c r="H20" s="470"/>
      <c r="I20" s="472" t="s">
        <v>4026</v>
      </c>
      <c r="J20" s="470"/>
      <c r="K20" s="470"/>
      <c r="L20" s="470"/>
      <c r="M20" s="470"/>
      <c r="N20" s="470"/>
      <c r="O20" s="470"/>
      <c r="P20" s="470"/>
      <c r="Q20" s="472" t="s">
        <v>4027</v>
      </c>
      <c r="R20" s="470"/>
      <c r="S20" s="470"/>
      <c r="T20" s="470"/>
      <c r="U20" s="470"/>
      <c r="V20" s="470"/>
      <c r="W20" s="470"/>
      <c r="X20" s="470"/>
      <c r="Y20" s="472" t="s">
        <v>4028</v>
      </c>
    </row>
    <row r="21" spans="1:25" ht="15.75">
      <c r="A21" s="486" t="s">
        <v>2273</v>
      </c>
      <c r="B21" s="470"/>
      <c r="C21" s="470"/>
      <c r="D21" s="470"/>
      <c r="E21" s="470"/>
      <c r="F21" s="470"/>
      <c r="G21" s="470"/>
      <c r="H21" s="470"/>
      <c r="I21" s="472" t="s">
        <v>4029</v>
      </c>
      <c r="J21" s="470"/>
      <c r="K21" s="470"/>
      <c r="L21" s="470"/>
      <c r="M21" s="470"/>
      <c r="N21" s="470"/>
      <c r="O21" s="470"/>
      <c r="P21" s="470"/>
      <c r="Q21" s="472" t="s">
        <v>4030</v>
      </c>
      <c r="R21" s="470"/>
      <c r="S21" s="470"/>
      <c r="T21" s="470"/>
      <c r="U21" s="470"/>
      <c r="V21" s="470"/>
      <c r="W21" s="470"/>
      <c r="X21" s="470"/>
      <c r="Y21" s="472" t="s">
        <v>4031</v>
      </c>
    </row>
    <row r="22" spans="1:25" ht="15.75">
      <c r="A22" s="486" t="s">
        <v>3009</v>
      </c>
      <c r="B22" s="470"/>
      <c r="C22" s="470"/>
      <c r="D22" s="470"/>
      <c r="E22" s="470"/>
      <c r="F22" s="470"/>
      <c r="G22" s="470"/>
      <c r="H22" s="470"/>
      <c r="I22" s="472" t="s">
        <v>3011</v>
      </c>
      <c r="J22" s="470"/>
      <c r="K22" s="470"/>
      <c r="L22" s="470"/>
      <c r="M22" s="470"/>
      <c r="N22" s="470"/>
      <c r="O22" s="470"/>
      <c r="P22" s="470"/>
      <c r="Q22" s="472" t="s">
        <v>1776</v>
      </c>
      <c r="R22" s="470"/>
      <c r="S22" s="470"/>
      <c r="T22" s="470"/>
      <c r="U22" s="470"/>
      <c r="V22" s="470"/>
      <c r="W22" s="470"/>
      <c r="X22" s="470"/>
      <c r="Y22" s="472" t="s">
        <v>4032</v>
      </c>
    </row>
    <row r="23" spans="1:25" ht="15.75">
      <c r="A23" s="486" t="s">
        <v>3022</v>
      </c>
      <c r="B23" s="470"/>
      <c r="C23" s="470"/>
      <c r="D23" s="470"/>
      <c r="E23" s="470"/>
      <c r="F23" s="470"/>
      <c r="G23" s="470"/>
      <c r="H23" s="470"/>
      <c r="I23" s="472" t="s">
        <v>3016</v>
      </c>
      <c r="J23" s="470"/>
      <c r="K23" s="470"/>
      <c r="L23" s="470"/>
      <c r="M23" s="470"/>
      <c r="N23" s="470"/>
      <c r="O23" s="470"/>
      <c r="P23" s="470"/>
      <c r="Q23" s="472" t="s">
        <v>4033</v>
      </c>
      <c r="R23" s="470"/>
      <c r="S23" s="470"/>
      <c r="T23" s="470"/>
      <c r="U23" s="470"/>
      <c r="V23" s="470"/>
      <c r="W23" s="470"/>
      <c r="X23" s="470"/>
      <c r="Y23" s="472" t="s">
        <v>4034</v>
      </c>
    </row>
    <row r="24" spans="1:25" ht="15.75">
      <c r="A24" s="486" t="s">
        <v>3020</v>
      </c>
      <c r="B24" s="470"/>
      <c r="C24" s="470"/>
      <c r="D24" s="470"/>
      <c r="E24" s="470"/>
      <c r="F24" s="470"/>
      <c r="G24" s="470"/>
      <c r="H24" s="470"/>
      <c r="I24" s="472" t="s">
        <v>4035</v>
      </c>
      <c r="J24" s="470"/>
      <c r="K24" s="470"/>
      <c r="L24" s="470"/>
      <c r="M24" s="470"/>
      <c r="N24" s="470"/>
      <c r="O24" s="470"/>
      <c r="P24" s="470"/>
      <c r="Q24" s="472" t="s">
        <v>4036</v>
      </c>
      <c r="R24" s="470"/>
      <c r="S24" s="470"/>
      <c r="T24" s="470"/>
      <c r="U24" s="470"/>
      <c r="V24" s="470"/>
      <c r="W24" s="470"/>
      <c r="X24" s="470"/>
      <c r="Y24" s="472" t="s">
        <v>1778</v>
      </c>
    </row>
    <row r="25" spans="1:25" ht="15.75">
      <c r="A25" s="486" t="s">
        <v>4037</v>
      </c>
      <c r="B25" s="470"/>
      <c r="C25" s="470"/>
      <c r="D25" s="470"/>
      <c r="E25" s="470"/>
      <c r="F25" s="470"/>
      <c r="G25" s="470"/>
      <c r="H25" s="470"/>
      <c r="I25" s="472" t="s">
        <v>4038</v>
      </c>
      <c r="J25" s="470"/>
      <c r="K25" s="470"/>
      <c r="L25" s="470"/>
      <c r="M25" s="470"/>
      <c r="N25" s="470"/>
      <c r="O25" s="470"/>
      <c r="P25" s="470"/>
      <c r="Q25" s="472" t="s">
        <v>1783</v>
      </c>
      <c r="R25" s="470"/>
      <c r="S25" s="470"/>
      <c r="T25" s="470"/>
      <c r="U25" s="470"/>
      <c r="V25" s="470"/>
      <c r="W25" s="470"/>
      <c r="X25" s="470"/>
      <c r="Y25" s="472" t="s">
        <v>4039</v>
      </c>
    </row>
    <row r="26" spans="1:25" ht="15.75">
      <c r="A26" s="486" t="s">
        <v>4040</v>
      </c>
      <c r="B26" s="470"/>
      <c r="C26" s="470"/>
      <c r="D26" s="470"/>
      <c r="E26" s="470"/>
      <c r="F26" s="470"/>
      <c r="G26" s="470"/>
      <c r="H26" s="470"/>
      <c r="I26" s="472" t="s">
        <v>4041</v>
      </c>
      <c r="J26" s="470"/>
      <c r="K26" s="470"/>
      <c r="L26" s="470"/>
      <c r="M26" s="470"/>
      <c r="N26" s="470"/>
      <c r="O26" s="470"/>
      <c r="P26" s="470"/>
      <c r="Q26" s="472" t="s">
        <v>1784</v>
      </c>
      <c r="R26" s="470"/>
      <c r="S26" s="470"/>
      <c r="T26" s="470"/>
      <c r="U26" s="470"/>
      <c r="V26" s="470"/>
      <c r="W26" s="470"/>
      <c r="X26" s="470"/>
      <c r="Y26" s="472" t="s">
        <v>4042</v>
      </c>
    </row>
    <row r="27" spans="1:25" ht="15.75">
      <c r="A27" s="486" t="s">
        <v>4043</v>
      </c>
      <c r="B27" s="470"/>
      <c r="C27" s="470"/>
      <c r="D27" s="470"/>
      <c r="E27" s="470"/>
      <c r="F27" s="470"/>
      <c r="G27" s="470"/>
      <c r="H27" s="470"/>
      <c r="I27" s="472" t="s">
        <v>4044</v>
      </c>
      <c r="J27" s="470"/>
      <c r="K27" s="470"/>
      <c r="L27" s="470"/>
      <c r="M27" s="470"/>
      <c r="N27" s="470"/>
      <c r="O27" s="470"/>
      <c r="P27" s="470"/>
      <c r="Q27" s="472" t="s">
        <v>4045</v>
      </c>
      <c r="R27" s="470"/>
      <c r="S27" s="470"/>
      <c r="T27" s="470"/>
      <c r="U27" s="470"/>
      <c r="V27" s="470"/>
      <c r="W27" s="470"/>
      <c r="X27" s="470"/>
      <c r="Y27" s="472" t="s">
        <v>3010</v>
      </c>
    </row>
    <row r="28" spans="1:25" ht="15.75">
      <c r="A28" s="486" t="s">
        <v>1785</v>
      </c>
      <c r="B28" s="470"/>
      <c r="C28" s="470"/>
      <c r="D28" s="470"/>
      <c r="E28" s="470"/>
      <c r="F28" s="470"/>
      <c r="G28" s="470"/>
      <c r="H28" s="470"/>
      <c r="I28" s="472" t="s">
        <v>4046</v>
      </c>
      <c r="J28" s="470"/>
      <c r="K28" s="470"/>
      <c r="L28" s="470"/>
      <c r="M28" s="470"/>
      <c r="N28" s="470"/>
      <c r="O28" s="470"/>
      <c r="P28" s="470"/>
      <c r="Q28" s="472" t="s">
        <v>1774</v>
      </c>
      <c r="R28" s="470"/>
      <c r="S28" s="470"/>
      <c r="T28" s="470"/>
      <c r="U28" s="470"/>
      <c r="V28" s="470"/>
      <c r="W28" s="470"/>
      <c r="X28" s="470"/>
      <c r="Y28" s="472" t="s">
        <v>4047</v>
      </c>
    </row>
    <row r="29" spans="1:25" ht="15.75">
      <c r="A29" s="486" t="s">
        <v>2271</v>
      </c>
      <c r="B29" s="470"/>
      <c r="C29" s="470"/>
      <c r="D29" s="470"/>
      <c r="E29" s="470"/>
      <c r="F29" s="470"/>
      <c r="G29" s="470"/>
      <c r="H29" s="470"/>
      <c r="I29" s="472" t="s">
        <v>1786</v>
      </c>
      <c r="J29" s="470"/>
      <c r="K29" s="470"/>
      <c r="L29" s="470"/>
      <c r="M29" s="470"/>
      <c r="N29" s="470"/>
      <c r="O29" s="470"/>
      <c r="P29" s="470"/>
      <c r="Q29" s="472" t="s">
        <v>4048</v>
      </c>
      <c r="R29" s="470"/>
      <c r="S29" s="470"/>
      <c r="T29" s="470"/>
      <c r="U29" s="470"/>
      <c r="V29" s="470"/>
      <c r="W29" s="470"/>
      <c r="X29" s="470"/>
      <c r="Y29" s="472" t="s">
        <v>4049</v>
      </c>
    </row>
    <row r="30" spans="1:25" ht="15.75">
      <c r="A30" s="486" t="s">
        <v>4050</v>
      </c>
      <c r="B30" s="470"/>
      <c r="C30" s="470"/>
      <c r="D30" s="470"/>
      <c r="E30" s="470"/>
      <c r="F30" s="470"/>
      <c r="G30" s="470"/>
      <c r="H30" s="470"/>
      <c r="I30" s="472" t="s">
        <v>4051</v>
      </c>
      <c r="J30" s="470"/>
      <c r="K30" s="470"/>
      <c r="L30" s="470"/>
      <c r="M30" s="470"/>
      <c r="N30" s="470"/>
      <c r="O30" s="470"/>
      <c r="P30" s="470"/>
      <c r="Q30" s="472" t="s">
        <v>3017</v>
      </c>
      <c r="R30" s="470"/>
      <c r="S30" s="470"/>
      <c r="T30" s="470"/>
      <c r="U30" s="470"/>
      <c r="V30" s="470"/>
      <c r="W30" s="470"/>
      <c r="X30" s="470"/>
      <c r="Y30" s="472" t="s">
        <v>4052</v>
      </c>
    </row>
    <row r="31" spans="1:25" ht="15.75">
      <c r="A31" s="486" t="s">
        <v>4053</v>
      </c>
      <c r="B31" s="470"/>
      <c r="C31" s="470"/>
      <c r="D31" s="470"/>
      <c r="E31" s="470"/>
      <c r="F31" s="470"/>
      <c r="G31" s="470"/>
      <c r="H31" s="470"/>
      <c r="I31" s="472" t="s">
        <v>4054</v>
      </c>
      <c r="J31" s="470"/>
      <c r="K31" s="470"/>
      <c r="L31" s="470"/>
      <c r="M31" s="470">
        <v>2024</v>
      </c>
      <c r="N31" s="470"/>
      <c r="O31" s="470"/>
      <c r="P31" s="470"/>
      <c r="Q31" s="472" t="s">
        <v>4055</v>
      </c>
      <c r="R31" s="470"/>
      <c r="S31" s="470"/>
      <c r="T31" s="470"/>
      <c r="U31" s="470"/>
      <c r="V31" s="470"/>
      <c r="W31" s="470"/>
      <c r="X31" s="470"/>
      <c r="Y31" s="472" t="s">
        <v>4056</v>
      </c>
    </row>
    <row r="32" spans="1:25" ht="15.75">
      <c r="A32" s="486" t="s">
        <v>1779</v>
      </c>
      <c r="B32" s="470"/>
      <c r="C32" s="470"/>
      <c r="D32" s="470"/>
      <c r="E32" s="470"/>
      <c r="F32" s="470"/>
      <c r="G32" s="470"/>
      <c r="H32" s="470"/>
      <c r="I32" s="472" t="s">
        <v>2264</v>
      </c>
      <c r="J32" s="470"/>
      <c r="K32" s="470"/>
      <c r="L32" s="470"/>
      <c r="M32" s="470">
        <v>2021</v>
      </c>
      <c r="N32" s="470"/>
      <c r="O32" s="470"/>
      <c r="P32" s="470"/>
      <c r="Q32" s="472" t="s">
        <v>3005</v>
      </c>
      <c r="R32" s="470"/>
      <c r="S32" s="470"/>
      <c r="T32" s="470"/>
      <c r="U32" s="470"/>
      <c r="V32" s="470"/>
      <c r="W32" s="470"/>
      <c r="X32" s="470"/>
      <c r="Y32" s="472" t="s">
        <v>4057</v>
      </c>
    </row>
    <row r="33" spans="1:29" ht="15.75">
      <c r="A33" s="486" t="s">
        <v>4058</v>
      </c>
      <c r="B33" s="470"/>
      <c r="C33" s="470"/>
      <c r="D33" s="470"/>
      <c r="E33" s="470"/>
      <c r="F33" s="470"/>
      <c r="G33" s="470"/>
      <c r="H33" s="470"/>
      <c r="I33" s="472" t="s">
        <v>3003</v>
      </c>
      <c r="J33" s="470"/>
      <c r="K33" s="470"/>
      <c r="L33" s="470"/>
      <c r="M33" s="470"/>
      <c r="N33" s="470"/>
      <c r="O33" s="470"/>
      <c r="P33" s="470"/>
      <c r="Q33" s="472" t="s">
        <v>4059</v>
      </c>
      <c r="R33" s="470"/>
      <c r="S33" s="470"/>
      <c r="T33" s="470"/>
      <c r="U33" s="470"/>
      <c r="V33" s="470"/>
      <c r="W33" s="470"/>
      <c r="X33" s="470"/>
      <c r="Y33" s="472" t="s">
        <v>4060</v>
      </c>
      <c r="Z33" s="472"/>
      <c r="AA33" s="470"/>
      <c r="AB33" s="470"/>
      <c r="AC33" s="470"/>
    </row>
    <row r="34" spans="1:29" ht="15.75">
      <c r="A34" s="486" t="s">
        <v>4061</v>
      </c>
      <c r="B34" s="470"/>
      <c r="C34" s="470"/>
      <c r="D34" s="470"/>
      <c r="E34" s="470"/>
      <c r="F34" s="470"/>
      <c r="G34" s="470"/>
      <c r="H34" s="470"/>
      <c r="I34" s="472" t="s">
        <v>3006</v>
      </c>
      <c r="J34" s="470"/>
      <c r="K34" s="470"/>
      <c r="L34" s="470"/>
      <c r="M34" s="470"/>
      <c r="N34" s="470"/>
      <c r="O34" s="470"/>
      <c r="P34" s="470"/>
      <c r="Q34" s="472" t="s">
        <v>4062</v>
      </c>
      <c r="R34" s="470"/>
      <c r="S34" s="470"/>
      <c r="T34" s="470"/>
      <c r="U34" s="470"/>
      <c r="V34" s="470"/>
      <c r="W34" s="470"/>
      <c r="X34" s="470"/>
      <c r="Y34" s="472" t="s">
        <v>4063</v>
      </c>
      <c r="Z34" s="472"/>
      <c r="AA34" s="470"/>
      <c r="AB34" s="470"/>
      <c r="AC34" s="470"/>
    </row>
    <row r="35" spans="1:29" ht="15.75">
      <c r="A35" s="486" t="s">
        <v>3023</v>
      </c>
      <c r="B35" s="470"/>
      <c r="C35" s="470"/>
      <c r="D35" s="470"/>
      <c r="E35" s="470"/>
      <c r="F35" s="470"/>
      <c r="G35" s="470"/>
      <c r="H35" s="470"/>
      <c r="I35" s="472" t="s">
        <v>3007</v>
      </c>
      <c r="J35" s="470"/>
      <c r="K35" s="470"/>
      <c r="L35" s="470"/>
      <c r="M35" s="470"/>
      <c r="N35" s="470"/>
      <c r="O35" s="470"/>
      <c r="P35" s="470"/>
      <c r="Q35" s="472" t="s">
        <v>4064</v>
      </c>
      <c r="R35" s="470"/>
      <c r="S35" s="470"/>
      <c r="T35" s="470"/>
      <c r="U35" s="470"/>
      <c r="V35" s="470"/>
      <c r="W35" s="470"/>
      <c r="X35" s="470"/>
      <c r="Y35" s="472" t="s">
        <v>4065</v>
      </c>
      <c r="Z35" s="472"/>
      <c r="AA35" s="470"/>
      <c r="AB35" s="470"/>
      <c r="AC35" s="470"/>
    </row>
    <row r="36" spans="1:29" ht="15.75">
      <c r="A36" s="486" t="s">
        <v>4066</v>
      </c>
      <c r="B36" s="470"/>
      <c r="C36" s="470"/>
      <c r="D36" s="470"/>
      <c r="E36" s="470"/>
      <c r="F36" s="470"/>
      <c r="G36" s="470"/>
      <c r="H36" s="470"/>
      <c r="I36" s="472" t="s">
        <v>4067</v>
      </c>
      <c r="J36" s="470"/>
      <c r="K36" s="470"/>
      <c r="L36" s="470"/>
      <c r="M36" s="470"/>
      <c r="N36" s="470"/>
      <c r="O36" s="470"/>
      <c r="P36" s="470"/>
      <c r="Q36" s="472" t="s">
        <v>1780</v>
      </c>
      <c r="R36" s="470"/>
      <c r="S36" s="470"/>
      <c r="T36" s="470"/>
      <c r="U36" s="470"/>
      <c r="V36" s="470"/>
      <c r="W36" s="470"/>
      <c r="X36" s="470"/>
      <c r="Y36" s="472" t="s">
        <v>4068</v>
      </c>
      <c r="Z36" s="472"/>
      <c r="AA36" s="470"/>
      <c r="AB36" s="470"/>
      <c r="AC36" s="470">
        <v>2022</v>
      </c>
    </row>
    <row r="37" spans="1:29" ht="15.75">
      <c r="A37" s="486" t="s">
        <v>1787</v>
      </c>
      <c r="B37" s="470"/>
      <c r="C37" s="470"/>
      <c r="D37" s="470"/>
      <c r="E37" s="470"/>
      <c r="F37" s="470"/>
      <c r="G37" s="470"/>
      <c r="H37" s="470"/>
      <c r="I37" s="472" t="s">
        <v>4069</v>
      </c>
      <c r="J37" s="470"/>
      <c r="K37" s="470"/>
      <c r="L37" s="470"/>
      <c r="M37" s="470"/>
      <c r="N37" s="470"/>
      <c r="O37" s="470"/>
      <c r="P37" s="470"/>
      <c r="Q37" s="472" t="s">
        <v>4070</v>
      </c>
      <c r="R37" s="470"/>
      <c r="S37" s="470"/>
      <c r="T37" s="470"/>
      <c r="U37" s="470"/>
      <c r="V37" s="470"/>
      <c r="W37" s="470"/>
      <c r="X37" s="470"/>
      <c r="Y37" s="472" t="s">
        <v>3013</v>
      </c>
      <c r="Z37" s="472"/>
      <c r="AA37" s="470"/>
      <c r="AB37" s="470"/>
      <c r="AC37" s="470">
        <v>2023</v>
      </c>
    </row>
    <row r="38" spans="1:29" ht="15">
      <c r="A38" s="487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7" t="s">
        <v>4071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7" t="s">
        <v>4072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7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7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8" t="s">
        <v>4073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9" t="s">
        <v>4074</v>
      </c>
      <c r="H44" s="110" t="s">
        <v>4075</v>
      </c>
      <c r="P44" s="477" t="s">
        <v>4076</v>
      </c>
      <c r="Q44" s="478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0" t="s">
        <v>4077</v>
      </c>
      <c r="H45" s="244" t="s">
        <v>4078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0" t="s">
        <v>4079</v>
      </c>
      <c r="H46" s="244" t="s">
        <v>4080</v>
      </c>
      <c r="P46" s="110" t="s">
        <v>4081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0" t="s">
        <v>4082</v>
      </c>
      <c r="H47" s="244" t="s">
        <v>4217</v>
      </c>
      <c r="P47" t="s">
        <v>4083</v>
      </c>
      <c r="Q47" t="s">
        <v>1761</v>
      </c>
      <c r="T47" s="196" t="s">
        <v>4084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0" t="s">
        <v>4085</v>
      </c>
      <c r="P48" t="s">
        <v>4086</v>
      </c>
      <c r="Q48" t="s">
        <v>1762</v>
      </c>
      <c r="T48" s="196" t="s">
        <v>4087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0" t="s">
        <v>4088</v>
      </c>
      <c r="H49" s="110" t="s">
        <v>2996</v>
      </c>
      <c r="P49" t="s">
        <v>4089</v>
      </c>
      <c r="Q49" t="s">
        <v>1763</v>
      </c>
      <c r="T49" s="196" t="s">
        <v>4090</v>
      </c>
      <c r="U49" t="s">
        <v>1763</v>
      </c>
    </row>
    <row r="50" spans="1:21" ht="15">
      <c r="A50" s="490" t="s">
        <v>4091</v>
      </c>
      <c r="H50" s="244" t="s">
        <v>4092</v>
      </c>
      <c r="P50" t="s">
        <v>4093</v>
      </c>
      <c r="Q50" t="s">
        <v>1764</v>
      </c>
      <c r="T50" s="196" t="s">
        <v>4094</v>
      </c>
      <c r="U50" t="s">
        <v>1764</v>
      </c>
    </row>
    <row r="51" spans="1:21" ht="15">
      <c r="A51" s="490" t="s">
        <v>4095</v>
      </c>
      <c r="H51" s="244" t="s">
        <v>4096</v>
      </c>
      <c r="P51" t="s">
        <v>4097</v>
      </c>
      <c r="Q51" t="s">
        <v>1768</v>
      </c>
      <c r="T51" s="196" t="s">
        <v>4098</v>
      </c>
      <c r="U51" t="s">
        <v>1768</v>
      </c>
    </row>
    <row r="52" spans="1:21" ht="15">
      <c r="A52" s="490" t="s">
        <v>4099</v>
      </c>
      <c r="H52" s="244" t="s">
        <v>4100</v>
      </c>
      <c r="P52" t="s">
        <v>4101</v>
      </c>
      <c r="Q52" t="s">
        <v>1765</v>
      </c>
      <c r="T52" s="196" t="s">
        <v>4102</v>
      </c>
      <c r="U52" t="s">
        <v>1765</v>
      </c>
    </row>
    <row r="53" spans="1:21" ht="15">
      <c r="A53" s="490" t="s">
        <v>4103</v>
      </c>
      <c r="P53" t="s">
        <v>4104</v>
      </c>
      <c r="Q53" t="s">
        <v>1766</v>
      </c>
      <c r="T53" s="196" t="s">
        <v>4105</v>
      </c>
      <c r="U53" t="s">
        <v>1766</v>
      </c>
    </row>
    <row r="54" spans="1:21" ht="15">
      <c r="A54" s="490" t="s">
        <v>4106</v>
      </c>
      <c r="H54" s="110" t="s">
        <v>2997</v>
      </c>
      <c r="P54" t="s">
        <v>4107</v>
      </c>
      <c r="Q54" t="s">
        <v>1767</v>
      </c>
      <c r="T54" s="196" t="s">
        <v>4108</v>
      </c>
      <c r="U54" t="s">
        <v>1767</v>
      </c>
    </row>
    <row r="55" spans="1:21" s="244" customFormat="1" ht="15">
      <c r="A55" s="490" t="s">
        <v>4109</v>
      </c>
      <c r="B55"/>
      <c r="C55"/>
      <c r="D55"/>
      <c r="E55"/>
      <c r="F55"/>
      <c r="G55"/>
      <c r="H55" s="244" t="s">
        <v>4110</v>
      </c>
      <c r="I55"/>
      <c r="J55"/>
      <c r="K55"/>
      <c r="L55"/>
      <c r="M55"/>
      <c r="N55"/>
      <c r="O55"/>
      <c r="P55" t="s">
        <v>4111</v>
      </c>
      <c r="Q55" t="s">
        <v>4112</v>
      </c>
      <c r="R55"/>
      <c r="S55"/>
      <c r="T55"/>
      <c r="U55"/>
    </row>
    <row r="56" spans="1:21" s="244" customFormat="1" ht="15">
      <c r="A56" s="490" t="s">
        <v>4113</v>
      </c>
      <c r="B56"/>
      <c r="C56"/>
      <c r="D56"/>
      <c r="E56"/>
      <c r="F56"/>
      <c r="G56"/>
      <c r="H56" s="244" t="s">
        <v>4114</v>
      </c>
      <c r="I56"/>
      <c r="J56"/>
      <c r="K56"/>
      <c r="L56"/>
      <c r="M56"/>
      <c r="N56"/>
      <c r="O56"/>
      <c r="P56" t="s">
        <v>4115</v>
      </c>
      <c r="Q56" t="s">
        <v>4116</v>
      </c>
      <c r="R56"/>
      <c r="S56"/>
      <c r="T56" s="110" t="s">
        <v>1759</v>
      </c>
      <c r="U56" s="28"/>
    </row>
    <row r="57" spans="1:21" s="244" customFormat="1" ht="15">
      <c r="A57" s="490" t="s">
        <v>4117</v>
      </c>
      <c r="B57"/>
      <c r="C57"/>
      <c r="D57"/>
      <c r="E57"/>
      <c r="F57"/>
      <c r="G57"/>
      <c r="H57" s="244" t="s">
        <v>4118</v>
      </c>
      <c r="I57"/>
      <c r="J57"/>
      <c r="K57"/>
      <c r="L57"/>
      <c r="M57"/>
      <c r="N57"/>
      <c r="O57"/>
      <c r="P57" t="s">
        <v>4119</v>
      </c>
      <c r="Q57" t="s">
        <v>4120</v>
      </c>
      <c r="R57"/>
      <c r="S57"/>
      <c r="T57" s="196" t="s">
        <v>4121</v>
      </c>
      <c r="U57" t="s">
        <v>1761</v>
      </c>
    </row>
    <row r="58" spans="1:21" s="244" customFormat="1" ht="15">
      <c r="A58" s="490" t="s">
        <v>4122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4123</v>
      </c>
      <c r="Q58" t="s">
        <v>4124</v>
      </c>
      <c r="R58"/>
      <c r="S58"/>
      <c r="T58" s="196" t="s">
        <v>4125</v>
      </c>
      <c r="U58" t="s">
        <v>1762</v>
      </c>
    </row>
    <row r="59" spans="1:21" s="244" customFormat="1" ht="15">
      <c r="A59" s="490" t="s">
        <v>4126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4127</v>
      </c>
      <c r="Q59" t="s">
        <v>4128</v>
      </c>
      <c r="R59" s="196"/>
      <c r="S59" s="196"/>
      <c r="T59" s="196" t="s">
        <v>4129</v>
      </c>
      <c r="U59" t="s">
        <v>1763</v>
      </c>
    </row>
    <row r="60" spans="1:21" s="244" customFormat="1" ht="15">
      <c r="A60" s="490" t="s">
        <v>4130</v>
      </c>
      <c r="B60"/>
      <c r="C60"/>
      <c r="D60"/>
      <c r="E60"/>
      <c r="F60"/>
      <c r="G60"/>
      <c r="H60" s="244" t="s">
        <v>4131</v>
      </c>
      <c r="I60"/>
      <c r="J60"/>
      <c r="K60"/>
      <c r="L60"/>
      <c r="M60"/>
      <c r="N60"/>
      <c r="O60"/>
      <c r="P60" t="s">
        <v>4132</v>
      </c>
      <c r="Q60" t="s">
        <v>4133</v>
      </c>
      <c r="R60"/>
      <c r="S60"/>
      <c r="T60" s="196" t="s">
        <v>4134</v>
      </c>
      <c r="U60" t="s">
        <v>1764</v>
      </c>
    </row>
    <row r="61" spans="1:21" s="244" customFormat="1" ht="15">
      <c r="A61" s="490" t="s">
        <v>4135</v>
      </c>
      <c r="B61"/>
      <c r="C61"/>
      <c r="D61"/>
      <c r="E61"/>
      <c r="F61"/>
      <c r="G61"/>
      <c r="H61" s="244" t="s">
        <v>4136</v>
      </c>
      <c r="I61"/>
      <c r="J61"/>
      <c r="K61"/>
      <c r="L61"/>
      <c r="M61"/>
      <c r="N61"/>
      <c r="O61"/>
      <c r="P61" t="s">
        <v>4137</v>
      </c>
      <c r="Q61" t="s">
        <v>4138</v>
      </c>
      <c r="R61"/>
      <c r="S61"/>
      <c r="T61"/>
      <c r="U61"/>
    </row>
    <row r="62" spans="1:21" s="244" customFormat="1" ht="15">
      <c r="A62" s="490" t="s">
        <v>4139</v>
      </c>
      <c r="B62"/>
      <c r="C62"/>
      <c r="D62"/>
      <c r="E62"/>
      <c r="F62"/>
      <c r="G62"/>
      <c r="H62" s="244" t="s">
        <v>4140</v>
      </c>
      <c r="I62"/>
      <c r="J62"/>
      <c r="K62"/>
      <c r="L62"/>
      <c r="M62"/>
      <c r="N62"/>
      <c r="O62"/>
      <c r="P62" t="s">
        <v>4141</v>
      </c>
      <c r="Q62" t="s">
        <v>4142</v>
      </c>
      <c r="R62"/>
      <c r="S62"/>
      <c r="T62" s="110" t="s">
        <v>1759</v>
      </c>
      <c r="U62"/>
    </row>
    <row r="63" spans="1:21" s="244" customFormat="1" ht="15">
      <c r="A63" s="490" t="s">
        <v>4143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0" t="s">
        <v>4144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0" t="s">
        <v>4145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0" t="s">
        <v>4146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0" t="s">
        <v>4147</v>
      </c>
      <c r="B67"/>
      <c r="C67"/>
      <c r="D67"/>
      <c r="E67"/>
      <c r="F67"/>
      <c r="G67"/>
      <c r="H67" s="244" t="s">
        <v>4148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0" t="s">
        <v>4149</v>
      </c>
      <c r="B68"/>
      <c r="C68"/>
      <c r="D68"/>
      <c r="E68"/>
      <c r="F68"/>
      <c r="G68"/>
      <c r="H68" s="244" t="s">
        <v>4150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0" t="s">
        <v>4151</v>
      </c>
      <c r="B69"/>
      <c r="C69"/>
      <c r="D69"/>
      <c r="E69"/>
      <c r="F69"/>
      <c r="G69"/>
      <c r="H69" s="244" t="s">
        <v>4152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0" t="s">
        <v>4153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0" t="s">
        <v>4154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0" t="s">
        <v>4155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0" t="s">
        <v>4156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0" t="s">
        <v>4157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0" t="s">
        <v>4158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0" t="s">
        <v>4159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0" t="s">
        <v>4160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0"/>
    </row>
    <row r="79" spans="1:20" s="244" customFormat="1" ht="15">
      <c r="A79" s="490"/>
    </row>
    <row r="80" spans="1:20" s="244" customFormat="1" ht="15">
      <c r="A80" s="491" t="s">
        <v>4161</v>
      </c>
    </row>
    <row r="81" spans="1:1" s="244" customFormat="1" ht="15">
      <c r="A81" s="491" t="s">
        <v>4162</v>
      </c>
    </row>
    <row r="82" spans="1:1" s="244" customFormat="1" ht="15">
      <c r="A82" s="491" t="s">
        <v>4163</v>
      </c>
    </row>
    <row r="83" spans="1:1" s="244" customFormat="1" ht="15">
      <c r="A83" s="201" t="s">
        <v>4164</v>
      </c>
    </row>
    <row r="84" spans="1:1" s="244" customFormat="1" ht="15">
      <c r="A84" s="491" t="s">
        <v>4165</v>
      </c>
    </row>
    <row r="85" spans="1:1" s="244" customFormat="1" ht="15">
      <c r="A85" s="492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4166</v>
      </c>
    </row>
    <row r="90" spans="1:1" ht="14.25">
      <c r="A90" s="201" t="s">
        <v>4167</v>
      </c>
    </row>
    <row r="91" spans="1:1" ht="14.25">
      <c r="A91" s="201" t="s">
        <v>4168</v>
      </c>
    </row>
    <row r="92" spans="1:1" ht="14.25">
      <c r="A92" s="201" t="s">
        <v>4169</v>
      </c>
    </row>
    <row r="93" spans="1:1" ht="14.25">
      <c r="A93" s="201" t="s">
        <v>4170</v>
      </c>
    </row>
    <row r="94" spans="1:1" ht="14.25">
      <c r="A94" s="201" t="s">
        <v>4171</v>
      </c>
    </row>
    <row r="95" spans="1:1" ht="14.25">
      <c r="A95" s="201" t="s">
        <v>4172</v>
      </c>
    </row>
    <row r="96" spans="1:1" ht="14.25">
      <c r="A96" s="201" t="s">
        <v>4173</v>
      </c>
    </row>
    <row r="100" spans="1:221" ht="26.25">
      <c r="A100" s="493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21" ht="14.25">
      <c r="A101" s="494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21" ht="20.25">
      <c r="A102" s="495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21" ht="15.75">
      <c r="A103" s="497" t="s">
        <v>4186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7" t="s">
        <v>4187</v>
      </c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497" t="s">
        <v>4186</v>
      </c>
      <c r="AI103" s="28"/>
      <c r="DJ103" s="497"/>
      <c r="DN103" s="10"/>
      <c r="DW103"/>
    </row>
    <row r="104" spans="1:221" s="507" customFormat="1" ht="26.25">
      <c r="A104" s="510" t="s">
        <v>199</v>
      </c>
      <c r="M104" s="508" t="s">
        <v>5109</v>
      </c>
      <c r="R104" s="512" t="s">
        <v>150</v>
      </c>
      <c r="S104" s="509" t="s">
        <v>3027</v>
      </c>
      <c r="V104" s="510" t="s">
        <v>4184</v>
      </c>
      <c r="Y104" s="510" t="s">
        <v>3302</v>
      </c>
      <c r="AB104" s="510" t="s">
        <v>4185</v>
      </c>
      <c r="AG104" s="508" t="s">
        <v>4174</v>
      </c>
      <c r="AK104" s="521"/>
      <c r="AM104" s="506" t="s">
        <v>4175</v>
      </c>
      <c r="AS104" s="510" t="s">
        <v>4176</v>
      </c>
      <c r="AY104" s="510" t="s">
        <v>4177</v>
      </c>
      <c r="AZ104" s="463"/>
      <c r="BA104" s="463"/>
      <c r="BB104" s="463"/>
      <c r="BC104" s="463"/>
      <c r="BE104" s="510" t="s">
        <v>737</v>
      </c>
      <c r="BK104" s="510" t="s">
        <v>4178</v>
      </c>
      <c r="BQ104" s="510" t="s">
        <v>4179</v>
      </c>
      <c r="BW104" s="510" t="s">
        <v>3024</v>
      </c>
      <c r="CC104" s="510" t="s">
        <v>4464</v>
      </c>
      <c r="CI104" s="510" t="s">
        <v>186</v>
      </c>
      <c r="CO104" s="510" t="s">
        <v>175</v>
      </c>
      <c r="CU104" s="510" t="s">
        <v>3025</v>
      </c>
      <c r="DA104" s="510" t="s">
        <v>4180</v>
      </c>
      <c r="DG104" s="510" t="s">
        <v>4181</v>
      </c>
      <c r="DM104" s="510" t="s">
        <v>188</v>
      </c>
      <c r="DS104" s="510" t="s">
        <v>4182</v>
      </c>
      <c r="DY104" s="510" t="s">
        <v>3026</v>
      </c>
      <c r="EE104" s="510" t="s">
        <v>2265</v>
      </c>
      <c r="EK104" s="510" t="s">
        <v>190</v>
      </c>
      <c r="EQ104" s="510" t="s">
        <v>3163</v>
      </c>
      <c r="EW104" s="510" t="s">
        <v>3164</v>
      </c>
      <c r="FC104" s="510" t="s">
        <v>4183</v>
      </c>
      <c r="FI104" s="510" t="s">
        <v>193</v>
      </c>
      <c r="FO104" s="510" t="s">
        <v>3207</v>
      </c>
      <c r="FU104" s="510" t="s">
        <v>194</v>
      </c>
      <c r="GA104" s="510" t="s">
        <v>176</v>
      </c>
      <c r="GG104" s="510" t="s">
        <v>196</v>
      </c>
      <c r="GM104" s="510" t="s">
        <v>3165</v>
      </c>
      <c r="GS104" s="510" t="s">
        <v>198</v>
      </c>
    </row>
    <row r="105" spans="1:221" s="481" customFormat="1" ht="16.5">
      <c r="A105" s="479" t="s">
        <v>2708</v>
      </c>
      <c r="D105" s="241">
        <f>'Punten per wedstrijd'!E1071</f>
        <v>3663.5</v>
      </c>
      <c r="E105" s="513">
        <v>3</v>
      </c>
      <c r="G105" s="479" t="s">
        <v>3647</v>
      </c>
      <c r="J105" s="241">
        <f>'Punten per wedstrijd'!E1107</f>
        <v>1995.3</v>
      </c>
      <c r="K105" s="513">
        <v>0</v>
      </c>
      <c r="M105" s="516" t="s">
        <v>0</v>
      </c>
      <c r="N105" s="522" t="s">
        <v>2271</v>
      </c>
      <c r="R105" s="523">
        <f>$AR$421</f>
        <v>61</v>
      </c>
      <c r="S105" s="556">
        <f>$E$421</f>
        <v>12767.699999999997</v>
      </c>
      <c r="V105" s="479" t="s">
        <v>3640</v>
      </c>
      <c r="W105" s="470"/>
      <c r="X105" s="470"/>
      <c r="Y105" s="479" t="s">
        <v>31</v>
      </c>
      <c r="Z105" s="470"/>
      <c r="AA105" s="470"/>
      <c r="AB105" s="479" t="s">
        <v>3640</v>
      </c>
      <c r="AE105" s="470"/>
      <c r="AG105" s="549" t="s">
        <v>668</v>
      </c>
      <c r="AH105" s="390"/>
      <c r="AI105" s="390"/>
      <c r="AJ105" s="241">
        <v>248.6</v>
      </c>
      <c r="AK105" s="513">
        <v>0</v>
      </c>
      <c r="AM105" s="515" t="s">
        <v>15</v>
      </c>
      <c r="AN105" s="211"/>
      <c r="AP105" s="241">
        <v>127.5</v>
      </c>
      <c r="AQ105" s="513">
        <v>1</v>
      </c>
      <c r="AS105" s="517" t="s">
        <v>633</v>
      </c>
      <c r="AV105" s="528">
        <v>68.900000000000006</v>
      </c>
      <c r="AW105" s="513">
        <v>1</v>
      </c>
      <c r="AY105" s="517" t="s">
        <v>1658</v>
      </c>
      <c r="BB105" s="241">
        <v>137.6</v>
      </c>
      <c r="BC105" s="513">
        <v>3</v>
      </c>
      <c r="BE105" s="517" t="s">
        <v>31</v>
      </c>
      <c r="BH105" s="241">
        <v>760.7</v>
      </c>
      <c r="BI105" s="513">
        <v>3</v>
      </c>
      <c r="BK105" s="517" t="s">
        <v>633</v>
      </c>
      <c r="BN105" s="241">
        <v>14.2</v>
      </c>
      <c r="BO105" s="513">
        <v>0</v>
      </c>
      <c r="BQ105" s="517" t="s">
        <v>3647</v>
      </c>
      <c r="BT105" s="241">
        <v>20.799999999999997</v>
      </c>
      <c r="BU105" s="513">
        <v>0</v>
      </c>
      <c r="BW105" s="517" t="s">
        <v>2717</v>
      </c>
      <c r="BZ105" s="241">
        <v>446</v>
      </c>
      <c r="CA105" s="513">
        <v>3</v>
      </c>
      <c r="CC105" s="517" t="s">
        <v>3636</v>
      </c>
      <c r="CF105" s="241">
        <v>135.5</v>
      </c>
      <c r="CG105" s="513">
        <v>0</v>
      </c>
      <c r="CI105" s="517" t="s">
        <v>1665</v>
      </c>
      <c r="CL105" s="241">
        <v>375</v>
      </c>
      <c r="CM105" s="513">
        <v>1</v>
      </c>
      <c r="CO105" s="517" t="s">
        <v>142</v>
      </c>
      <c r="CR105" s="241">
        <v>388.5</v>
      </c>
      <c r="CS105" s="513">
        <v>1</v>
      </c>
      <c r="CU105" s="517" t="s">
        <v>2732</v>
      </c>
      <c r="CX105" s="246">
        <v>521.29999999999995</v>
      </c>
      <c r="CY105" s="56">
        <v>3</v>
      </c>
      <c r="DA105" s="517" t="s">
        <v>667</v>
      </c>
      <c r="DD105" s="241">
        <v>57.4</v>
      </c>
      <c r="DE105" s="513">
        <v>1</v>
      </c>
      <c r="DG105" s="517" t="s">
        <v>31</v>
      </c>
      <c r="DJ105" s="246">
        <v>28.5</v>
      </c>
      <c r="DK105" s="56">
        <v>3</v>
      </c>
      <c r="DM105" s="517" t="s">
        <v>21</v>
      </c>
      <c r="DP105" s="246">
        <v>424.6</v>
      </c>
      <c r="DQ105" s="56">
        <v>0</v>
      </c>
      <c r="DS105" s="517" t="s">
        <v>668</v>
      </c>
      <c r="DT105" s="390"/>
      <c r="DU105" s="390"/>
      <c r="DV105" s="241">
        <v>282.2</v>
      </c>
      <c r="DW105" s="513">
        <v>0</v>
      </c>
      <c r="DX105" s="390"/>
      <c r="DY105" s="517" t="s">
        <v>651</v>
      </c>
      <c r="DZ105" s="390"/>
      <c r="EA105" s="390"/>
      <c r="EB105" s="246">
        <v>52.5</v>
      </c>
      <c r="EC105" s="56">
        <v>3</v>
      </c>
      <c r="ED105" s="390"/>
      <c r="EE105" s="517" t="s">
        <v>668</v>
      </c>
      <c r="EF105" s="390"/>
      <c r="EG105" s="390"/>
      <c r="EH105" s="246">
        <v>161.1</v>
      </c>
      <c r="EI105" s="56">
        <v>0</v>
      </c>
      <c r="EJ105" s="390"/>
      <c r="EK105" s="517" t="s">
        <v>3636</v>
      </c>
      <c r="EL105" s="390"/>
      <c r="EM105" s="390"/>
      <c r="EN105" s="246">
        <v>116.3</v>
      </c>
      <c r="EO105" s="56">
        <v>3</v>
      </c>
      <c r="EQ105" s="517" t="s">
        <v>1344</v>
      </c>
      <c r="ET105" s="241">
        <v>128.90000000000003</v>
      </c>
      <c r="EU105" s="513">
        <v>0</v>
      </c>
      <c r="EW105" s="517" t="s">
        <v>2727</v>
      </c>
      <c r="EZ105" s="246">
        <v>858.09999999999991</v>
      </c>
      <c r="FA105" s="56">
        <v>3</v>
      </c>
      <c r="FC105" s="517" t="s">
        <v>633</v>
      </c>
      <c r="FF105" s="241">
        <v>176.20000000000002</v>
      </c>
      <c r="FG105" s="513">
        <v>3</v>
      </c>
      <c r="FI105" s="517" t="s">
        <v>142</v>
      </c>
      <c r="FL105" s="246">
        <v>613.6</v>
      </c>
      <c r="FM105" s="56">
        <v>1</v>
      </c>
      <c r="FO105" s="517" t="s">
        <v>155</v>
      </c>
      <c r="FR105" s="241">
        <v>48.3</v>
      </c>
      <c r="FS105" s="513">
        <v>3</v>
      </c>
      <c r="FU105" s="517" t="s">
        <v>3644</v>
      </c>
      <c r="FX105" s="246">
        <v>569.5</v>
      </c>
      <c r="FY105" s="56">
        <v>3</v>
      </c>
      <c r="GA105" s="517" t="s">
        <v>21</v>
      </c>
      <c r="GD105" s="241">
        <v>558.09999999999991</v>
      </c>
      <c r="GE105" s="513">
        <v>3</v>
      </c>
      <c r="GG105" s="517" t="s">
        <v>3644</v>
      </c>
      <c r="GJ105" s="246">
        <v>580.5</v>
      </c>
      <c r="GK105" s="56">
        <v>3</v>
      </c>
      <c r="GM105" s="517" t="s">
        <v>3636</v>
      </c>
      <c r="GN105" s="390"/>
      <c r="GO105" s="390"/>
      <c r="GP105" s="241">
        <v>517.20000000000005</v>
      </c>
      <c r="GQ105" s="513">
        <v>3</v>
      </c>
      <c r="GR105" s="390"/>
      <c r="GS105" s="517" t="s">
        <v>682</v>
      </c>
      <c r="GT105" s="390"/>
      <c r="GU105" s="390"/>
      <c r="GV105" s="246">
        <v>54.300000000000004</v>
      </c>
      <c r="GW105" s="56">
        <v>0</v>
      </c>
      <c r="HM105" s="390"/>
    </row>
    <row r="106" spans="1:221" s="481" customFormat="1" ht="16.5">
      <c r="A106" s="479" t="s">
        <v>155</v>
      </c>
      <c r="D106" s="241">
        <f>'Punten per wedstrijd'!E1114</f>
        <v>2922.9000000000005</v>
      </c>
      <c r="E106" s="513">
        <v>0</v>
      </c>
      <c r="G106" s="479" t="s">
        <v>2196</v>
      </c>
      <c r="J106" s="241">
        <f>'Punten per wedstrijd'!E1002</f>
        <v>3446.85</v>
      </c>
      <c r="K106" s="513">
        <v>3</v>
      </c>
      <c r="M106" s="516" t="s">
        <v>2</v>
      </c>
      <c r="N106" s="522" t="s">
        <v>3020</v>
      </c>
      <c r="R106" s="523">
        <f>$AR$410</f>
        <v>61</v>
      </c>
      <c r="S106" s="556">
        <f>$E$410</f>
        <v>12728.300000000001</v>
      </c>
      <c r="V106" s="479" t="s">
        <v>3625</v>
      </c>
      <c r="W106" s="470"/>
      <c r="X106" s="470"/>
      <c r="Y106" s="479" t="s">
        <v>668</v>
      </c>
      <c r="Z106" s="470"/>
      <c r="AA106" s="470"/>
      <c r="AB106" s="479" t="s">
        <v>2732</v>
      </c>
      <c r="AE106" s="470"/>
      <c r="AG106" s="549" t="s">
        <v>1344</v>
      </c>
      <c r="AH106" s="390"/>
      <c r="AI106" s="390"/>
      <c r="AJ106" s="241">
        <v>313.49999999999994</v>
      </c>
      <c r="AK106" s="513">
        <v>3</v>
      </c>
      <c r="AM106" s="515" t="s">
        <v>142</v>
      </c>
      <c r="AN106" s="211"/>
      <c r="AP106" s="241">
        <v>154.79999999999998</v>
      </c>
      <c r="AQ106" s="513">
        <v>2</v>
      </c>
      <c r="AS106" s="517" t="s">
        <v>2732</v>
      </c>
      <c r="AV106" s="528">
        <v>74.3</v>
      </c>
      <c r="AW106" s="513">
        <v>2</v>
      </c>
      <c r="AY106" s="517" t="s">
        <v>1343</v>
      </c>
      <c r="BB106" s="241">
        <v>76.8</v>
      </c>
      <c r="BC106" s="513">
        <v>0</v>
      </c>
      <c r="BE106" s="517" t="s">
        <v>3643</v>
      </c>
      <c r="BH106" s="241">
        <v>442.45</v>
      </c>
      <c r="BI106" s="513">
        <v>0</v>
      </c>
      <c r="BK106" s="517" t="s">
        <v>1349</v>
      </c>
      <c r="BN106" s="241">
        <v>243</v>
      </c>
      <c r="BO106" s="513">
        <v>3</v>
      </c>
      <c r="BQ106" s="517" t="s">
        <v>3640</v>
      </c>
      <c r="BT106" s="241">
        <v>39.800000000000004</v>
      </c>
      <c r="BU106" s="513">
        <v>3</v>
      </c>
      <c r="BW106" s="517" t="s">
        <v>1349</v>
      </c>
      <c r="BZ106" s="241">
        <v>257.5</v>
      </c>
      <c r="CA106" s="513">
        <v>0</v>
      </c>
      <c r="CC106" s="517" t="s">
        <v>2717</v>
      </c>
      <c r="CF106" s="241">
        <v>185.70000000000002</v>
      </c>
      <c r="CG106" s="513">
        <v>3</v>
      </c>
      <c r="CI106" s="517" t="s">
        <v>3636</v>
      </c>
      <c r="CL106" s="241">
        <v>381</v>
      </c>
      <c r="CM106" s="513">
        <v>2</v>
      </c>
      <c r="CO106" s="517" t="s">
        <v>2717</v>
      </c>
      <c r="CR106" s="241">
        <v>414.90000000000003</v>
      </c>
      <c r="CS106" s="513">
        <v>2</v>
      </c>
      <c r="CU106" s="517" t="s">
        <v>3646</v>
      </c>
      <c r="CX106" s="246">
        <v>182.20000000000002</v>
      </c>
      <c r="CY106" s="56">
        <v>0</v>
      </c>
      <c r="DA106" s="517" t="s">
        <v>3646</v>
      </c>
      <c r="DD106" s="241">
        <v>70.599999999999994</v>
      </c>
      <c r="DE106" s="513">
        <v>2</v>
      </c>
      <c r="DG106" s="517" t="s">
        <v>142</v>
      </c>
      <c r="DJ106" s="246">
        <v>16.5</v>
      </c>
      <c r="DK106" s="56">
        <v>0</v>
      </c>
      <c r="DM106" s="517" t="s">
        <v>3643</v>
      </c>
      <c r="DP106" s="246">
        <v>565.15</v>
      </c>
      <c r="DQ106" s="56">
        <v>3</v>
      </c>
      <c r="DS106" s="517" t="s">
        <v>651</v>
      </c>
      <c r="DT106" s="390"/>
      <c r="DU106" s="390"/>
      <c r="DV106" s="241">
        <v>921.80000000000007</v>
      </c>
      <c r="DW106" s="513">
        <v>3</v>
      </c>
      <c r="DX106" s="390"/>
      <c r="DY106" s="517" t="s">
        <v>31</v>
      </c>
      <c r="DZ106" s="390"/>
      <c r="EA106" s="390"/>
      <c r="EB106" s="246">
        <v>42</v>
      </c>
      <c r="EC106" s="56">
        <v>0</v>
      </c>
      <c r="ED106" s="390"/>
      <c r="EE106" s="517" t="s">
        <v>1658</v>
      </c>
      <c r="EF106" s="390"/>
      <c r="EG106" s="390"/>
      <c r="EH106" s="246">
        <v>456.09999999999997</v>
      </c>
      <c r="EI106" s="56">
        <v>3</v>
      </c>
      <c r="EJ106" s="390"/>
      <c r="EK106" s="517" t="s">
        <v>1667</v>
      </c>
      <c r="EL106" s="390"/>
      <c r="EM106" s="390"/>
      <c r="EN106" s="246">
        <v>77</v>
      </c>
      <c r="EO106" s="56">
        <v>0</v>
      </c>
      <c r="EQ106" s="517" t="s">
        <v>1343</v>
      </c>
      <c r="ET106" s="241">
        <v>434.40000000000003</v>
      </c>
      <c r="EU106" s="513">
        <v>3</v>
      </c>
      <c r="EW106" s="517" t="s">
        <v>3643</v>
      </c>
      <c r="EZ106" s="246">
        <v>579</v>
      </c>
      <c r="FA106" s="56">
        <v>0</v>
      </c>
      <c r="FC106" s="517" t="s">
        <v>2200</v>
      </c>
      <c r="FF106" s="241">
        <v>35.299999999999997</v>
      </c>
      <c r="FG106" s="513">
        <v>0</v>
      </c>
      <c r="FI106" s="517" t="s">
        <v>667</v>
      </c>
      <c r="FL106" s="246">
        <v>633.6</v>
      </c>
      <c r="FM106" s="56">
        <v>2</v>
      </c>
      <c r="FO106" s="517" t="s">
        <v>633</v>
      </c>
      <c r="FR106" s="241">
        <v>6</v>
      </c>
      <c r="FS106" s="513">
        <v>0</v>
      </c>
      <c r="FU106" s="517" t="s">
        <v>2708</v>
      </c>
      <c r="FX106" s="246">
        <v>432.4</v>
      </c>
      <c r="FY106" s="56">
        <v>0</v>
      </c>
      <c r="GA106" s="517" t="s">
        <v>2727</v>
      </c>
      <c r="GD106" s="241">
        <v>395.7</v>
      </c>
      <c r="GE106" s="513">
        <v>0</v>
      </c>
      <c r="GG106" s="517" t="s">
        <v>1657</v>
      </c>
      <c r="GJ106" s="246">
        <v>289</v>
      </c>
      <c r="GK106" s="56">
        <v>0</v>
      </c>
      <c r="GM106" s="517" t="s">
        <v>2727</v>
      </c>
      <c r="GN106" s="390"/>
      <c r="GO106" s="390"/>
      <c r="GP106" s="241">
        <v>393.19999999999993</v>
      </c>
      <c r="GQ106" s="513">
        <v>0</v>
      </c>
      <c r="GR106" s="390"/>
      <c r="GS106" s="517" t="s">
        <v>3625</v>
      </c>
      <c r="GT106" s="390"/>
      <c r="GU106" s="390"/>
      <c r="GV106" s="246">
        <v>82.5</v>
      </c>
      <c r="GW106" s="56">
        <v>3</v>
      </c>
      <c r="HM106" s="390"/>
    </row>
    <row r="107" spans="1:221" s="481" customFormat="1" ht="16.5">
      <c r="A107" s="479"/>
      <c r="D107" s="241"/>
      <c r="E107" s="513"/>
      <c r="G107" s="479"/>
      <c r="J107" s="241"/>
      <c r="K107" s="513"/>
      <c r="M107" s="516" t="s">
        <v>3</v>
      </c>
      <c r="N107" s="522" t="s">
        <v>3989</v>
      </c>
      <c r="R107" s="523">
        <f>$AR$335</f>
        <v>58</v>
      </c>
      <c r="S107" s="556">
        <f>$E$335</f>
        <v>10505.000000000002</v>
      </c>
      <c r="V107" s="479"/>
      <c r="W107" s="470"/>
      <c r="X107" s="470"/>
      <c r="Y107" s="479"/>
      <c r="Z107" s="470"/>
      <c r="AA107" s="470"/>
      <c r="AB107" s="479"/>
      <c r="AE107" s="470"/>
      <c r="AG107" s="549"/>
      <c r="AH107" s="390"/>
      <c r="AI107" s="390"/>
      <c r="AJ107" s="241"/>
      <c r="AK107" s="513"/>
      <c r="AM107" s="515"/>
      <c r="AN107" s="211"/>
      <c r="AP107" s="241"/>
      <c r="AQ107" s="513"/>
      <c r="AS107" s="517"/>
      <c r="AV107" s="528"/>
      <c r="AW107" s="513"/>
      <c r="AY107" s="517"/>
      <c r="BB107" s="241"/>
      <c r="BC107" s="513"/>
      <c r="BE107" s="517"/>
      <c r="BH107" s="241"/>
      <c r="BI107" s="513"/>
      <c r="BK107" s="517"/>
      <c r="BN107" s="241"/>
      <c r="BO107" s="513"/>
      <c r="BQ107" s="517"/>
      <c r="BT107" s="241"/>
      <c r="BU107" s="513"/>
      <c r="BW107" s="517"/>
      <c r="BZ107" s="241"/>
      <c r="CA107" s="513"/>
      <c r="CC107" s="517"/>
      <c r="CF107" s="241"/>
      <c r="CG107" s="513"/>
      <c r="CI107" s="517"/>
      <c r="CL107" s="241"/>
      <c r="CM107" s="513"/>
      <c r="CO107" s="517"/>
      <c r="CR107" s="241"/>
      <c r="CS107" s="513"/>
      <c r="CU107" s="517"/>
      <c r="CX107" s="246"/>
      <c r="CY107" s="56"/>
      <c r="DA107" s="517"/>
      <c r="DD107" s="241"/>
      <c r="DE107" s="513"/>
      <c r="DG107" s="517"/>
      <c r="DJ107" s="246"/>
      <c r="DK107" s="56"/>
      <c r="DM107" s="517"/>
      <c r="DP107" s="246"/>
      <c r="DQ107" s="56"/>
      <c r="DS107" s="517"/>
      <c r="DT107" s="390"/>
      <c r="DU107" s="390"/>
      <c r="DV107" s="241"/>
      <c r="DW107" s="513"/>
      <c r="DX107" s="390"/>
      <c r="DY107" s="517"/>
      <c r="DZ107" s="390"/>
      <c r="EA107" s="390"/>
      <c r="EB107" s="246"/>
      <c r="EC107" s="56"/>
      <c r="ED107" s="390"/>
      <c r="EE107" s="517"/>
      <c r="EF107" s="390"/>
      <c r="EG107" s="390"/>
      <c r="EH107" s="246"/>
      <c r="EI107" s="56"/>
      <c r="EJ107" s="390"/>
      <c r="EK107" s="517"/>
      <c r="EL107" s="390"/>
      <c r="EM107" s="390"/>
      <c r="EN107" s="246"/>
      <c r="EO107" s="56"/>
      <c r="EQ107" s="517"/>
      <c r="ET107" s="241"/>
      <c r="EU107" s="513"/>
      <c r="EW107" s="517"/>
      <c r="EZ107" s="246"/>
      <c r="FA107" s="56"/>
      <c r="FC107" s="517"/>
      <c r="FF107" s="241"/>
      <c r="FG107" s="513"/>
      <c r="FI107" s="517"/>
      <c r="FL107" s="246"/>
      <c r="FM107" s="56"/>
      <c r="FO107" s="517"/>
      <c r="FR107" s="241"/>
      <c r="FS107" s="513"/>
      <c r="FU107" s="517"/>
      <c r="FX107" s="246"/>
      <c r="FY107" s="56"/>
      <c r="GA107" s="517"/>
      <c r="GD107" s="241"/>
      <c r="GE107" s="513"/>
      <c r="GG107" s="517"/>
      <c r="GJ107" s="246"/>
      <c r="GK107" s="56"/>
      <c r="GM107" s="517"/>
      <c r="GN107" s="390"/>
      <c r="GO107" s="390"/>
      <c r="GP107" s="241"/>
      <c r="GQ107" s="513"/>
      <c r="GR107" s="390"/>
      <c r="GS107" s="517"/>
      <c r="GT107" s="390"/>
      <c r="GU107" s="390"/>
      <c r="GV107" s="246"/>
      <c r="GW107" s="56"/>
      <c r="HM107" s="390"/>
    </row>
    <row r="108" spans="1:221" s="481" customFormat="1" ht="16.5">
      <c r="A108" s="479" t="s">
        <v>3636</v>
      </c>
      <c r="D108" s="241">
        <f>'Punten per wedstrijd'!E1054</f>
        <v>1630.4999999999998</v>
      </c>
      <c r="E108" s="513">
        <v>0</v>
      </c>
      <c r="G108" s="479" t="s">
        <v>1344</v>
      </c>
      <c r="J108" s="241">
        <f>'Punten per wedstrijd'!E1013</f>
        <v>3024.2</v>
      </c>
      <c r="K108" s="513">
        <v>3</v>
      </c>
      <c r="M108" s="516" t="s">
        <v>5</v>
      </c>
      <c r="N108" s="522" t="s">
        <v>1779</v>
      </c>
      <c r="R108" s="523">
        <f>$AR$435</f>
        <v>56</v>
      </c>
      <c r="S108" s="556">
        <f>$E$435</f>
        <v>13607.749999999998</v>
      </c>
      <c r="V108" s="479" t="s">
        <v>155</v>
      </c>
      <c r="W108" s="470"/>
      <c r="X108" s="470"/>
      <c r="Y108" s="479" t="s">
        <v>1344</v>
      </c>
      <c r="Z108" s="470"/>
      <c r="AA108" s="470"/>
      <c r="AB108" s="479" t="s">
        <v>2710</v>
      </c>
      <c r="AE108" s="470"/>
      <c r="AG108" s="549" t="s">
        <v>21</v>
      </c>
      <c r="AH108" s="390"/>
      <c r="AI108" s="390"/>
      <c r="AJ108" s="241">
        <v>557.20000000000005</v>
      </c>
      <c r="AK108" s="513">
        <v>3</v>
      </c>
      <c r="AM108" s="515" t="s">
        <v>1657</v>
      </c>
      <c r="AN108" s="211"/>
      <c r="AP108" s="241">
        <v>41.2</v>
      </c>
      <c r="AQ108" s="513">
        <v>0</v>
      </c>
      <c r="AS108" s="517" t="s">
        <v>2212</v>
      </c>
      <c r="AV108" s="528">
        <v>47.4</v>
      </c>
      <c r="AW108" s="513">
        <v>0</v>
      </c>
      <c r="AY108" s="517" t="s">
        <v>3625</v>
      </c>
      <c r="BB108" s="241">
        <v>45.500000000000007</v>
      </c>
      <c r="BC108" s="513">
        <v>0</v>
      </c>
      <c r="BE108" s="517" t="s">
        <v>1349</v>
      </c>
      <c r="BH108" s="241">
        <v>611.20000000000005</v>
      </c>
      <c r="BI108" s="513">
        <v>1</v>
      </c>
      <c r="BK108" s="517" t="s">
        <v>3643</v>
      </c>
      <c r="BN108" s="241">
        <v>118.5</v>
      </c>
      <c r="BO108" s="513">
        <v>0</v>
      </c>
      <c r="BQ108" s="517" t="s">
        <v>667</v>
      </c>
      <c r="BT108" s="241">
        <v>47.599999999999994</v>
      </c>
      <c r="BU108" s="513">
        <v>0</v>
      </c>
      <c r="BW108" s="517" t="s">
        <v>155</v>
      </c>
      <c r="BZ108" s="241">
        <v>173</v>
      </c>
      <c r="CA108" s="513">
        <v>1</v>
      </c>
      <c r="CC108" s="517" t="s">
        <v>2212</v>
      </c>
      <c r="CF108" s="241">
        <v>131.80000000000001</v>
      </c>
      <c r="CG108" s="513">
        <v>3</v>
      </c>
      <c r="CI108" s="517" t="s">
        <v>2717</v>
      </c>
      <c r="CL108" s="241">
        <v>193.89999999999998</v>
      </c>
      <c r="CM108" s="513">
        <v>0</v>
      </c>
      <c r="CO108" s="517" t="s">
        <v>1349</v>
      </c>
      <c r="CR108" s="241">
        <v>336.6</v>
      </c>
      <c r="CS108" s="513">
        <v>0</v>
      </c>
      <c r="CU108" s="517" t="s">
        <v>3644</v>
      </c>
      <c r="CX108" s="246">
        <v>627.6</v>
      </c>
      <c r="CY108" s="56">
        <v>0</v>
      </c>
      <c r="DA108" s="517" t="s">
        <v>2727</v>
      </c>
      <c r="DD108" s="241">
        <v>0</v>
      </c>
      <c r="DE108" s="513">
        <v>0</v>
      </c>
      <c r="DG108" s="517" t="s">
        <v>2732</v>
      </c>
      <c r="DJ108" s="246">
        <v>58.3</v>
      </c>
      <c r="DK108" s="56">
        <v>3</v>
      </c>
      <c r="DM108" s="517" t="s">
        <v>2196</v>
      </c>
      <c r="DP108" s="246">
        <v>399.59999999999997</v>
      </c>
      <c r="DQ108" s="56">
        <v>0</v>
      </c>
      <c r="DS108" s="517" t="s">
        <v>3640</v>
      </c>
      <c r="DT108" s="390"/>
      <c r="DU108" s="390"/>
      <c r="DV108" s="241">
        <v>169.9</v>
      </c>
      <c r="DW108" s="513">
        <v>0</v>
      </c>
      <c r="DX108" s="390"/>
      <c r="DY108" s="517" t="s">
        <v>682</v>
      </c>
      <c r="DZ108" s="390"/>
      <c r="EA108" s="390"/>
      <c r="EB108" s="246">
        <v>42</v>
      </c>
      <c r="EC108" s="56">
        <v>0</v>
      </c>
      <c r="ED108" s="390"/>
      <c r="EE108" s="517" t="s">
        <v>3625</v>
      </c>
      <c r="EF108" s="390"/>
      <c r="EG108" s="390"/>
      <c r="EH108" s="246">
        <v>586.20000000000005</v>
      </c>
      <c r="EI108" s="56">
        <v>3</v>
      </c>
      <c r="EJ108" s="390"/>
      <c r="EK108" s="517" t="s">
        <v>2212</v>
      </c>
      <c r="EL108" s="390"/>
      <c r="EM108" s="390"/>
      <c r="EN108" s="246">
        <v>420.7</v>
      </c>
      <c r="EO108" s="56">
        <v>3</v>
      </c>
      <c r="EQ108" s="517" t="s">
        <v>1665</v>
      </c>
      <c r="ET108" s="241">
        <v>134.5</v>
      </c>
      <c r="EU108" s="513">
        <v>1</v>
      </c>
      <c r="EW108" s="517" t="s">
        <v>3644</v>
      </c>
      <c r="EZ108" s="246">
        <v>724.5</v>
      </c>
      <c r="FA108" s="56">
        <v>2</v>
      </c>
      <c r="FC108" s="517" t="s">
        <v>155</v>
      </c>
      <c r="FF108" s="241">
        <v>699.45</v>
      </c>
      <c r="FG108" s="513">
        <v>3</v>
      </c>
      <c r="FI108" s="517" t="s">
        <v>2196</v>
      </c>
      <c r="FL108" s="246">
        <v>351</v>
      </c>
      <c r="FM108" s="56">
        <v>0</v>
      </c>
      <c r="FO108" s="517" t="s">
        <v>2717</v>
      </c>
      <c r="FR108" s="241">
        <v>143.60000000000002</v>
      </c>
      <c r="FS108" s="513">
        <v>2</v>
      </c>
      <c r="FU108" s="517" t="s">
        <v>2196</v>
      </c>
      <c r="FX108" s="246">
        <v>428.6</v>
      </c>
      <c r="FY108" s="56">
        <v>3</v>
      </c>
      <c r="GA108" s="517" t="s">
        <v>3625</v>
      </c>
      <c r="GD108" s="241">
        <v>357.70000000000005</v>
      </c>
      <c r="GE108" s="513">
        <v>0</v>
      </c>
      <c r="GG108" s="517" t="s">
        <v>2710</v>
      </c>
      <c r="GJ108" s="246">
        <v>575.79999999999995</v>
      </c>
      <c r="GK108" s="56">
        <v>3</v>
      </c>
      <c r="GM108" s="517" t="s">
        <v>3643</v>
      </c>
      <c r="GN108" s="390"/>
      <c r="GO108" s="390"/>
      <c r="GP108" s="241">
        <v>265.8</v>
      </c>
      <c r="GQ108" s="513">
        <v>0</v>
      </c>
      <c r="GR108" s="390"/>
      <c r="GS108" s="517" t="s">
        <v>1658</v>
      </c>
      <c r="GT108" s="390"/>
      <c r="GU108" s="390"/>
      <c r="GV108" s="246">
        <v>38.5</v>
      </c>
      <c r="GW108" s="56">
        <v>0</v>
      </c>
      <c r="HM108" s="390"/>
    </row>
    <row r="109" spans="1:221" s="481" customFormat="1" ht="16.5">
      <c r="A109" s="479" t="s">
        <v>1343</v>
      </c>
      <c r="D109" s="241">
        <f>'Punten per wedstrijd'!E1063</f>
        <v>2488</v>
      </c>
      <c r="E109" s="513">
        <v>3</v>
      </c>
      <c r="G109" s="479" t="s">
        <v>633</v>
      </c>
      <c r="J109" s="241">
        <f>'Punten per wedstrijd'!E1014</f>
        <v>2205.2000000000003</v>
      </c>
      <c r="K109" s="513">
        <v>0</v>
      </c>
      <c r="M109" s="516" t="s">
        <v>7</v>
      </c>
      <c r="N109" s="522" t="s">
        <v>4066</v>
      </c>
      <c r="R109" s="523">
        <f>$AR$452</f>
        <v>56</v>
      </c>
      <c r="S109" s="556">
        <f>$E$452</f>
        <v>12760.5</v>
      </c>
      <c r="V109" s="479" t="s">
        <v>1344</v>
      </c>
      <c r="W109" s="470"/>
      <c r="X109" s="470"/>
      <c r="Y109" s="479" t="s">
        <v>2717</v>
      </c>
      <c r="Z109" s="470"/>
      <c r="AA109" s="470"/>
      <c r="AB109" s="479" t="s">
        <v>2212</v>
      </c>
      <c r="AE109" s="470"/>
      <c r="AG109" s="549" t="s">
        <v>3644</v>
      </c>
      <c r="AH109" s="390"/>
      <c r="AI109" s="390"/>
      <c r="AJ109" s="241">
        <v>133</v>
      </c>
      <c r="AK109" s="513">
        <v>0</v>
      </c>
      <c r="AM109" s="515" t="s">
        <v>668</v>
      </c>
      <c r="AN109" s="211"/>
      <c r="AP109" s="241">
        <v>203.5</v>
      </c>
      <c r="AQ109" s="513">
        <v>3</v>
      </c>
      <c r="AS109" s="517" t="s">
        <v>682</v>
      </c>
      <c r="AV109" s="528">
        <v>124.69999999999999</v>
      </c>
      <c r="AW109" s="513">
        <v>3</v>
      </c>
      <c r="AY109" s="517" t="s">
        <v>1665</v>
      </c>
      <c r="BB109" s="241">
        <v>78.599999999999994</v>
      </c>
      <c r="BC109" s="513">
        <v>3</v>
      </c>
      <c r="BE109" s="517" t="s">
        <v>2200</v>
      </c>
      <c r="BH109" s="241">
        <v>654.35</v>
      </c>
      <c r="BI109" s="513">
        <v>2</v>
      </c>
      <c r="BK109" s="517" t="s">
        <v>2708</v>
      </c>
      <c r="BN109" s="241">
        <v>173.50000000000003</v>
      </c>
      <c r="BO109" s="513">
        <v>3</v>
      </c>
      <c r="BQ109" s="517" t="s">
        <v>1665</v>
      </c>
      <c r="BT109" s="241">
        <v>81.7</v>
      </c>
      <c r="BU109" s="513">
        <v>3</v>
      </c>
      <c r="BW109" s="517" t="s">
        <v>3636</v>
      </c>
      <c r="BZ109" s="241">
        <v>176.29999999999998</v>
      </c>
      <c r="CA109" s="513">
        <v>2</v>
      </c>
      <c r="CC109" s="517" t="s">
        <v>155</v>
      </c>
      <c r="CF109" s="241">
        <v>87.6</v>
      </c>
      <c r="CG109" s="513">
        <v>0</v>
      </c>
      <c r="CI109" s="517" t="s">
        <v>2212</v>
      </c>
      <c r="CL109" s="241">
        <v>369.79999999999995</v>
      </c>
      <c r="CM109" s="513">
        <v>3</v>
      </c>
      <c r="CO109" s="517" t="s">
        <v>31</v>
      </c>
      <c r="CR109" s="241">
        <v>882.5</v>
      </c>
      <c r="CS109" s="513">
        <v>3</v>
      </c>
      <c r="CU109" s="517" t="s">
        <v>15</v>
      </c>
      <c r="CX109" s="246">
        <v>798.00000000000011</v>
      </c>
      <c r="CY109" s="56">
        <v>3</v>
      </c>
      <c r="DA109" s="517" t="s">
        <v>2717</v>
      </c>
      <c r="DD109" s="241">
        <v>16.900000000000002</v>
      </c>
      <c r="DE109" s="513">
        <v>3</v>
      </c>
      <c r="DG109" s="517" t="s">
        <v>3625</v>
      </c>
      <c r="DJ109" s="246">
        <v>26.1</v>
      </c>
      <c r="DK109" s="56">
        <v>0</v>
      </c>
      <c r="DM109" s="517" t="s">
        <v>3644</v>
      </c>
      <c r="DP109" s="246">
        <v>736.25</v>
      </c>
      <c r="DQ109" s="56">
        <v>3</v>
      </c>
      <c r="DS109" s="517" t="s">
        <v>3644</v>
      </c>
      <c r="DT109" s="390"/>
      <c r="DU109" s="390"/>
      <c r="DV109" s="241">
        <v>476.20000000000005</v>
      </c>
      <c r="DW109" s="513">
        <v>3</v>
      </c>
      <c r="DX109" s="390"/>
      <c r="DY109" s="517" t="s">
        <v>2200</v>
      </c>
      <c r="DZ109" s="390"/>
      <c r="EA109" s="390"/>
      <c r="EB109" s="246">
        <v>141.5</v>
      </c>
      <c r="EC109" s="56">
        <v>3</v>
      </c>
      <c r="ED109" s="390"/>
      <c r="EE109" s="517" t="s">
        <v>3636</v>
      </c>
      <c r="EF109" s="390"/>
      <c r="EG109" s="390"/>
      <c r="EH109" s="246">
        <v>182.60000000000002</v>
      </c>
      <c r="EI109" s="56">
        <v>0</v>
      </c>
      <c r="EJ109" s="390"/>
      <c r="EK109" s="517" t="s">
        <v>3625</v>
      </c>
      <c r="EL109" s="390"/>
      <c r="EM109" s="390"/>
      <c r="EN109" s="246">
        <v>184.5</v>
      </c>
      <c r="EO109" s="56">
        <v>0</v>
      </c>
      <c r="EQ109" s="517" t="s">
        <v>2715</v>
      </c>
      <c r="ET109" s="241">
        <v>154.30000000000001</v>
      </c>
      <c r="EU109" s="513">
        <v>2</v>
      </c>
      <c r="EW109" s="517" t="s">
        <v>2717</v>
      </c>
      <c r="EZ109" s="246">
        <v>582.1</v>
      </c>
      <c r="FA109" s="56">
        <v>1</v>
      </c>
      <c r="FC109" s="517" t="s">
        <v>2198</v>
      </c>
      <c r="FF109" s="241">
        <v>527</v>
      </c>
      <c r="FG109" s="513">
        <v>0</v>
      </c>
      <c r="FI109" s="517" t="s">
        <v>633</v>
      </c>
      <c r="FL109" s="246">
        <v>466.5</v>
      </c>
      <c r="FM109" s="56">
        <v>3</v>
      </c>
      <c r="FO109" s="517" t="s">
        <v>2200</v>
      </c>
      <c r="FR109" s="241">
        <v>118</v>
      </c>
      <c r="FS109" s="513">
        <v>1</v>
      </c>
      <c r="FU109" s="517" t="s">
        <v>155</v>
      </c>
      <c r="FX109" s="246">
        <v>339</v>
      </c>
      <c r="FY109" s="56">
        <v>0</v>
      </c>
      <c r="GA109" s="517" t="s">
        <v>2710</v>
      </c>
      <c r="GD109" s="241">
        <v>614.79999999999995</v>
      </c>
      <c r="GE109" s="513">
        <v>3</v>
      </c>
      <c r="GG109" s="517" t="s">
        <v>1667</v>
      </c>
      <c r="GJ109" s="246">
        <v>280.39999999999998</v>
      </c>
      <c r="GK109" s="56">
        <v>0</v>
      </c>
      <c r="GM109" s="517" t="s">
        <v>682</v>
      </c>
      <c r="GN109" s="390"/>
      <c r="GO109" s="390"/>
      <c r="GP109" s="241">
        <v>696.2</v>
      </c>
      <c r="GQ109" s="513">
        <v>3</v>
      </c>
      <c r="GR109" s="390"/>
      <c r="GS109" s="517" t="s">
        <v>21</v>
      </c>
      <c r="GT109" s="390"/>
      <c r="GU109" s="390"/>
      <c r="GV109" s="246">
        <v>82.5</v>
      </c>
      <c r="GW109" s="56">
        <v>3</v>
      </c>
      <c r="HM109" s="390"/>
    </row>
    <row r="110" spans="1:221" s="481" customFormat="1" ht="16.5">
      <c r="A110" s="479"/>
      <c r="D110" s="241"/>
      <c r="E110" s="513"/>
      <c r="G110" s="479"/>
      <c r="J110" s="241"/>
      <c r="K110" s="513"/>
      <c r="M110" s="516" t="s">
        <v>8</v>
      </c>
      <c r="N110" s="522" t="s">
        <v>1787</v>
      </c>
      <c r="R110" s="523">
        <f>$AR$455</f>
        <v>53</v>
      </c>
      <c r="S110" s="556">
        <f>$E$455</f>
        <v>13340.75</v>
      </c>
      <c r="V110" s="479"/>
      <c r="W110" s="470"/>
      <c r="X110" s="470"/>
      <c r="Y110" s="479"/>
      <c r="Z110" s="470"/>
      <c r="AA110" s="470"/>
      <c r="AB110" s="479"/>
      <c r="AE110" s="470"/>
      <c r="AG110" s="549"/>
      <c r="AH110" s="390"/>
      <c r="AI110" s="390"/>
      <c r="AJ110" s="241"/>
      <c r="AK110" s="513"/>
      <c r="AM110" s="515"/>
      <c r="AN110" s="211"/>
      <c r="AP110" s="241"/>
      <c r="AQ110" s="513"/>
      <c r="AS110" s="517"/>
      <c r="AV110" s="528"/>
      <c r="AW110" s="513"/>
      <c r="AY110" s="517"/>
      <c r="BB110" s="241"/>
      <c r="BC110" s="513"/>
      <c r="BE110" s="517"/>
      <c r="BH110" s="241"/>
      <c r="BI110" s="513"/>
      <c r="BK110" s="517"/>
      <c r="BN110" s="241"/>
      <c r="BO110" s="513"/>
      <c r="BQ110" s="517"/>
      <c r="BT110" s="241"/>
      <c r="BU110" s="513"/>
      <c r="BW110" s="517"/>
      <c r="BZ110" s="241"/>
      <c r="CA110" s="513"/>
      <c r="CC110" s="517"/>
      <c r="CF110" s="241"/>
      <c r="CG110" s="513"/>
      <c r="CI110" s="517"/>
      <c r="CL110" s="241"/>
      <c r="CM110" s="513"/>
      <c r="CO110" s="517"/>
      <c r="CR110" s="241"/>
      <c r="CS110" s="513"/>
      <c r="CU110" s="517"/>
      <c r="CX110" s="246"/>
      <c r="CY110" s="56"/>
      <c r="DA110" s="517"/>
      <c r="DD110" s="241"/>
      <c r="DE110" s="513"/>
      <c r="DG110" s="517"/>
      <c r="DJ110" s="246"/>
      <c r="DK110" s="56"/>
      <c r="DM110" s="517"/>
      <c r="DP110" s="246"/>
      <c r="DQ110" s="56"/>
      <c r="DS110" s="517"/>
      <c r="DT110" s="390"/>
      <c r="DU110" s="390"/>
      <c r="DV110" s="241"/>
      <c r="DW110" s="513"/>
      <c r="DX110" s="390"/>
      <c r="DY110" s="517"/>
      <c r="DZ110" s="390"/>
      <c r="EA110" s="390"/>
      <c r="EB110" s="246"/>
      <c r="EC110" s="56"/>
      <c r="ED110" s="390"/>
      <c r="EE110" s="517"/>
      <c r="EF110" s="390"/>
      <c r="EG110" s="390"/>
      <c r="EH110" s="246"/>
      <c r="EI110" s="56"/>
      <c r="EJ110" s="390"/>
      <c r="EK110" s="517"/>
      <c r="EL110" s="390"/>
      <c r="EM110" s="390"/>
      <c r="EN110" s="246"/>
      <c r="EO110" s="56"/>
      <c r="EQ110" s="517"/>
      <c r="ET110" s="241"/>
      <c r="EU110" s="513"/>
      <c r="EW110" s="517"/>
      <c r="EZ110" s="246"/>
      <c r="FA110" s="56"/>
      <c r="FC110" s="517"/>
      <c r="FF110" s="241"/>
      <c r="FG110" s="513"/>
      <c r="FI110" s="517"/>
      <c r="FL110" s="246"/>
      <c r="FM110" s="56"/>
      <c r="FO110" s="517"/>
      <c r="FR110" s="241"/>
      <c r="FS110" s="513"/>
      <c r="FU110" s="517"/>
      <c r="FX110" s="246"/>
      <c r="FY110" s="56"/>
      <c r="GA110" s="517"/>
      <c r="GD110" s="241"/>
      <c r="GE110" s="513"/>
      <c r="GG110" s="517"/>
      <c r="GJ110" s="246"/>
      <c r="GK110" s="56"/>
      <c r="GM110" s="517"/>
      <c r="GN110" s="390"/>
      <c r="GO110" s="390"/>
      <c r="GP110" s="241"/>
      <c r="GQ110" s="513"/>
      <c r="GR110" s="390"/>
      <c r="GS110" s="517"/>
      <c r="GT110" s="390"/>
      <c r="GU110" s="390"/>
      <c r="GV110" s="246"/>
      <c r="GW110" s="56"/>
      <c r="HM110" s="390"/>
    </row>
    <row r="111" spans="1:221" s="481" customFormat="1" ht="16.5">
      <c r="A111" s="479" t="s">
        <v>2732</v>
      </c>
      <c r="D111" s="241">
        <f>'Punten per wedstrijd'!E1040</f>
        <v>1850.6999999999998</v>
      </c>
      <c r="E111" s="513">
        <v>0</v>
      </c>
      <c r="G111" s="479" t="s">
        <v>667</v>
      </c>
      <c r="J111" s="241">
        <f>'Punten per wedstrijd'!E1055</f>
        <v>2940.8999999999996</v>
      </c>
      <c r="K111" s="513">
        <v>2</v>
      </c>
      <c r="M111" s="516" t="s">
        <v>10</v>
      </c>
      <c r="N111" s="630" t="s">
        <v>4002</v>
      </c>
      <c r="O111" s="631"/>
      <c r="P111" s="631"/>
      <c r="Q111" s="631"/>
      <c r="R111" s="632">
        <f>$AR$354</f>
        <v>53</v>
      </c>
      <c r="S111" s="633">
        <f>$E$354</f>
        <v>12482</v>
      </c>
      <c r="V111" s="479" t="s">
        <v>2200</v>
      </c>
      <c r="W111" s="470"/>
      <c r="X111" s="470"/>
      <c r="Y111" s="479" t="s">
        <v>667</v>
      </c>
      <c r="Z111" s="470"/>
      <c r="AA111" s="470"/>
      <c r="AB111" s="479" t="s">
        <v>2717</v>
      </c>
      <c r="AE111" s="470"/>
      <c r="AG111" s="549" t="s">
        <v>3636</v>
      </c>
      <c r="AH111" s="390"/>
      <c r="AI111" s="390"/>
      <c r="AJ111" s="241">
        <v>330.1</v>
      </c>
      <c r="AK111" s="513">
        <v>0</v>
      </c>
      <c r="AM111" s="515" t="s">
        <v>3640</v>
      </c>
      <c r="AN111" s="211"/>
      <c r="AP111" s="241">
        <v>58.5</v>
      </c>
      <c r="AQ111" s="513">
        <v>0</v>
      </c>
      <c r="AS111" s="517" t="s">
        <v>155</v>
      </c>
      <c r="AV111" s="528">
        <v>219</v>
      </c>
      <c r="AW111" s="513">
        <v>3</v>
      </c>
      <c r="AY111" s="517" t="s">
        <v>2732</v>
      </c>
      <c r="BB111" s="241">
        <v>78.900000000000006</v>
      </c>
      <c r="BC111" s="513">
        <v>1</v>
      </c>
      <c r="BE111" s="517" t="s">
        <v>21</v>
      </c>
      <c r="BH111" s="241">
        <v>640.90000000000009</v>
      </c>
      <c r="BI111" s="513">
        <v>3</v>
      </c>
      <c r="BK111" s="517" t="s">
        <v>3625</v>
      </c>
      <c r="BN111" s="241">
        <v>97.299999999999983</v>
      </c>
      <c r="BO111" s="513">
        <v>0</v>
      </c>
      <c r="BQ111" s="517" t="s">
        <v>2708</v>
      </c>
      <c r="BT111" s="241">
        <v>5.9</v>
      </c>
      <c r="BU111" s="513">
        <v>0</v>
      </c>
      <c r="BW111" s="517" t="s">
        <v>3643</v>
      </c>
      <c r="BZ111" s="241">
        <v>152</v>
      </c>
      <c r="CA111" s="513">
        <v>3</v>
      </c>
      <c r="CC111" s="517" t="s">
        <v>1343</v>
      </c>
      <c r="CF111" s="241">
        <v>101</v>
      </c>
      <c r="CG111" s="513">
        <v>3</v>
      </c>
      <c r="CI111" s="517" t="s">
        <v>3640</v>
      </c>
      <c r="CL111" s="241">
        <v>317.8</v>
      </c>
      <c r="CM111" s="513">
        <v>1</v>
      </c>
      <c r="CO111" s="517" t="s">
        <v>21</v>
      </c>
      <c r="CR111" s="241">
        <v>374.09999999999997</v>
      </c>
      <c r="CS111" s="513">
        <v>0</v>
      </c>
      <c r="CU111" s="517" t="s">
        <v>2200</v>
      </c>
      <c r="CX111" s="246">
        <v>922.50000000000011</v>
      </c>
      <c r="CY111" s="56">
        <v>3</v>
      </c>
      <c r="DA111" s="517" t="s">
        <v>3647</v>
      </c>
      <c r="DD111" s="241">
        <v>16.900000000000002</v>
      </c>
      <c r="DE111" s="513">
        <v>0</v>
      </c>
      <c r="DG111" s="517" t="s">
        <v>3644</v>
      </c>
      <c r="DJ111" s="246">
        <v>0</v>
      </c>
      <c r="DK111" s="56">
        <v>0</v>
      </c>
      <c r="DM111" s="517" t="s">
        <v>1667</v>
      </c>
      <c r="DP111" s="246">
        <v>392.2</v>
      </c>
      <c r="DQ111" s="56">
        <v>0</v>
      </c>
      <c r="DS111" s="517" t="s">
        <v>3643</v>
      </c>
      <c r="DT111" s="390"/>
      <c r="DU111" s="390"/>
      <c r="DV111" s="241">
        <v>657.19999999999982</v>
      </c>
      <c r="DW111" s="513">
        <v>1</v>
      </c>
      <c r="DX111" s="390"/>
      <c r="DY111" s="517" t="s">
        <v>2212</v>
      </c>
      <c r="DZ111" s="390"/>
      <c r="EA111" s="390"/>
      <c r="EB111" s="246">
        <v>285.2</v>
      </c>
      <c r="EC111" s="56">
        <v>3</v>
      </c>
      <c r="ED111" s="390"/>
      <c r="EE111" s="517" t="s">
        <v>1667</v>
      </c>
      <c r="EF111" s="390"/>
      <c r="EG111" s="390"/>
      <c r="EH111" s="246">
        <v>362.3</v>
      </c>
      <c r="EI111" s="56">
        <v>1</v>
      </c>
      <c r="EJ111" s="390"/>
      <c r="EK111" s="517" t="s">
        <v>3640</v>
      </c>
      <c r="EL111" s="390"/>
      <c r="EM111" s="390"/>
      <c r="EN111" s="246">
        <v>458.7</v>
      </c>
      <c r="EO111" s="56">
        <v>3</v>
      </c>
      <c r="EQ111" s="517" t="s">
        <v>668</v>
      </c>
      <c r="ET111" s="241">
        <v>238.8</v>
      </c>
      <c r="EU111" s="513">
        <v>0</v>
      </c>
      <c r="EW111" s="517" t="s">
        <v>1658</v>
      </c>
      <c r="EZ111" s="246">
        <v>721.9</v>
      </c>
      <c r="FA111" s="56">
        <v>3</v>
      </c>
      <c r="FC111" s="517" t="s">
        <v>2717</v>
      </c>
      <c r="FF111" s="241">
        <v>443.09999999999997</v>
      </c>
      <c r="FG111" s="513">
        <v>3</v>
      </c>
      <c r="FI111" s="517" t="s">
        <v>651</v>
      </c>
      <c r="FL111" s="246">
        <v>581.5</v>
      </c>
      <c r="FM111" s="56">
        <v>0</v>
      </c>
      <c r="FO111" s="517" t="s">
        <v>31</v>
      </c>
      <c r="FR111" s="241">
        <v>64.599999999999994</v>
      </c>
      <c r="FS111" s="513">
        <v>0</v>
      </c>
      <c r="FU111" s="517" t="s">
        <v>2198</v>
      </c>
      <c r="FX111" s="246">
        <v>426</v>
      </c>
      <c r="FY111" s="56">
        <v>1</v>
      </c>
      <c r="GA111" s="517" t="s">
        <v>1344</v>
      </c>
      <c r="GD111" s="241">
        <v>407.40000000000003</v>
      </c>
      <c r="GE111" s="513">
        <v>2</v>
      </c>
      <c r="GG111" s="517" t="s">
        <v>1658</v>
      </c>
      <c r="GJ111" s="246">
        <v>281.2</v>
      </c>
      <c r="GK111" s="56">
        <v>1</v>
      </c>
      <c r="GM111" s="517" t="s">
        <v>1665</v>
      </c>
      <c r="GN111" s="390"/>
      <c r="GO111" s="390"/>
      <c r="GP111" s="241">
        <v>94.9</v>
      </c>
      <c r="GQ111" s="513">
        <v>0</v>
      </c>
      <c r="GR111" s="390"/>
      <c r="GS111" s="517" t="s">
        <v>2710</v>
      </c>
      <c r="GT111" s="390"/>
      <c r="GU111" s="390"/>
      <c r="GV111" s="246">
        <v>147</v>
      </c>
      <c r="GW111" s="56">
        <v>3</v>
      </c>
      <c r="HM111" s="390"/>
    </row>
    <row r="112" spans="1:221" s="481" customFormat="1" ht="16.5">
      <c r="A112" s="479" t="s">
        <v>2715</v>
      </c>
      <c r="D112" s="241">
        <f>'Punten per wedstrijd'!E1043</f>
        <v>3106.7000000000003</v>
      </c>
      <c r="E112" s="513">
        <v>3</v>
      </c>
      <c r="G112" s="479" t="s">
        <v>15</v>
      </c>
      <c r="J112" s="241">
        <f>'Punten per wedstrijd'!E1021</f>
        <v>2756.2</v>
      </c>
      <c r="K112" s="513">
        <v>1</v>
      </c>
      <c r="M112" s="518" t="s">
        <v>12</v>
      </c>
      <c r="N112" s="541" t="s">
        <v>4013</v>
      </c>
      <c r="O112" s="538"/>
      <c r="P112" s="538"/>
      <c r="Q112" s="538"/>
      <c r="R112" s="542">
        <f>$AR$384</f>
        <v>53</v>
      </c>
      <c r="S112" s="557">
        <f>$E$384</f>
        <v>11926.7</v>
      </c>
      <c r="V112" s="479" t="s">
        <v>3646</v>
      </c>
      <c r="W112" s="470"/>
      <c r="X112" s="470"/>
      <c r="Y112" s="479" t="s">
        <v>682</v>
      </c>
      <c r="Z112" s="470"/>
      <c r="AA112" s="470"/>
      <c r="AB112" s="479" t="s">
        <v>1657</v>
      </c>
      <c r="AE112" s="470"/>
      <c r="AG112" s="549" t="s">
        <v>2715</v>
      </c>
      <c r="AH112" s="390"/>
      <c r="AI112" s="390"/>
      <c r="AJ112" s="241">
        <v>509.8</v>
      </c>
      <c r="AK112" s="513">
        <v>3</v>
      </c>
      <c r="AM112" s="515" t="s">
        <v>21</v>
      </c>
      <c r="AN112" s="211"/>
      <c r="AP112" s="241">
        <v>113.2</v>
      </c>
      <c r="AQ112" s="513">
        <v>3</v>
      </c>
      <c r="AS112" s="517" t="s">
        <v>1667</v>
      </c>
      <c r="AV112" s="528">
        <v>101.7</v>
      </c>
      <c r="AW112" s="513">
        <v>0</v>
      </c>
      <c r="AY112" s="517" t="s">
        <v>155</v>
      </c>
      <c r="BB112" s="241">
        <v>80.900000000000006</v>
      </c>
      <c r="BC112" s="513">
        <v>2</v>
      </c>
      <c r="BE112" s="517" t="s">
        <v>633</v>
      </c>
      <c r="BH112" s="241">
        <v>278.40000000000003</v>
      </c>
      <c r="BI112" s="513">
        <v>0</v>
      </c>
      <c r="BK112" s="517" t="s">
        <v>31</v>
      </c>
      <c r="BN112" s="241">
        <v>176.20000000000002</v>
      </c>
      <c r="BO112" s="513">
        <v>3</v>
      </c>
      <c r="BQ112" s="517" t="s">
        <v>3625</v>
      </c>
      <c r="BT112" s="241">
        <v>113.4</v>
      </c>
      <c r="BU112" s="513">
        <v>3</v>
      </c>
      <c r="BW112" s="517" t="s">
        <v>1657</v>
      </c>
      <c r="BZ112" s="241">
        <v>52.5</v>
      </c>
      <c r="CA112" s="513">
        <v>0</v>
      </c>
      <c r="CC112" s="517" t="s">
        <v>3644</v>
      </c>
      <c r="CF112" s="241">
        <v>48.099999999999994</v>
      </c>
      <c r="CG112" s="513">
        <v>0</v>
      </c>
      <c r="CI112" s="517" t="s">
        <v>1343</v>
      </c>
      <c r="CL112" s="241">
        <v>331.6</v>
      </c>
      <c r="CM112" s="513">
        <v>2</v>
      </c>
      <c r="CO112" s="517" t="s">
        <v>2708</v>
      </c>
      <c r="CR112" s="241">
        <v>600</v>
      </c>
      <c r="CS112" s="513">
        <v>3</v>
      </c>
      <c r="CU112" s="517" t="s">
        <v>1343</v>
      </c>
      <c r="CX112" s="246">
        <v>604.39999999999986</v>
      </c>
      <c r="CY112" s="56">
        <v>0</v>
      </c>
      <c r="DA112" s="517" t="s">
        <v>1665</v>
      </c>
      <c r="DD112" s="241">
        <v>22.5</v>
      </c>
      <c r="DE112" s="513">
        <v>3</v>
      </c>
      <c r="DG112" s="517" t="s">
        <v>682</v>
      </c>
      <c r="DJ112" s="246">
        <v>6.5</v>
      </c>
      <c r="DK112" s="56">
        <v>3</v>
      </c>
      <c r="DM112" s="517" t="s">
        <v>2732</v>
      </c>
      <c r="DP112" s="246">
        <v>518.1</v>
      </c>
      <c r="DQ112" s="56">
        <v>3</v>
      </c>
      <c r="DS112" s="517" t="s">
        <v>1349</v>
      </c>
      <c r="DT112" s="390"/>
      <c r="DU112" s="390"/>
      <c r="DV112" s="241">
        <v>748.40000000000009</v>
      </c>
      <c r="DW112" s="513">
        <v>2</v>
      </c>
      <c r="DX112" s="390"/>
      <c r="DY112" s="517" t="s">
        <v>3646</v>
      </c>
      <c r="DZ112" s="390"/>
      <c r="EA112" s="390"/>
      <c r="EB112" s="246">
        <v>111.10000000000001</v>
      </c>
      <c r="EC112" s="56">
        <v>0</v>
      </c>
      <c r="ED112" s="390"/>
      <c r="EE112" s="517" t="s">
        <v>1349</v>
      </c>
      <c r="EF112" s="390"/>
      <c r="EG112" s="390"/>
      <c r="EH112" s="246">
        <v>446.9</v>
      </c>
      <c r="EI112" s="56">
        <v>2</v>
      </c>
      <c r="EJ112" s="390"/>
      <c r="EK112" s="517" t="s">
        <v>2200</v>
      </c>
      <c r="EL112" s="390"/>
      <c r="EM112" s="390"/>
      <c r="EN112" s="246">
        <v>321.5</v>
      </c>
      <c r="EO112" s="56">
        <v>0</v>
      </c>
      <c r="EQ112" s="517" t="s">
        <v>15</v>
      </c>
      <c r="ET112" s="241">
        <v>440.8</v>
      </c>
      <c r="EU112" s="513">
        <v>3</v>
      </c>
      <c r="EW112" s="517" t="s">
        <v>1344</v>
      </c>
      <c r="EZ112" s="246">
        <v>478.3</v>
      </c>
      <c r="FA112" s="56">
        <v>0</v>
      </c>
      <c r="FC112" s="517" t="s">
        <v>3640</v>
      </c>
      <c r="FF112" s="241">
        <v>205.79999999999998</v>
      </c>
      <c r="FG112" s="513">
        <v>0</v>
      </c>
      <c r="FI112" s="517" t="s">
        <v>3625</v>
      </c>
      <c r="FL112" s="246">
        <v>764.90000000000009</v>
      </c>
      <c r="FM112" s="56">
        <v>3</v>
      </c>
      <c r="FO112" s="517" t="s">
        <v>3644</v>
      </c>
      <c r="FR112" s="241">
        <v>150.5</v>
      </c>
      <c r="FS112" s="513">
        <v>3</v>
      </c>
      <c r="FU112" s="517" t="s">
        <v>668</v>
      </c>
      <c r="FX112" s="246">
        <v>494.5</v>
      </c>
      <c r="FY112" s="56">
        <v>2</v>
      </c>
      <c r="GA112" s="517" t="s">
        <v>3644</v>
      </c>
      <c r="GD112" s="241">
        <v>373</v>
      </c>
      <c r="GE112" s="513">
        <v>1</v>
      </c>
      <c r="GG112" s="517" t="s">
        <v>2732</v>
      </c>
      <c r="GJ112" s="246">
        <v>346.1</v>
      </c>
      <c r="GK112" s="56">
        <v>2</v>
      </c>
      <c r="GM112" s="517" t="s">
        <v>2717</v>
      </c>
      <c r="GN112" s="390"/>
      <c r="GO112" s="390"/>
      <c r="GP112" s="241">
        <v>408.40000000000003</v>
      </c>
      <c r="GQ112" s="513">
        <v>3</v>
      </c>
      <c r="GR112" s="390"/>
      <c r="GS112" s="517" t="s">
        <v>667</v>
      </c>
      <c r="GT112" s="390"/>
      <c r="GU112" s="390"/>
      <c r="GV112" s="246">
        <v>0</v>
      </c>
      <c r="GW112" s="56">
        <v>0</v>
      </c>
      <c r="HM112" s="390"/>
    </row>
    <row r="113" spans="1:226" s="481" customFormat="1" ht="16.5">
      <c r="A113" s="479"/>
      <c r="D113" s="241"/>
      <c r="E113" s="513"/>
      <c r="G113" s="479"/>
      <c r="J113" s="241"/>
      <c r="K113" s="513"/>
      <c r="M113" s="516" t="s">
        <v>14</v>
      </c>
      <c r="N113" s="522" t="s">
        <v>3002</v>
      </c>
      <c r="R113" s="523">
        <f>$AR$381</f>
        <v>52</v>
      </c>
      <c r="S113" s="556">
        <f>$E$381</f>
        <v>10157</v>
      </c>
      <c r="V113" s="479"/>
      <c r="W113" s="470"/>
      <c r="X113" s="470"/>
      <c r="Y113" s="479"/>
      <c r="Z113" s="470"/>
      <c r="AA113" s="470"/>
      <c r="AB113" s="479"/>
      <c r="AE113" s="470"/>
      <c r="AG113" s="549"/>
      <c r="AH113" s="390"/>
      <c r="AI113" s="390"/>
      <c r="AJ113" s="241"/>
      <c r="AK113" s="513"/>
      <c r="AM113" s="515"/>
      <c r="AN113" s="211"/>
      <c r="AP113" s="241"/>
      <c r="AQ113" s="513"/>
      <c r="AS113" s="517"/>
      <c r="AV113" s="528"/>
      <c r="AW113" s="513"/>
      <c r="AY113" s="517"/>
      <c r="BB113" s="241"/>
      <c r="BC113" s="513"/>
      <c r="BE113" s="517"/>
      <c r="BH113" s="241"/>
      <c r="BI113" s="513"/>
      <c r="BK113" s="517"/>
      <c r="BN113" s="241"/>
      <c r="BO113" s="513"/>
      <c r="BQ113" s="517"/>
      <c r="BT113" s="241"/>
      <c r="BU113" s="513"/>
      <c r="BW113" s="517"/>
      <c r="BZ113" s="241"/>
      <c r="CA113" s="513"/>
      <c r="CC113" s="517"/>
      <c r="CF113" s="241"/>
      <c r="CG113" s="513"/>
      <c r="CI113" s="517"/>
      <c r="CL113" s="241"/>
      <c r="CM113" s="513"/>
      <c r="CO113" s="517"/>
      <c r="CR113" s="241"/>
      <c r="CS113" s="513"/>
      <c r="CU113" s="517"/>
      <c r="CX113" s="246"/>
      <c r="CY113" s="56"/>
      <c r="DA113" s="517"/>
      <c r="DD113" s="241"/>
      <c r="DE113" s="513"/>
      <c r="DG113" s="517"/>
      <c r="DJ113" s="246"/>
      <c r="DK113" s="56"/>
      <c r="DM113" s="517"/>
      <c r="DP113" s="246"/>
      <c r="DQ113" s="56"/>
      <c r="DS113" s="517"/>
      <c r="DT113" s="390"/>
      <c r="DU113" s="390"/>
      <c r="DV113" s="241"/>
      <c r="DW113" s="513"/>
      <c r="DX113" s="390"/>
      <c r="DY113" s="517"/>
      <c r="DZ113" s="390"/>
      <c r="EA113" s="390"/>
      <c r="EB113" s="246"/>
      <c r="EC113" s="56"/>
      <c r="ED113" s="390"/>
      <c r="EE113" s="517"/>
      <c r="EF113" s="390"/>
      <c r="EG113" s="390"/>
      <c r="EH113" s="246"/>
      <c r="EI113" s="56"/>
      <c r="EJ113" s="390"/>
      <c r="EK113" s="517"/>
      <c r="EL113" s="390"/>
      <c r="EM113" s="390"/>
      <c r="EN113" s="246"/>
      <c r="EO113" s="56"/>
      <c r="EQ113" s="517"/>
      <c r="ET113" s="241"/>
      <c r="EU113" s="513"/>
      <c r="EW113" s="517"/>
      <c r="EZ113" s="246"/>
      <c r="FA113" s="56"/>
      <c r="FC113" s="517"/>
      <c r="FF113" s="241"/>
      <c r="FG113" s="513"/>
      <c r="FI113" s="517"/>
      <c r="FL113" s="246"/>
      <c r="FM113" s="56"/>
      <c r="FO113" s="517"/>
      <c r="FR113" s="241"/>
      <c r="FS113" s="513"/>
      <c r="FU113" s="517"/>
      <c r="FX113" s="246"/>
      <c r="FY113" s="56"/>
      <c r="GA113" s="517"/>
      <c r="GD113" s="241"/>
      <c r="GE113" s="513"/>
      <c r="GG113" s="517"/>
      <c r="GJ113" s="246"/>
      <c r="GK113" s="56"/>
      <c r="GM113" s="517"/>
      <c r="GN113" s="390"/>
      <c r="GO113" s="390"/>
      <c r="GP113" s="241"/>
      <c r="GQ113" s="513"/>
      <c r="GR113" s="390"/>
      <c r="GS113" s="517"/>
      <c r="GT113" s="390"/>
      <c r="GU113" s="390"/>
      <c r="GV113" s="246"/>
      <c r="GW113" s="56"/>
      <c r="HM113" s="390"/>
    </row>
    <row r="114" spans="1:226" s="481" customFormat="1" ht="16.5">
      <c r="A114" s="479" t="s">
        <v>21</v>
      </c>
      <c r="D114" s="241">
        <f>'Punten per wedstrijd'!E1045</f>
        <v>2783.7999999999997</v>
      </c>
      <c r="E114" s="513">
        <v>2</v>
      </c>
      <c r="G114" s="479" t="s">
        <v>1349</v>
      </c>
      <c r="J114" s="241">
        <f>'Punten per wedstrijd'!E1080</f>
        <v>2864.7999999999997</v>
      </c>
      <c r="K114" s="513">
        <v>3</v>
      </c>
      <c r="M114" s="516" t="s">
        <v>16</v>
      </c>
      <c r="N114" s="522" t="s">
        <v>3014</v>
      </c>
      <c r="R114" s="523">
        <f>$AR$396</f>
        <v>51</v>
      </c>
      <c r="S114" s="556">
        <f>$E$396</f>
        <v>13289.800000000001</v>
      </c>
      <c r="V114" s="479" t="s">
        <v>2198</v>
      </c>
      <c r="W114" s="470"/>
      <c r="X114" s="470"/>
      <c r="Y114" s="479" t="s">
        <v>3646</v>
      </c>
      <c r="Z114" s="470"/>
      <c r="AA114" s="470"/>
      <c r="AB114" s="479" t="s">
        <v>15</v>
      </c>
      <c r="AE114" s="470"/>
      <c r="AG114" s="549" t="s">
        <v>2196</v>
      </c>
      <c r="AH114" s="390"/>
      <c r="AI114" s="390"/>
      <c r="AJ114" s="241">
        <v>299.30000000000007</v>
      </c>
      <c r="AK114" s="513">
        <v>0</v>
      </c>
      <c r="AM114" s="515" t="s">
        <v>2708</v>
      </c>
      <c r="AN114" s="211"/>
      <c r="AP114" s="241">
        <v>180.2</v>
      </c>
      <c r="AQ114" s="513">
        <v>2</v>
      </c>
      <c r="AS114" s="517" t="s">
        <v>2717</v>
      </c>
      <c r="AV114" s="528">
        <v>107.1</v>
      </c>
      <c r="AW114" s="513">
        <v>3</v>
      </c>
      <c r="AY114" s="517" t="s">
        <v>15</v>
      </c>
      <c r="BB114" s="241">
        <v>29</v>
      </c>
      <c r="BC114" s="513">
        <v>0</v>
      </c>
      <c r="BE114" s="517" t="s">
        <v>667</v>
      </c>
      <c r="BH114" s="241">
        <v>611.25</v>
      </c>
      <c r="BI114" s="513">
        <v>0</v>
      </c>
      <c r="BK114" s="517" t="s">
        <v>1657</v>
      </c>
      <c r="BN114" s="241">
        <v>69.900000000000006</v>
      </c>
      <c r="BO114" s="513">
        <v>1</v>
      </c>
      <c r="BQ114" s="517" t="s">
        <v>1343</v>
      </c>
      <c r="BT114" s="241">
        <v>19.599999999999998</v>
      </c>
      <c r="BU114" s="513">
        <v>0</v>
      </c>
      <c r="BW114" s="517" t="s">
        <v>633</v>
      </c>
      <c r="BZ114" s="241">
        <v>118.99999999999999</v>
      </c>
      <c r="CA114" s="513">
        <v>0</v>
      </c>
      <c r="CC114" s="517" t="s">
        <v>651</v>
      </c>
      <c r="CF114" s="241">
        <v>129.19999999999999</v>
      </c>
      <c r="CG114" s="513">
        <v>1</v>
      </c>
      <c r="CI114" s="517" t="s">
        <v>2200</v>
      </c>
      <c r="CL114" s="241">
        <v>495.70000000000005</v>
      </c>
      <c r="CM114" s="513">
        <v>3</v>
      </c>
      <c r="CO114" s="517" t="s">
        <v>651</v>
      </c>
      <c r="CR114" s="241">
        <v>385.4</v>
      </c>
      <c r="CS114" s="513">
        <v>1</v>
      </c>
      <c r="CU114" s="517" t="s">
        <v>2708</v>
      </c>
      <c r="CX114" s="246">
        <v>730.9</v>
      </c>
      <c r="CY114" s="56">
        <v>1</v>
      </c>
      <c r="DA114" s="517" t="s">
        <v>15</v>
      </c>
      <c r="DD114" s="241">
        <v>0</v>
      </c>
      <c r="DE114" s="513">
        <v>1</v>
      </c>
      <c r="DG114" s="517" t="s">
        <v>3643</v>
      </c>
      <c r="DJ114" s="246">
        <v>27.500000000000004</v>
      </c>
      <c r="DK114" s="56">
        <v>2</v>
      </c>
      <c r="DM114" s="517" t="s">
        <v>682</v>
      </c>
      <c r="DP114" s="246">
        <v>392.5</v>
      </c>
      <c r="DQ114" s="56">
        <v>0</v>
      </c>
      <c r="DS114" s="517" t="s">
        <v>1344</v>
      </c>
      <c r="DT114" s="390"/>
      <c r="DU114" s="390"/>
      <c r="DV114" s="241">
        <v>1023</v>
      </c>
      <c r="DW114" s="513">
        <v>2</v>
      </c>
      <c r="DX114" s="390"/>
      <c r="DY114" s="517" t="s">
        <v>2710</v>
      </c>
      <c r="DZ114" s="390"/>
      <c r="EA114" s="390"/>
      <c r="EB114" s="246">
        <v>45.5</v>
      </c>
      <c r="EC114" s="56">
        <v>0</v>
      </c>
      <c r="ED114" s="390"/>
      <c r="EE114" s="517" t="s">
        <v>2198</v>
      </c>
      <c r="EF114" s="390"/>
      <c r="EG114" s="390"/>
      <c r="EH114" s="246">
        <v>41.099999999999994</v>
      </c>
      <c r="EI114" s="56">
        <v>0</v>
      </c>
      <c r="EJ114" s="390"/>
      <c r="EK114" s="517" t="s">
        <v>142</v>
      </c>
      <c r="EL114" s="390"/>
      <c r="EM114" s="390"/>
      <c r="EN114" s="246">
        <v>129.30000000000001</v>
      </c>
      <c r="EO114" s="56">
        <v>0</v>
      </c>
      <c r="EQ114" s="517" t="s">
        <v>2717</v>
      </c>
      <c r="ET114" s="241">
        <v>392.1</v>
      </c>
      <c r="EU114" s="513">
        <v>3</v>
      </c>
      <c r="EW114" s="517" t="s">
        <v>1343</v>
      </c>
      <c r="EZ114" s="246">
        <v>624.5</v>
      </c>
      <c r="FA114" s="56">
        <v>3</v>
      </c>
      <c r="FC114" s="517" t="s">
        <v>1665</v>
      </c>
      <c r="FF114" s="241">
        <v>119.1</v>
      </c>
      <c r="FG114" s="513">
        <v>0</v>
      </c>
      <c r="FI114" s="517" t="s">
        <v>682</v>
      </c>
      <c r="FL114" s="246">
        <v>491</v>
      </c>
      <c r="FM114" s="56">
        <v>1</v>
      </c>
      <c r="FO114" s="517" t="s">
        <v>3643</v>
      </c>
      <c r="FR114" s="241">
        <v>56.5</v>
      </c>
      <c r="FS114" s="513">
        <v>0</v>
      </c>
      <c r="FU114" s="517" t="s">
        <v>1343</v>
      </c>
      <c r="FX114" s="246">
        <v>359.5</v>
      </c>
      <c r="FY114" s="56">
        <v>3</v>
      </c>
      <c r="GA114" s="517" t="s">
        <v>1665</v>
      </c>
      <c r="GD114" s="241">
        <v>441.99999999999994</v>
      </c>
      <c r="GE114" s="513">
        <v>0</v>
      </c>
      <c r="GG114" s="517" t="s">
        <v>15</v>
      </c>
      <c r="GJ114" s="246">
        <v>403.00000000000006</v>
      </c>
      <c r="GK114" s="56">
        <v>3</v>
      </c>
      <c r="GM114" s="517" t="s">
        <v>667</v>
      </c>
      <c r="GN114" s="390"/>
      <c r="GO114" s="390"/>
      <c r="GP114" s="241">
        <v>799.49999999999989</v>
      </c>
      <c r="GQ114" s="513">
        <v>3</v>
      </c>
      <c r="GR114" s="390"/>
      <c r="GS114" s="517" t="s">
        <v>2200</v>
      </c>
      <c r="GT114" s="390"/>
      <c r="GU114" s="390"/>
      <c r="GV114" s="246">
        <v>11.700000000000001</v>
      </c>
      <c r="GW114" s="56">
        <v>3</v>
      </c>
      <c r="HM114" s="390"/>
    </row>
    <row r="115" spans="1:226" s="481" customFormat="1" ht="16.5">
      <c r="A115" s="479" t="s">
        <v>2710</v>
      </c>
      <c r="D115" s="241">
        <f>'Punten per wedstrijd'!E1111</f>
        <v>2595.0000000000005</v>
      </c>
      <c r="E115" s="513">
        <v>1</v>
      </c>
      <c r="G115" s="479" t="s">
        <v>1658</v>
      </c>
      <c r="J115" s="241">
        <f>'Punten per wedstrijd'!E1015</f>
        <v>2165</v>
      </c>
      <c r="K115" s="513">
        <v>0</v>
      </c>
      <c r="M115" s="516" t="s">
        <v>18</v>
      </c>
      <c r="N115" s="522" t="s">
        <v>4053</v>
      </c>
      <c r="R115" s="523">
        <f>$AR$434</f>
        <v>49</v>
      </c>
      <c r="S115" s="556">
        <f>$E$434</f>
        <v>11908.699999999999</v>
      </c>
      <c r="V115" s="479" t="s">
        <v>3643</v>
      </c>
      <c r="W115" s="470"/>
      <c r="X115" s="470"/>
      <c r="Y115" s="479" t="s">
        <v>633</v>
      </c>
      <c r="Z115" s="470"/>
      <c r="AA115" s="470"/>
      <c r="AB115" s="479" t="s">
        <v>3636</v>
      </c>
      <c r="AE115" s="470"/>
      <c r="AG115" s="549" t="s">
        <v>651</v>
      </c>
      <c r="AH115" s="390"/>
      <c r="AI115" s="390"/>
      <c r="AJ115" s="241">
        <v>450.19999999999993</v>
      </c>
      <c r="AK115" s="513">
        <v>3</v>
      </c>
      <c r="AM115" s="515" t="s">
        <v>2196</v>
      </c>
      <c r="AN115" s="211"/>
      <c r="AP115" s="241">
        <v>156.4</v>
      </c>
      <c r="AQ115" s="513">
        <v>1</v>
      </c>
      <c r="AS115" s="517" t="s">
        <v>3625</v>
      </c>
      <c r="AV115" s="528">
        <v>85.3</v>
      </c>
      <c r="AW115" s="513">
        <v>0</v>
      </c>
      <c r="AY115" s="517" t="s">
        <v>2727</v>
      </c>
      <c r="BB115" s="241">
        <v>60</v>
      </c>
      <c r="BC115" s="513">
        <v>3</v>
      </c>
      <c r="BE115" s="517" t="s">
        <v>155</v>
      </c>
      <c r="BH115" s="241">
        <v>905.09999999999991</v>
      </c>
      <c r="BI115" s="513">
        <v>3</v>
      </c>
      <c r="BK115" s="517" t="s">
        <v>2196</v>
      </c>
      <c r="BN115" s="241">
        <v>78.300000000000011</v>
      </c>
      <c r="BO115" s="513">
        <v>2</v>
      </c>
      <c r="BQ115" s="517" t="s">
        <v>2715</v>
      </c>
      <c r="BT115" s="241">
        <v>104.19999999999999</v>
      </c>
      <c r="BU115" s="513">
        <v>3</v>
      </c>
      <c r="BW115" s="517" t="s">
        <v>2212</v>
      </c>
      <c r="BZ115" s="241">
        <v>186.7</v>
      </c>
      <c r="CA115" s="513">
        <v>3</v>
      </c>
      <c r="CC115" s="517" t="s">
        <v>3640</v>
      </c>
      <c r="CF115" s="241">
        <v>145.1</v>
      </c>
      <c r="CG115" s="513">
        <v>2</v>
      </c>
      <c r="CI115" s="517" t="s">
        <v>2727</v>
      </c>
      <c r="CL115" s="241">
        <v>279.2</v>
      </c>
      <c r="CM115" s="513">
        <v>0</v>
      </c>
      <c r="CO115" s="517" t="s">
        <v>2200</v>
      </c>
      <c r="CR115" s="241">
        <v>406.09999999999997</v>
      </c>
      <c r="CS115" s="513">
        <v>2</v>
      </c>
      <c r="CU115" s="517" t="s">
        <v>1349</v>
      </c>
      <c r="CX115" s="246">
        <v>867.00000000000011</v>
      </c>
      <c r="CY115" s="56">
        <v>2</v>
      </c>
      <c r="DA115" s="517" t="s">
        <v>3640</v>
      </c>
      <c r="DD115" s="241">
        <v>0</v>
      </c>
      <c r="DE115" s="513">
        <v>1</v>
      </c>
      <c r="DG115" s="517" t="s">
        <v>667</v>
      </c>
      <c r="DJ115" s="246">
        <v>24.6</v>
      </c>
      <c r="DK115" s="56">
        <v>1</v>
      </c>
      <c r="DM115" s="517" t="s">
        <v>3640</v>
      </c>
      <c r="DP115" s="246">
        <v>560.4</v>
      </c>
      <c r="DQ115" s="56">
        <v>3</v>
      </c>
      <c r="DS115" s="517" t="s">
        <v>142</v>
      </c>
      <c r="DT115" s="390"/>
      <c r="DU115" s="390"/>
      <c r="DV115" s="241">
        <v>972.2</v>
      </c>
      <c r="DW115" s="513">
        <v>1</v>
      </c>
      <c r="DX115" s="390"/>
      <c r="DY115" s="517" t="s">
        <v>2717</v>
      </c>
      <c r="DZ115" s="390"/>
      <c r="EA115" s="390"/>
      <c r="EB115" s="246">
        <v>454.6</v>
      </c>
      <c r="EC115" s="56">
        <v>3</v>
      </c>
      <c r="ED115" s="390"/>
      <c r="EE115" s="517" t="s">
        <v>3640</v>
      </c>
      <c r="EF115" s="390"/>
      <c r="EG115" s="390"/>
      <c r="EH115" s="246">
        <v>559.4</v>
      </c>
      <c r="EI115" s="56">
        <v>3</v>
      </c>
      <c r="EJ115" s="390"/>
      <c r="EK115" s="517" t="s">
        <v>3643</v>
      </c>
      <c r="EL115" s="390"/>
      <c r="EM115" s="390"/>
      <c r="EN115" s="246">
        <v>235</v>
      </c>
      <c r="EO115" s="56">
        <v>3</v>
      </c>
      <c r="EQ115" s="517" t="s">
        <v>682</v>
      </c>
      <c r="ET115" s="241">
        <v>308.39999999999998</v>
      </c>
      <c r="EU115" s="513">
        <v>0</v>
      </c>
      <c r="EW115" s="517" t="s">
        <v>1657</v>
      </c>
      <c r="EZ115" s="246">
        <v>332</v>
      </c>
      <c r="FA115" s="56">
        <v>0</v>
      </c>
      <c r="FC115" s="517" t="s">
        <v>3644</v>
      </c>
      <c r="FF115" s="241">
        <v>721.00000000000011</v>
      </c>
      <c r="FG115" s="513">
        <v>3</v>
      </c>
      <c r="FI115" s="517" t="s">
        <v>31</v>
      </c>
      <c r="FL115" s="246">
        <v>549.79999999999995</v>
      </c>
      <c r="FM115" s="56">
        <v>2</v>
      </c>
      <c r="FO115" s="517" t="s">
        <v>1658</v>
      </c>
      <c r="FR115" s="241">
        <v>107</v>
      </c>
      <c r="FS115" s="513">
        <v>3</v>
      </c>
      <c r="FU115" s="517" t="s">
        <v>1667</v>
      </c>
      <c r="FX115" s="246">
        <v>226.5</v>
      </c>
      <c r="FY115" s="56">
        <v>0</v>
      </c>
      <c r="GA115" s="517" t="s">
        <v>633</v>
      </c>
      <c r="GD115" s="241">
        <v>619.45000000000005</v>
      </c>
      <c r="GE115" s="513">
        <v>3</v>
      </c>
      <c r="GG115" s="517" t="s">
        <v>3625</v>
      </c>
      <c r="GJ115" s="246">
        <v>312</v>
      </c>
      <c r="GK115" s="56">
        <v>0</v>
      </c>
      <c r="GM115" s="517" t="s">
        <v>1658</v>
      </c>
      <c r="GN115" s="390"/>
      <c r="GO115" s="390"/>
      <c r="GP115" s="241">
        <v>227.39999999999995</v>
      </c>
      <c r="GQ115" s="513">
        <v>0</v>
      </c>
      <c r="GR115" s="390"/>
      <c r="GS115" s="517" t="s">
        <v>1344</v>
      </c>
      <c r="GT115" s="390"/>
      <c r="GU115" s="390"/>
      <c r="GV115" s="246">
        <v>0</v>
      </c>
      <c r="GW115" s="56">
        <v>0</v>
      </c>
      <c r="HM115" s="390"/>
    </row>
    <row r="116" spans="1:226" s="481" customFormat="1" ht="16.5">
      <c r="A116" s="479"/>
      <c r="D116" s="241"/>
      <c r="E116" s="513"/>
      <c r="G116" s="479"/>
      <c r="J116" s="241"/>
      <c r="K116" s="513"/>
      <c r="M116" s="516" t="s">
        <v>20</v>
      </c>
      <c r="N116" s="522" t="s">
        <v>4024</v>
      </c>
      <c r="R116" s="523">
        <f>$AR$395</f>
        <v>49</v>
      </c>
      <c r="S116" s="556">
        <f>$E$395</f>
        <v>10882.100000000002</v>
      </c>
      <c r="V116" s="479"/>
      <c r="W116" s="470"/>
      <c r="X116" s="470"/>
      <c r="Y116" s="479"/>
      <c r="Z116" s="470"/>
      <c r="AA116" s="470"/>
      <c r="AB116" s="479"/>
      <c r="AE116" s="470"/>
      <c r="AG116" s="549"/>
      <c r="AH116" s="390"/>
      <c r="AI116" s="390"/>
      <c r="AJ116" s="241"/>
      <c r="AK116" s="513"/>
      <c r="AM116" s="515"/>
      <c r="AN116" s="211"/>
      <c r="AP116" s="241"/>
      <c r="AQ116" s="513"/>
      <c r="AS116" s="517"/>
      <c r="AV116" s="528"/>
      <c r="AW116" s="513"/>
      <c r="AY116" s="517"/>
      <c r="BB116" s="241"/>
      <c r="BC116" s="513"/>
      <c r="BE116" s="517"/>
      <c r="BH116" s="241"/>
      <c r="BI116" s="513"/>
      <c r="BK116" s="517"/>
      <c r="BN116" s="241"/>
      <c r="BO116" s="513"/>
      <c r="BQ116" s="517"/>
      <c r="BT116" s="241"/>
      <c r="BU116" s="513"/>
      <c r="BW116" s="517"/>
      <c r="BZ116" s="241"/>
      <c r="CA116" s="513"/>
      <c r="CC116" s="517"/>
      <c r="CF116" s="241"/>
      <c r="CG116" s="513"/>
      <c r="CI116" s="517"/>
      <c r="CL116" s="241"/>
      <c r="CM116" s="513"/>
      <c r="CO116" s="517"/>
      <c r="CR116" s="241"/>
      <c r="CS116" s="513"/>
      <c r="CU116" s="517"/>
      <c r="CX116" s="246"/>
      <c r="CY116" s="56"/>
      <c r="DA116" s="517"/>
      <c r="DD116" s="241"/>
      <c r="DE116" s="513"/>
      <c r="DG116" s="517"/>
      <c r="DJ116" s="246"/>
      <c r="DK116" s="56"/>
      <c r="DM116" s="517"/>
      <c r="DP116" s="246"/>
      <c r="DQ116" s="56"/>
      <c r="DS116" s="517"/>
      <c r="DT116" s="390"/>
      <c r="DU116" s="390"/>
      <c r="DV116" s="241"/>
      <c r="DW116" s="513"/>
      <c r="DX116" s="390"/>
      <c r="DY116" s="517"/>
      <c r="DZ116" s="390"/>
      <c r="EA116" s="390"/>
      <c r="EB116" s="246"/>
      <c r="EC116" s="56"/>
      <c r="ED116" s="390"/>
      <c r="EE116" s="517"/>
      <c r="EF116" s="390"/>
      <c r="EG116" s="390"/>
      <c r="EH116" s="246"/>
      <c r="EI116" s="56"/>
      <c r="EJ116" s="390"/>
      <c r="EK116" s="517"/>
      <c r="EL116" s="390"/>
      <c r="EM116" s="390"/>
      <c r="EN116" s="246"/>
      <c r="EO116" s="56"/>
      <c r="EQ116" s="517"/>
      <c r="ET116" s="241"/>
      <c r="EU116" s="513"/>
      <c r="EW116" s="517"/>
      <c r="EZ116" s="246"/>
      <c r="FA116" s="56"/>
      <c r="FC116" s="517"/>
      <c r="FF116" s="241"/>
      <c r="FG116" s="513"/>
      <c r="FI116" s="517"/>
      <c r="FL116" s="246"/>
      <c r="FM116" s="56"/>
      <c r="FO116" s="517"/>
      <c r="FR116" s="241"/>
      <c r="FS116" s="513"/>
      <c r="FU116" s="517"/>
      <c r="FX116" s="246"/>
      <c r="FY116" s="56"/>
      <c r="GA116" s="517"/>
      <c r="GD116" s="241"/>
      <c r="GE116" s="513"/>
      <c r="GG116" s="517"/>
      <c r="GJ116" s="246"/>
      <c r="GK116" s="56"/>
      <c r="GM116" s="517"/>
      <c r="GN116" s="390"/>
      <c r="GO116" s="390"/>
      <c r="GP116" s="241"/>
      <c r="GQ116" s="513"/>
      <c r="GR116" s="390"/>
      <c r="GS116" s="517"/>
      <c r="GT116" s="390"/>
      <c r="GU116" s="390"/>
      <c r="GV116" s="246"/>
      <c r="GW116" s="56"/>
      <c r="HM116" s="390"/>
    </row>
    <row r="117" spans="1:226" s="481" customFormat="1" ht="16.5">
      <c r="A117" s="479" t="s">
        <v>3646</v>
      </c>
      <c r="D117" s="241">
        <f>'Punten per wedstrijd'!E1103</f>
        <v>1684</v>
      </c>
      <c r="E117" s="513">
        <v>1</v>
      </c>
      <c r="G117" s="479" t="s">
        <v>1667</v>
      </c>
      <c r="J117" s="241">
        <f>'Punten per wedstrijd'!E1048</f>
        <v>1165.1000000000001</v>
      </c>
      <c r="K117" s="513">
        <v>0</v>
      </c>
      <c r="M117" s="516" t="s">
        <v>22</v>
      </c>
      <c r="N117" s="522" t="s">
        <v>1785</v>
      </c>
      <c r="R117" s="523">
        <f>$AR$420</f>
        <v>48</v>
      </c>
      <c r="S117" s="556">
        <f>$E$420</f>
        <v>13081.05</v>
      </c>
      <c r="V117" s="479" t="s">
        <v>2710</v>
      </c>
      <c r="W117" s="470"/>
      <c r="X117" s="470"/>
      <c r="Y117" s="479" t="s">
        <v>3625</v>
      </c>
      <c r="Z117" s="470"/>
      <c r="AA117" s="470"/>
      <c r="AB117" s="479" t="s">
        <v>1658</v>
      </c>
      <c r="AE117" s="470"/>
      <c r="AG117" s="549" t="s">
        <v>2212</v>
      </c>
      <c r="AH117" s="390"/>
      <c r="AI117" s="390"/>
      <c r="AJ117" s="241">
        <v>262.89999999999998</v>
      </c>
      <c r="AK117" s="513">
        <v>0</v>
      </c>
      <c r="AM117" s="515" t="s">
        <v>2710</v>
      </c>
      <c r="AN117" s="211"/>
      <c r="AP117" s="241">
        <v>410.29999999999995</v>
      </c>
      <c r="AQ117" s="513">
        <v>3</v>
      </c>
      <c r="AS117" s="517" t="s">
        <v>2727</v>
      </c>
      <c r="AV117" s="528">
        <v>34.799999999999997</v>
      </c>
      <c r="AW117" s="513">
        <v>3</v>
      </c>
      <c r="AY117" s="517" t="s">
        <v>2198</v>
      </c>
      <c r="BB117" s="241">
        <v>183.6</v>
      </c>
      <c r="BC117" s="513">
        <v>3</v>
      </c>
      <c r="BE117" s="517" t="s">
        <v>651</v>
      </c>
      <c r="BH117" s="241">
        <v>527.00000000000011</v>
      </c>
      <c r="BI117" s="513">
        <v>3</v>
      </c>
      <c r="BK117" s="517" t="s">
        <v>2715</v>
      </c>
      <c r="BN117" s="241">
        <v>183.79999999999998</v>
      </c>
      <c r="BO117" s="513">
        <v>0</v>
      </c>
      <c r="BQ117" s="517" t="s">
        <v>2196</v>
      </c>
      <c r="BT117" s="241">
        <v>152.80000000000001</v>
      </c>
      <c r="BU117" s="513">
        <v>3</v>
      </c>
      <c r="BW117" s="517" t="s">
        <v>3644</v>
      </c>
      <c r="BZ117" s="241">
        <v>156.5</v>
      </c>
      <c r="CA117" s="513">
        <v>0</v>
      </c>
      <c r="CC117" s="517" t="s">
        <v>667</v>
      </c>
      <c r="CF117" s="241">
        <v>135.1</v>
      </c>
      <c r="CG117" s="513">
        <v>3</v>
      </c>
      <c r="CI117" s="517" t="s">
        <v>682</v>
      </c>
      <c r="CL117" s="241">
        <v>312.2</v>
      </c>
      <c r="CM117" s="513">
        <v>0</v>
      </c>
      <c r="CO117" s="517" t="s">
        <v>1343</v>
      </c>
      <c r="CR117" s="241">
        <v>660.5</v>
      </c>
      <c r="CS117" s="513">
        <v>2</v>
      </c>
      <c r="CU117" s="517" t="s">
        <v>1344</v>
      </c>
      <c r="CX117" s="246">
        <v>768.1</v>
      </c>
      <c r="CY117" s="56">
        <v>1</v>
      </c>
      <c r="DA117" s="517" t="s">
        <v>651</v>
      </c>
      <c r="DD117" s="241">
        <v>16.900000000000002</v>
      </c>
      <c r="DE117" s="513">
        <v>3</v>
      </c>
      <c r="DG117" s="517" t="s">
        <v>1344</v>
      </c>
      <c r="DJ117" s="246">
        <v>18</v>
      </c>
      <c r="DK117" s="56">
        <v>0</v>
      </c>
      <c r="DM117" s="517" t="s">
        <v>3636</v>
      </c>
      <c r="DP117" s="246">
        <v>373.95</v>
      </c>
      <c r="DQ117" s="56">
        <v>0</v>
      </c>
      <c r="DS117" s="517" t="s">
        <v>1657</v>
      </c>
      <c r="DT117" s="390"/>
      <c r="DU117" s="390"/>
      <c r="DV117" s="241">
        <v>889.1</v>
      </c>
      <c r="DW117" s="513">
        <v>3</v>
      </c>
      <c r="DX117" s="390"/>
      <c r="DY117" s="517" t="s">
        <v>1349</v>
      </c>
      <c r="DZ117" s="390"/>
      <c r="EA117" s="390"/>
      <c r="EB117" s="246">
        <v>166.3</v>
      </c>
      <c r="EC117" s="56">
        <v>3</v>
      </c>
      <c r="ED117" s="390"/>
      <c r="EE117" s="517" t="s">
        <v>667</v>
      </c>
      <c r="EF117" s="390"/>
      <c r="EG117" s="390"/>
      <c r="EH117" s="246">
        <v>280</v>
      </c>
      <c r="EI117" s="56">
        <v>3</v>
      </c>
      <c r="EJ117" s="390"/>
      <c r="EK117" s="517" t="s">
        <v>3644</v>
      </c>
      <c r="EL117" s="390"/>
      <c r="EM117" s="390"/>
      <c r="EN117" s="246">
        <v>303.7</v>
      </c>
      <c r="EO117" s="56">
        <v>3</v>
      </c>
      <c r="EQ117" s="517" t="s">
        <v>3646</v>
      </c>
      <c r="ET117" s="241">
        <v>324.2</v>
      </c>
      <c r="EU117" s="513">
        <v>0</v>
      </c>
      <c r="EW117" s="517" t="s">
        <v>3636</v>
      </c>
      <c r="EZ117" s="246">
        <v>429.40000000000003</v>
      </c>
      <c r="FA117" s="56">
        <v>0</v>
      </c>
      <c r="FC117" s="517" t="s">
        <v>1657</v>
      </c>
      <c r="FF117" s="241">
        <v>260.10000000000002</v>
      </c>
      <c r="FG117" s="513">
        <v>3</v>
      </c>
      <c r="FI117" s="517" t="s">
        <v>3644</v>
      </c>
      <c r="FL117" s="246">
        <v>616.5</v>
      </c>
      <c r="FM117" s="56">
        <v>3</v>
      </c>
      <c r="FO117" s="517" t="s">
        <v>668</v>
      </c>
      <c r="FR117" s="241">
        <v>117.60000000000001</v>
      </c>
      <c r="FS117" s="513">
        <v>1</v>
      </c>
      <c r="FU117" s="517" t="s">
        <v>682</v>
      </c>
      <c r="FX117" s="246">
        <v>681.69999999999993</v>
      </c>
      <c r="FY117" s="56">
        <v>3</v>
      </c>
      <c r="GA117" s="517" t="s">
        <v>1349</v>
      </c>
      <c r="GD117" s="241">
        <v>444.8</v>
      </c>
      <c r="GE117" s="513">
        <v>2</v>
      </c>
      <c r="GG117" s="517" t="s">
        <v>2198</v>
      </c>
      <c r="GJ117" s="246">
        <v>370.90000000000003</v>
      </c>
      <c r="GK117" s="56">
        <v>3</v>
      </c>
      <c r="GM117" s="517" t="s">
        <v>1349</v>
      </c>
      <c r="GN117" s="390"/>
      <c r="GO117" s="390"/>
      <c r="GP117" s="241">
        <v>509.4</v>
      </c>
      <c r="GQ117" s="513">
        <v>0</v>
      </c>
      <c r="GR117" s="390"/>
      <c r="GS117" s="517" t="s">
        <v>2717</v>
      </c>
      <c r="GT117" s="390"/>
      <c r="GU117" s="390"/>
      <c r="GV117" s="246">
        <v>194.7</v>
      </c>
      <c r="GW117" s="56">
        <v>3</v>
      </c>
      <c r="HM117" s="390"/>
    </row>
    <row r="118" spans="1:226" s="481" customFormat="1" ht="16.5">
      <c r="A118" s="479" t="s">
        <v>2198</v>
      </c>
      <c r="D118" s="241">
        <f>'Punten per wedstrijd'!E1068</f>
        <v>2102.1999999999998</v>
      </c>
      <c r="E118" s="513">
        <v>2</v>
      </c>
      <c r="G118" s="479" t="s">
        <v>682</v>
      </c>
      <c r="J118" s="241">
        <f>'Punten per wedstrijd'!E1070</f>
        <v>2822.7000000000003</v>
      </c>
      <c r="K118" s="513">
        <v>3</v>
      </c>
      <c r="M118" s="516" t="s">
        <v>24</v>
      </c>
      <c r="N118" s="522" t="s">
        <v>3009</v>
      </c>
      <c r="R118" s="523">
        <f>$AR$404</f>
        <v>48</v>
      </c>
      <c r="S118" s="556">
        <f>$E$404</f>
        <v>11401.699999999999</v>
      </c>
      <c r="V118" s="479" t="s">
        <v>1349</v>
      </c>
      <c r="W118" s="470"/>
      <c r="X118" s="470"/>
      <c r="Y118" s="479" t="s">
        <v>2198</v>
      </c>
      <c r="Z118" s="470"/>
      <c r="AA118" s="470"/>
      <c r="AB118" s="479" t="s">
        <v>142</v>
      </c>
      <c r="AE118" s="470"/>
      <c r="AG118" s="549" t="s">
        <v>15</v>
      </c>
      <c r="AH118" s="390"/>
      <c r="AI118" s="390"/>
      <c r="AJ118" s="241">
        <v>449.49999999999994</v>
      </c>
      <c r="AK118" s="513">
        <v>3</v>
      </c>
      <c r="AM118" s="515" t="s">
        <v>3647</v>
      </c>
      <c r="AN118" s="211"/>
      <c r="AP118" s="241">
        <v>135.6</v>
      </c>
      <c r="AQ118" s="513">
        <v>0</v>
      </c>
      <c r="AS118" s="517" t="s">
        <v>2710</v>
      </c>
      <c r="AV118" s="528">
        <v>0</v>
      </c>
      <c r="AW118" s="513">
        <v>0</v>
      </c>
      <c r="AY118" s="517" t="s">
        <v>1349</v>
      </c>
      <c r="BB118" s="241">
        <v>126</v>
      </c>
      <c r="BC118" s="513">
        <v>0</v>
      </c>
      <c r="BE118" s="517" t="s">
        <v>15</v>
      </c>
      <c r="BH118" s="241">
        <v>373</v>
      </c>
      <c r="BI118" s="513">
        <v>0</v>
      </c>
      <c r="BK118" s="517" t="s">
        <v>651</v>
      </c>
      <c r="BN118" s="241">
        <v>236.69999999999996</v>
      </c>
      <c r="BO118" s="513">
        <v>3</v>
      </c>
      <c r="BQ118" s="517" t="s">
        <v>2710</v>
      </c>
      <c r="BT118" s="241">
        <v>92.8</v>
      </c>
      <c r="BU118" s="513">
        <v>0</v>
      </c>
      <c r="BW118" s="517" t="s">
        <v>651</v>
      </c>
      <c r="BZ118" s="241">
        <v>329.5</v>
      </c>
      <c r="CA118" s="513">
        <v>3</v>
      </c>
      <c r="CC118" s="517" t="s">
        <v>31</v>
      </c>
      <c r="CF118" s="241">
        <v>56</v>
      </c>
      <c r="CG118" s="513">
        <v>0</v>
      </c>
      <c r="CI118" s="517" t="s">
        <v>2710</v>
      </c>
      <c r="CL118" s="241">
        <v>477.7</v>
      </c>
      <c r="CM118" s="513">
        <v>3</v>
      </c>
      <c r="CO118" s="517" t="s">
        <v>2198</v>
      </c>
      <c r="CR118" s="241">
        <v>530.4</v>
      </c>
      <c r="CS118" s="513">
        <v>1</v>
      </c>
      <c r="CU118" s="517" t="s">
        <v>21</v>
      </c>
      <c r="CX118" s="246">
        <v>791.79999999999984</v>
      </c>
      <c r="CY118" s="56">
        <v>2</v>
      </c>
      <c r="DA118" s="517" t="s">
        <v>155</v>
      </c>
      <c r="DD118" s="241">
        <v>0</v>
      </c>
      <c r="DE118" s="513">
        <v>0</v>
      </c>
      <c r="DG118" s="517" t="s">
        <v>3636</v>
      </c>
      <c r="DJ118" s="246">
        <v>22.5</v>
      </c>
      <c r="DK118" s="56">
        <v>3</v>
      </c>
      <c r="DM118" s="517" t="s">
        <v>1657</v>
      </c>
      <c r="DP118" s="246">
        <v>511.6</v>
      </c>
      <c r="DQ118" s="56">
        <v>3</v>
      </c>
      <c r="DS118" s="517" t="s">
        <v>2212</v>
      </c>
      <c r="DT118" s="390"/>
      <c r="DU118" s="390"/>
      <c r="DV118" s="241">
        <v>673.5</v>
      </c>
      <c r="DW118" s="513">
        <v>0</v>
      </c>
      <c r="DX118" s="390"/>
      <c r="DY118" s="517" t="s">
        <v>3625</v>
      </c>
      <c r="DZ118" s="390"/>
      <c r="EA118" s="390"/>
      <c r="EB118" s="246">
        <v>0</v>
      </c>
      <c r="EC118" s="56">
        <v>0</v>
      </c>
      <c r="ED118" s="390"/>
      <c r="EE118" s="517" t="s">
        <v>2196</v>
      </c>
      <c r="EF118" s="390"/>
      <c r="EG118" s="390"/>
      <c r="EH118" s="246">
        <v>168</v>
      </c>
      <c r="EI118" s="56">
        <v>0</v>
      </c>
      <c r="EJ118" s="390"/>
      <c r="EK118" s="517" t="s">
        <v>633</v>
      </c>
      <c r="EL118" s="390"/>
      <c r="EM118" s="390"/>
      <c r="EN118" s="246">
        <v>142.5</v>
      </c>
      <c r="EO118" s="56">
        <v>0</v>
      </c>
      <c r="EQ118" s="517" t="s">
        <v>2727</v>
      </c>
      <c r="ET118" s="241">
        <v>565.79999999999995</v>
      </c>
      <c r="EU118" s="513">
        <v>3</v>
      </c>
      <c r="EW118" s="517" t="s">
        <v>667</v>
      </c>
      <c r="EZ118" s="246">
        <v>560.79999999999995</v>
      </c>
      <c r="FA118" s="56">
        <v>3</v>
      </c>
      <c r="FC118" s="517" t="s">
        <v>1658</v>
      </c>
      <c r="FF118" s="241">
        <v>205.00000000000003</v>
      </c>
      <c r="FG118" s="513">
        <v>0</v>
      </c>
      <c r="FI118" s="517" t="s">
        <v>668</v>
      </c>
      <c r="FL118" s="246">
        <v>458.09999999999997</v>
      </c>
      <c r="FM118" s="56">
        <v>0</v>
      </c>
      <c r="FO118" s="517" t="s">
        <v>3640</v>
      </c>
      <c r="FR118" s="241">
        <v>119</v>
      </c>
      <c r="FS118" s="513">
        <v>2</v>
      </c>
      <c r="FU118" s="517" t="s">
        <v>1344</v>
      </c>
      <c r="FX118" s="246">
        <v>317.2</v>
      </c>
      <c r="FY118" s="56">
        <v>0</v>
      </c>
      <c r="GA118" s="517" t="s">
        <v>3647</v>
      </c>
      <c r="GD118" s="241">
        <v>427.30000000000007</v>
      </c>
      <c r="GE118" s="513">
        <v>1</v>
      </c>
      <c r="GG118" s="517" t="s">
        <v>2708</v>
      </c>
      <c r="GJ118" s="246">
        <v>288.90000000000003</v>
      </c>
      <c r="GK118" s="56">
        <v>0</v>
      </c>
      <c r="GM118" s="517" t="s">
        <v>651</v>
      </c>
      <c r="GN118" s="390"/>
      <c r="GO118" s="390"/>
      <c r="GP118" s="241">
        <v>710.90000000000009</v>
      </c>
      <c r="GQ118" s="513">
        <v>3</v>
      </c>
      <c r="GR118" s="390"/>
      <c r="GS118" s="517" t="s">
        <v>668</v>
      </c>
      <c r="GT118" s="390"/>
      <c r="GU118" s="390"/>
      <c r="GV118" s="246">
        <v>53.7</v>
      </c>
      <c r="GW118" s="56">
        <v>0</v>
      </c>
      <c r="HM118" s="390"/>
    </row>
    <row r="119" spans="1:226" s="481" customFormat="1" ht="16.5">
      <c r="A119" s="479"/>
      <c r="D119" s="241"/>
      <c r="E119" s="513"/>
      <c r="G119" s="479"/>
      <c r="J119" s="241"/>
      <c r="K119" s="513"/>
      <c r="M119" s="516" t="s">
        <v>26</v>
      </c>
      <c r="N119" s="522" t="s">
        <v>1790</v>
      </c>
      <c r="R119" s="523">
        <f>$AR$362</f>
        <v>47</v>
      </c>
      <c r="S119" s="556">
        <f>$E$362</f>
        <v>11937</v>
      </c>
      <c r="V119" s="479"/>
      <c r="W119" s="470"/>
      <c r="X119" s="470"/>
      <c r="Y119" s="479"/>
      <c r="Z119" s="470"/>
      <c r="AA119" s="470"/>
      <c r="AB119" s="479"/>
      <c r="AE119" s="470"/>
      <c r="AG119" s="549"/>
      <c r="AH119" s="390"/>
      <c r="AI119" s="390"/>
      <c r="AJ119" s="241"/>
      <c r="AK119" s="513"/>
      <c r="AM119" s="515"/>
      <c r="AN119" s="211"/>
      <c r="AP119" s="241"/>
      <c r="AQ119" s="513"/>
      <c r="AS119" s="517"/>
      <c r="AV119" s="528"/>
      <c r="AW119" s="513"/>
      <c r="AY119" s="517"/>
      <c r="BB119" s="241"/>
      <c r="BC119" s="513"/>
      <c r="BE119" s="517"/>
      <c r="BH119" s="241"/>
      <c r="BI119" s="513"/>
      <c r="BK119" s="517"/>
      <c r="BN119" s="241"/>
      <c r="BO119" s="513"/>
      <c r="BQ119" s="517"/>
      <c r="BT119" s="241"/>
      <c r="BU119" s="513"/>
      <c r="BW119" s="517"/>
      <c r="BZ119" s="241"/>
      <c r="CA119" s="513"/>
      <c r="CC119" s="517"/>
      <c r="CF119" s="241"/>
      <c r="CG119" s="513"/>
      <c r="CI119" s="517"/>
      <c r="CL119" s="241"/>
      <c r="CM119" s="513"/>
      <c r="CO119" s="517"/>
      <c r="CR119" s="241"/>
      <c r="CS119" s="513"/>
      <c r="CU119" s="517"/>
      <c r="CX119" s="246"/>
      <c r="CY119" s="56"/>
      <c r="DA119" s="517"/>
      <c r="DD119" s="241"/>
      <c r="DE119" s="513"/>
      <c r="DG119" s="517"/>
      <c r="DJ119" s="246"/>
      <c r="DK119" s="56"/>
      <c r="DM119" s="517"/>
      <c r="DP119" s="246"/>
      <c r="DQ119" s="56"/>
      <c r="DS119" s="517"/>
      <c r="DT119" s="390"/>
      <c r="DU119" s="390"/>
      <c r="DV119" s="241"/>
      <c r="DW119" s="513"/>
      <c r="DX119" s="390"/>
      <c r="DY119" s="517"/>
      <c r="DZ119" s="390"/>
      <c r="EA119" s="390"/>
      <c r="EB119" s="246"/>
      <c r="EC119" s="56"/>
      <c r="ED119" s="390"/>
      <c r="EE119" s="517"/>
      <c r="EF119" s="390"/>
      <c r="EG119" s="390"/>
      <c r="EH119" s="246"/>
      <c r="EI119" s="56"/>
      <c r="EJ119" s="390"/>
      <c r="EK119" s="517"/>
      <c r="EL119" s="390"/>
      <c r="EM119" s="390"/>
      <c r="EN119" s="246"/>
      <c r="EO119" s="56"/>
      <c r="EQ119" s="517"/>
      <c r="ET119" s="241"/>
      <c r="EU119" s="513"/>
      <c r="EW119" s="517"/>
      <c r="EZ119" s="246"/>
      <c r="FA119" s="56"/>
      <c r="FC119" s="517"/>
      <c r="FF119" s="241"/>
      <c r="FG119" s="513"/>
      <c r="FI119" s="517"/>
      <c r="FL119" s="246"/>
      <c r="FM119" s="56"/>
      <c r="FO119" s="517"/>
      <c r="FR119" s="241"/>
      <c r="FS119" s="513"/>
      <c r="FU119" s="517"/>
      <c r="FX119" s="246"/>
      <c r="FY119" s="56"/>
      <c r="GA119" s="517"/>
      <c r="GD119" s="241"/>
      <c r="GE119" s="513"/>
      <c r="GG119" s="517"/>
      <c r="GJ119" s="246"/>
      <c r="GK119" s="56"/>
      <c r="GM119" s="517"/>
      <c r="GN119" s="390"/>
      <c r="GO119" s="390"/>
      <c r="GP119" s="241"/>
      <c r="GQ119" s="513"/>
      <c r="GR119" s="390"/>
      <c r="GS119" s="517"/>
      <c r="GT119" s="390"/>
      <c r="GU119" s="390"/>
      <c r="GV119" s="246"/>
      <c r="GW119" s="56"/>
      <c r="HM119" s="390"/>
    </row>
    <row r="120" spans="1:226" s="481" customFormat="1" ht="16.5">
      <c r="A120" s="479" t="s">
        <v>668</v>
      </c>
      <c r="D120" s="241">
        <f>'Punten per wedstrijd'!E1058</f>
        <v>2106.3000000000002</v>
      </c>
      <c r="E120" s="513">
        <v>3</v>
      </c>
      <c r="G120" s="479" t="s">
        <v>142</v>
      </c>
      <c r="J120" s="241">
        <f>'Punten per wedstrijd'!E1079</f>
        <v>2856.7999999999997</v>
      </c>
      <c r="K120" s="513">
        <v>3</v>
      </c>
      <c r="M120" s="516" t="s">
        <v>28</v>
      </c>
      <c r="N120" s="522" t="s">
        <v>1773</v>
      </c>
      <c r="R120" s="523">
        <f>$AR$386</f>
        <v>46</v>
      </c>
      <c r="S120" s="556">
        <f>$E$386</f>
        <v>12633.899999999998</v>
      </c>
      <c r="V120" s="479" t="s">
        <v>651</v>
      </c>
      <c r="W120" s="470"/>
      <c r="X120" s="470"/>
      <c r="Y120" s="479" t="s">
        <v>2708</v>
      </c>
      <c r="Z120" s="470"/>
      <c r="AA120" s="470"/>
      <c r="AB120" s="479" t="s">
        <v>2198</v>
      </c>
      <c r="AE120" s="470"/>
      <c r="AG120" s="549" t="s">
        <v>667</v>
      </c>
      <c r="AH120" s="390"/>
      <c r="AI120" s="390"/>
      <c r="AJ120" s="241">
        <v>264.8</v>
      </c>
      <c r="AK120" s="513">
        <v>3</v>
      </c>
      <c r="AM120" s="515" t="s">
        <v>2198</v>
      </c>
      <c r="AN120" s="211"/>
      <c r="AP120" s="241">
        <v>34.5</v>
      </c>
      <c r="AQ120" s="513">
        <v>0</v>
      </c>
      <c r="AS120" s="517" t="s">
        <v>3647</v>
      </c>
      <c r="AV120" s="528">
        <v>45.899999999999991</v>
      </c>
      <c r="AW120" s="513">
        <v>1</v>
      </c>
      <c r="AY120" s="517" t="s">
        <v>3644</v>
      </c>
      <c r="BB120" s="241">
        <v>87.600000000000009</v>
      </c>
      <c r="BC120" s="513">
        <v>3</v>
      </c>
      <c r="BE120" s="517" t="s">
        <v>2196</v>
      </c>
      <c r="BH120" s="241">
        <v>483.3</v>
      </c>
      <c r="BI120" s="513">
        <v>3</v>
      </c>
      <c r="BK120" s="517" t="s">
        <v>2200</v>
      </c>
      <c r="BN120" s="241">
        <v>50.400000000000006</v>
      </c>
      <c r="BO120" s="513">
        <v>0</v>
      </c>
      <c r="BQ120" s="517" t="s">
        <v>651</v>
      </c>
      <c r="BT120" s="241">
        <v>24.200000000000003</v>
      </c>
      <c r="BU120" s="513">
        <v>0</v>
      </c>
      <c r="BW120" s="517" t="s">
        <v>2200</v>
      </c>
      <c r="BZ120" s="241">
        <v>292.5</v>
      </c>
      <c r="CA120" s="513">
        <v>3</v>
      </c>
      <c r="CC120" s="517" t="s">
        <v>2727</v>
      </c>
      <c r="CF120" s="241">
        <v>99.1</v>
      </c>
      <c r="CG120" s="513">
        <v>0</v>
      </c>
      <c r="CI120" s="517" t="s">
        <v>2708</v>
      </c>
      <c r="CL120" s="241">
        <v>201.60000000000002</v>
      </c>
      <c r="CM120" s="513">
        <v>0</v>
      </c>
      <c r="CO120" s="517" t="s">
        <v>2212</v>
      </c>
      <c r="CR120" s="241">
        <v>345.20000000000005</v>
      </c>
      <c r="CS120" s="513">
        <v>0</v>
      </c>
      <c r="CU120" s="517" t="s">
        <v>1665</v>
      </c>
      <c r="CX120" s="246">
        <v>387.8</v>
      </c>
      <c r="CY120" s="56">
        <v>0</v>
      </c>
      <c r="DA120" s="517" t="s">
        <v>21</v>
      </c>
      <c r="DD120" s="241">
        <v>0</v>
      </c>
      <c r="DE120" s="513">
        <v>0</v>
      </c>
      <c r="DG120" s="517" t="s">
        <v>2717</v>
      </c>
      <c r="DJ120" s="246">
        <v>30</v>
      </c>
      <c r="DK120" s="56">
        <v>3</v>
      </c>
      <c r="DM120" s="517" t="s">
        <v>2727</v>
      </c>
      <c r="DP120" s="246">
        <v>612.9</v>
      </c>
      <c r="DQ120" s="56">
        <v>3</v>
      </c>
      <c r="DS120" s="517" t="s">
        <v>155</v>
      </c>
      <c r="DT120" s="390"/>
      <c r="DU120" s="390"/>
      <c r="DV120" s="241">
        <v>1001.55</v>
      </c>
      <c r="DW120" s="513">
        <v>3</v>
      </c>
      <c r="DX120" s="390"/>
      <c r="DY120" s="517" t="s">
        <v>15</v>
      </c>
      <c r="DZ120" s="390"/>
      <c r="EA120" s="390"/>
      <c r="EB120" s="246">
        <v>0</v>
      </c>
      <c r="EC120" s="56">
        <v>0</v>
      </c>
      <c r="ED120" s="390"/>
      <c r="EE120" s="517" t="s">
        <v>1657</v>
      </c>
      <c r="EF120" s="390"/>
      <c r="EG120" s="390"/>
      <c r="EH120" s="246">
        <v>242.5</v>
      </c>
      <c r="EI120" s="56">
        <v>3</v>
      </c>
      <c r="EJ120" s="390"/>
      <c r="EK120" s="517" t="s">
        <v>21</v>
      </c>
      <c r="EL120" s="390"/>
      <c r="EM120" s="390"/>
      <c r="EN120" s="246">
        <v>280.2</v>
      </c>
      <c r="EO120" s="56">
        <v>2</v>
      </c>
      <c r="EQ120" s="517" t="s">
        <v>2732</v>
      </c>
      <c r="ET120" s="241">
        <v>259.60000000000002</v>
      </c>
      <c r="EU120" s="513">
        <v>0</v>
      </c>
      <c r="EW120" s="517" t="s">
        <v>3647</v>
      </c>
      <c r="EZ120" s="246">
        <v>476.5</v>
      </c>
      <c r="FA120" s="56">
        <v>0</v>
      </c>
      <c r="FC120" s="517" t="s">
        <v>1349</v>
      </c>
      <c r="FF120" s="241">
        <v>340.9</v>
      </c>
      <c r="FG120" s="513">
        <v>3</v>
      </c>
      <c r="FI120" s="517" t="s">
        <v>1343</v>
      </c>
      <c r="FL120" s="246">
        <v>610.5</v>
      </c>
      <c r="FM120" s="56">
        <v>2</v>
      </c>
      <c r="FO120" s="517" t="s">
        <v>2732</v>
      </c>
      <c r="FR120" s="241">
        <v>85.4</v>
      </c>
      <c r="FS120" s="513">
        <v>0</v>
      </c>
      <c r="FU120" s="517" t="s">
        <v>1658</v>
      </c>
      <c r="FX120" s="246">
        <v>515.94999999999993</v>
      </c>
      <c r="FY120" s="56">
        <v>2</v>
      </c>
      <c r="GA120" s="517" t="s">
        <v>3646</v>
      </c>
      <c r="GD120" s="241">
        <v>423.3</v>
      </c>
      <c r="GE120" s="513">
        <v>0</v>
      </c>
      <c r="GG120" s="517" t="s">
        <v>155</v>
      </c>
      <c r="GJ120" s="246">
        <v>214.5</v>
      </c>
      <c r="GK120" s="56">
        <v>1</v>
      </c>
      <c r="GM120" s="517" t="s">
        <v>2708</v>
      </c>
      <c r="GN120" s="390"/>
      <c r="GO120" s="390"/>
      <c r="GP120" s="241">
        <v>809.8</v>
      </c>
      <c r="GQ120" s="513">
        <v>3</v>
      </c>
      <c r="GR120" s="390"/>
      <c r="GS120" s="517" t="s">
        <v>15</v>
      </c>
      <c r="GT120" s="390"/>
      <c r="GU120" s="390"/>
      <c r="GV120" s="246">
        <v>0</v>
      </c>
      <c r="GW120" s="56">
        <v>0</v>
      </c>
      <c r="HM120" s="390"/>
    </row>
    <row r="121" spans="1:226" s="481" customFormat="1" ht="16.5">
      <c r="A121" s="479" t="s">
        <v>1665</v>
      </c>
      <c r="D121" s="241">
        <f>'Punten per wedstrijd'!E1004</f>
        <v>1672</v>
      </c>
      <c r="E121" s="513">
        <v>0</v>
      </c>
      <c r="G121" s="479" t="s">
        <v>2727</v>
      </c>
      <c r="J121" s="241">
        <f>'Punten per wedstrijd'!E1108</f>
        <v>1916.6</v>
      </c>
      <c r="K121" s="513">
        <v>0</v>
      </c>
      <c r="M121" s="516" t="s">
        <v>30</v>
      </c>
      <c r="N121" s="522" t="s">
        <v>3998</v>
      </c>
      <c r="R121" s="523">
        <f>$AR$348</f>
        <v>46</v>
      </c>
      <c r="S121" s="556">
        <f>$E$348</f>
        <v>11937.000000000002</v>
      </c>
      <c r="V121" s="479" t="s">
        <v>142</v>
      </c>
      <c r="W121" s="470"/>
      <c r="X121" s="470"/>
      <c r="Y121" s="479" t="s">
        <v>1665</v>
      </c>
      <c r="Z121" s="470"/>
      <c r="AA121" s="470"/>
      <c r="AB121" s="479" t="s">
        <v>1667</v>
      </c>
      <c r="AE121" s="470"/>
      <c r="AG121" s="549" t="s">
        <v>3640</v>
      </c>
      <c r="AH121" s="390"/>
      <c r="AI121" s="390"/>
      <c r="AJ121" s="241">
        <v>47.300000000000004</v>
      </c>
      <c r="AK121" s="513">
        <v>0</v>
      </c>
      <c r="AM121" s="515" t="s">
        <v>667</v>
      </c>
      <c r="AN121" s="211"/>
      <c r="AP121" s="241">
        <v>382.5</v>
      </c>
      <c r="AQ121" s="513">
        <v>3</v>
      </c>
      <c r="AS121" s="517" t="s">
        <v>15</v>
      </c>
      <c r="AV121" s="528">
        <v>56.5</v>
      </c>
      <c r="AW121" s="513">
        <v>2</v>
      </c>
      <c r="AY121" s="517" t="s">
        <v>2212</v>
      </c>
      <c r="BB121" s="241">
        <v>36.300000000000004</v>
      </c>
      <c r="BC121" s="513">
        <v>0</v>
      </c>
      <c r="BE121" s="517" t="s">
        <v>1658</v>
      </c>
      <c r="BH121" s="241">
        <v>340.5</v>
      </c>
      <c r="BI121" s="513">
        <v>0</v>
      </c>
      <c r="BK121" s="517" t="s">
        <v>3636</v>
      </c>
      <c r="BN121" s="241">
        <v>234.8</v>
      </c>
      <c r="BO121" s="513">
        <v>3</v>
      </c>
      <c r="BQ121" s="517" t="s">
        <v>682</v>
      </c>
      <c r="BT121" s="241">
        <v>111.60000000000001</v>
      </c>
      <c r="BU121" s="513">
        <v>3</v>
      </c>
      <c r="BW121" s="517" t="s">
        <v>142</v>
      </c>
      <c r="BZ121" s="241">
        <v>192.5</v>
      </c>
      <c r="CA121" s="513">
        <v>0</v>
      </c>
      <c r="CC121" s="517" t="s">
        <v>2198</v>
      </c>
      <c r="CF121" s="241">
        <v>124.3</v>
      </c>
      <c r="CG121" s="513">
        <v>3</v>
      </c>
      <c r="CI121" s="517" t="s">
        <v>667</v>
      </c>
      <c r="CL121" s="241">
        <v>347.9</v>
      </c>
      <c r="CM121" s="513">
        <v>3</v>
      </c>
      <c r="CO121" s="517" t="s">
        <v>1665</v>
      </c>
      <c r="CR121" s="241">
        <v>499.5</v>
      </c>
      <c r="CS121" s="513">
        <v>3</v>
      </c>
      <c r="CU121" s="517" t="s">
        <v>142</v>
      </c>
      <c r="CX121" s="246">
        <v>977.84999999999991</v>
      </c>
      <c r="CY121" s="56">
        <v>3</v>
      </c>
      <c r="DA121" s="517" t="s">
        <v>1657</v>
      </c>
      <c r="DD121" s="241">
        <v>19.5</v>
      </c>
      <c r="DE121" s="513">
        <v>3</v>
      </c>
      <c r="DG121" s="517" t="s">
        <v>651</v>
      </c>
      <c r="DJ121" s="246">
        <v>0</v>
      </c>
      <c r="DK121" s="56">
        <v>0</v>
      </c>
      <c r="DM121" s="517" t="s">
        <v>668</v>
      </c>
      <c r="DP121" s="246">
        <v>431.9</v>
      </c>
      <c r="DQ121" s="56">
        <v>0</v>
      </c>
      <c r="DS121" s="517" t="s">
        <v>2710</v>
      </c>
      <c r="DT121" s="390"/>
      <c r="DU121" s="390"/>
      <c r="DV121" s="241">
        <v>326.10000000000008</v>
      </c>
      <c r="DW121" s="513">
        <v>0</v>
      </c>
      <c r="DX121" s="390"/>
      <c r="DY121" s="517" t="s">
        <v>155</v>
      </c>
      <c r="DZ121" s="390"/>
      <c r="EA121" s="390"/>
      <c r="EB121" s="246">
        <v>135.5</v>
      </c>
      <c r="EC121" s="56">
        <v>3</v>
      </c>
      <c r="ED121" s="390"/>
      <c r="EE121" s="517" t="s">
        <v>3647</v>
      </c>
      <c r="EF121" s="390"/>
      <c r="EG121" s="390"/>
      <c r="EH121" s="246">
        <v>159.80000000000001</v>
      </c>
      <c r="EI121" s="56">
        <v>0</v>
      </c>
      <c r="EJ121" s="390"/>
      <c r="EK121" s="517" t="s">
        <v>667</v>
      </c>
      <c r="EL121" s="390"/>
      <c r="EM121" s="390"/>
      <c r="EN121" s="246">
        <v>275.7</v>
      </c>
      <c r="EO121" s="56">
        <v>1</v>
      </c>
      <c r="EQ121" s="517" t="s">
        <v>3636</v>
      </c>
      <c r="ET121" s="241">
        <v>426.7</v>
      </c>
      <c r="EU121" s="513">
        <v>3</v>
      </c>
      <c r="EW121" s="517" t="s">
        <v>3625</v>
      </c>
      <c r="EZ121" s="246">
        <v>770.59999999999991</v>
      </c>
      <c r="FA121" s="56">
        <v>3</v>
      </c>
      <c r="FC121" s="517" t="s">
        <v>2196</v>
      </c>
      <c r="FF121" s="241">
        <v>213.7</v>
      </c>
      <c r="FG121" s="513">
        <v>0</v>
      </c>
      <c r="FI121" s="517" t="s">
        <v>3643</v>
      </c>
      <c r="FL121" s="246">
        <v>584.9</v>
      </c>
      <c r="FM121" s="56">
        <v>1</v>
      </c>
      <c r="FO121" s="517" t="s">
        <v>2727</v>
      </c>
      <c r="FR121" s="241">
        <v>135.9</v>
      </c>
      <c r="FS121" s="513">
        <v>3</v>
      </c>
      <c r="FU121" s="517" t="s">
        <v>3625</v>
      </c>
      <c r="FX121" s="246">
        <v>435.5</v>
      </c>
      <c r="FY121" s="56">
        <v>1</v>
      </c>
      <c r="GA121" s="517" t="s">
        <v>2715</v>
      </c>
      <c r="GD121" s="241">
        <v>540.79999999999995</v>
      </c>
      <c r="GE121" s="513">
        <v>3</v>
      </c>
      <c r="GG121" s="517" t="s">
        <v>1665</v>
      </c>
      <c r="GJ121" s="246">
        <v>257</v>
      </c>
      <c r="GK121" s="56">
        <v>2</v>
      </c>
      <c r="GM121" s="517" t="s">
        <v>2200</v>
      </c>
      <c r="GN121" s="390"/>
      <c r="GO121" s="390"/>
      <c r="GP121" s="241">
        <v>523.40000000000009</v>
      </c>
      <c r="GQ121" s="513">
        <v>0</v>
      </c>
      <c r="GR121" s="390"/>
      <c r="GS121" s="517" t="s">
        <v>2732</v>
      </c>
      <c r="GT121" s="390"/>
      <c r="GU121" s="390"/>
      <c r="GV121" s="246">
        <v>180</v>
      </c>
      <c r="GW121" s="56">
        <v>3</v>
      </c>
      <c r="HM121" s="390"/>
    </row>
    <row r="122" spans="1:226" s="481" customFormat="1" ht="16.5">
      <c r="A122" s="479"/>
      <c r="D122" s="241"/>
      <c r="E122" s="513"/>
      <c r="G122" s="479"/>
      <c r="J122" s="241"/>
      <c r="K122" s="513"/>
      <c r="M122" s="516" t="s">
        <v>32</v>
      </c>
      <c r="N122" s="522" t="s">
        <v>3019</v>
      </c>
      <c r="R122" s="523">
        <f>$AR$347</f>
        <v>44</v>
      </c>
      <c r="S122" s="556">
        <f>$E$347</f>
        <v>11436.499999999996</v>
      </c>
      <c r="V122" s="479"/>
      <c r="W122" s="470"/>
      <c r="X122" s="470"/>
      <c r="Y122" s="479"/>
      <c r="Z122" s="470"/>
      <c r="AA122" s="470"/>
      <c r="AB122" s="479"/>
      <c r="AE122" s="470"/>
      <c r="AG122" s="549"/>
      <c r="AH122" s="390"/>
      <c r="AI122" s="390"/>
      <c r="AJ122" s="241"/>
      <c r="AK122" s="513"/>
      <c r="AM122" s="515"/>
      <c r="AN122" s="211"/>
      <c r="AP122" s="241"/>
      <c r="AQ122" s="513"/>
      <c r="AS122" s="517"/>
      <c r="AV122" s="528"/>
      <c r="AW122" s="513"/>
      <c r="AY122" s="517"/>
      <c r="BB122" s="241"/>
      <c r="BC122" s="513"/>
      <c r="BE122" s="517"/>
      <c r="BH122" s="241"/>
      <c r="BI122" s="513"/>
      <c r="BK122" s="517"/>
      <c r="BN122" s="241"/>
      <c r="BO122" s="513"/>
      <c r="BQ122" s="517"/>
      <c r="BT122" s="241"/>
      <c r="BU122" s="513"/>
      <c r="BW122" s="517"/>
      <c r="BZ122" s="241"/>
      <c r="CA122" s="513"/>
      <c r="CC122" s="517"/>
      <c r="CF122" s="241"/>
      <c r="CG122" s="513"/>
      <c r="CI122" s="517"/>
      <c r="CL122" s="241"/>
      <c r="CM122" s="513"/>
      <c r="CO122" s="517"/>
      <c r="CR122" s="241"/>
      <c r="CS122" s="513"/>
      <c r="CU122" s="517"/>
      <c r="CX122" s="246"/>
      <c r="CY122" s="56"/>
      <c r="DA122" s="517"/>
      <c r="DD122" s="241"/>
      <c r="DE122" s="513"/>
      <c r="DG122" s="517"/>
      <c r="DJ122" s="246"/>
      <c r="DK122" s="56"/>
      <c r="DM122" s="517"/>
      <c r="DP122" s="246"/>
      <c r="DQ122" s="56"/>
      <c r="DS122" s="517"/>
      <c r="DT122" s="390"/>
      <c r="DU122" s="390"/>
      <c r="DV122" s="241"/>
      <c r="DW122" s="513"/>
      <c r="DX122" s="390"/>
      <c r="DY122" s="517"/>
      <c r="DZ122" s="390"/>
      <c r="EA122" s="390"/>
      <c r="EB122" s="246"/>
      <c r="EC122" s="56"/>
      <c r="ED122" s="390"/>
      <c r="EE122" s="517"/>
      <c r="EF122" s="390"/>
      <c r="EG122" s="390"/>
      <c r="EH122" s="246"/>
      <c r="EI122" s="56"/>
      <c r="EJ122" s="390"/>
      <c r="EK122" s="517"/>
      <c r="EL122" s="390"/>
      <c r="EM122" s="390"/>
      <c r="EN122" s="246"/>
      <c r="EO122" s="56"/>
      <c r="EQ122" s="517"/>
      <c r="ET122" s="241"/>
      <c r="EU122" s="513"/>
      <c r="EW122" s="517"/>
      <c r="EZ122" s="246"/>
      <c r="FA122" s="56"/>
      <c r="FC122" s="517"/>
      <c r="FF122" s="241"/>
      <c r="FG122" s="513"/>
      <c r="FI122" s="517"/>
      <c r="FL122" s="246"/>
      <c r="FM122" s="56"/>
      <c r="FO122" s="517"/>
      <c r="FR122" s="241"/>
      <c r="FS122" s="513"/>
      <c r="FU122" s="517"/>
      <c r="FX122" s="246"/>
      <c r="FY122" s="56"/>
      <c r="GA122" s="517"/>
      <c r="GD122" s="241"/>
      <c r="GE122" s="513"/>
      <c r="GG122" s="517"/>
      <c r="GJ122" s="246"/>
      <c r="GK122" s="56"/>
      <c r="GM122" s="517"/>
      <c r="GN122" s="390"/>
      <c r="GO122" s="390"/>
      <c r="GP122" s="241"/>
      <c r="GQ122" s="513"/>
      <c r="GR122" s="390"/>
      <c r="GS122" s="517"/>
      <c r="GT122" s="390"/>
      <c r="GU122" s="390"/>
      <c r="GV122" s="246"/>
      <c r="GW122" s="56"/>
      <c r="HM122" s="390"/>
    </row>
    <row r="123" spans="1:226" s="481" customFormat="1" ht="16.5">
      <c r="A123" s="479" t="s">
        <v>1657</v>
      </c>
      <c r="D123" s="241">
        <f>'Punten per wedstrijd'!E985</f>
        <v>2149.9</v>
      </c>
      <c r="E123" s="513">
        <v>3</v>
      </c>
      <c r="G123" s="479" t="s">
        <v>2212</v>
      </c>
      <c r="J123" s="241">
        <f>'Punten per wedstrijd'!E1006</f>
        <v>2269.6999999999998</v>
      </c>
      <c r="K123" s="513">
        <v>1</v>
      </c>
      <c r="M123" s="516" t="s">
        <v>34</v>
      </c>
      <c r="N123" s="559" t="s">
        <v>4040</v>
      </c>
      <c r="R123" s="523">
        <f>$AR$412</f>
        <v>43</v>
      </c>
      <c r="S123" s="556">
        <f>$E$412</f>
        <v>12978.899999999998</v>
      </c>
      <c r="V123" s="479" t="s">
        <v>633</v>
      </c>
      <c r="W123" s="470"/>
      <c r="X123" s="470"/>
      <c r="Y123" s="479" t="s">
        <v>2212</v>
      </c>
      <c r="Z123" s="470"/>
      <c r="AA123" s="470"/>
      <c r="AB123" s="479" t="s">
        <v>651</v>
      </c>
      <c r="AE123" s="470"/>
      <c r="AG123" s="549" t="s">
        <v>3647</v>
      </c>
      <c r="AH123" s="390"/>
      <c r="AI123" s="390"/>
      <c r="AJ123" s="241">
        <v>404.1</v>
      </c>
      <c r="AK123" s="513">
        <v>3</v>
      </c>
      <c r="AM123" s="515" t="s">
        <v>682</v>
      </c>
      <c r="AN123" s="211"/>
      <c r="AP123" s="241">
        <v>176.3</v>
      </c>
      <c r="AQ123" s="513">
        <v>0</v>
      </c>
      <c r="AS123" s="517" t="s">
        <v>651</v>
      </c>
      <c r="AV123" s="528">
        <v>94.4</v>
      </c>
      <c r="AW123" s="513">
        <v>3</v>
      </c>
      <c r="AY123" s="517" t="s">
        <v>682</v>
      </c>
      <c r="BB123" s="241">
        <v>46.8</v>
      </c>
      <c r="BC123" s="513">
        <v>0</v>
      </c>
      <c r="BE123" s="517" t="s">
        <v>2717</v>
      </c>
      <c r="BH123" s="241">
        <v>448.20000000000005</v>
      </c>
      <c r="BI123" s="513">
        <v>0</v>
      </c>
      <c r="BK123" s="517" t="s">
        <v>3644</v>
      </c>
      <c r="BN123" s="241">
        <v>182.6</v>
      </c>
      <c r="BO123" s="513">
        <v>2</v>
      </c>
      <c r="BQ123" s="517" t="s">
        <v>142</v>
      </c>
      <c r="BT123" s="241">
        <v>89</v>
      </c>
      <c r="BU123" s="513">
        <v>3</v>
      </c>
      <c r="BW123" s="517" t="s">
        <v>3640</v>
      </c>
      <c r="BZ123" s="241">
        <v>367</v>
      </c>
      <c r="CA123" s="513">
        <v>3</v>
      </c>
      <c r="CC123" s="517" t="s">
        <v>2196</v>
      </c>
      <c r="CF123" s="241">
        <v>128</v>
      </c>
      <c r="CG123" s="513">
        <v>3</v>
      </c>
      <c r="CI123" s="517" t="s">
        <v>3643</v>
      </c>
      <c r="CL123" s="241">
        <v>348</v>
      </c>
      <c r="CM123" s="513">
        <v>0</v>
      </c>
      <c r="CO123" s="517" t="s">
        <v>2727</v>
      </c>
      <c r="CR123" s="241">
        <v>229.20000000000002</v>
      </c>
      <c r="CS123" s="513">
        <v>1</v>
      </c>
      <c r="CU123" s="517" t="s">
        <v>668</v>
      </c>
      <c r="CX123" s="246">
        <v>443.90000000000003</v>
      </c>
      <c r="CY123" s="56">
        <v>0</v>
      </c>
      <c r="DA123" s="517" t="s">
        <v>3636</v>
      </c>
      <c r="DD123" s="241">
        <v>9.1</v>
      </c>
      <c r="DE123" s="513">
        <v>3</v>
      </c>
      <c r="DG123" s="517" t="s">
        <v>2198</v>
      </c>
      <c r="DJ123" s="246">
        <v>0</v>
      </c>
      <c r="DK123" s="56">
        <v>1</v>
      </c>
      <c r="DM123" s="517" t="s">
        <v>15</v>
      </c>
      <c r="DP123" s="246">
        <v>337</v>
      </c>
      <c r="DQ123" s="56">
        <v>0</v>
      </c>
      <c r="DS123" s="517" t="s">
        <v>2198</v>
      </c>
      <c r="DT123" s="390"/>
      <c r="DU123" s="390"/>
      <c r="DV123" s="241">
        <v>602.6</v>
      </c>
      <c r="DW123" s="513">
        <v>2</v>
      </c>
      <c r="DX123" s="390"/>
      <c r="DY123" s="517" t="s">
        <v>1343</v>
      </c>
      <c r="DZ123" s="390"/>
      <c r="EA123" s="390"/>
      <c r="EB123" s="246">
        <v>56</v>
      </c>
      <c r="EC123" s="56">
        <v>0</v>
      </c>
      <c r="ED123" s="390"/>
      <c r="EE123" s="517" t="s">
        <v>2708</v>
      </c>
      <c r="EF123" s="390"/>
      <c r="EG123" s="390"/>
      <c r="EH123" s="246">
        <v>315</v>
      </c>
      <c r="EI123" s="56">
        <v>0</v>
      </c>
      <c r="EJ123" s="390"/>
      <c r="EK123" s="517" t="s">
        <v>3647</v>
      </c>
      <c r="EL123" s="390"/>
      <c r="EM123" s="390"/>
      <c r="EN123" s="246">
        <v>400.3</v>
      </c>
      <c r="EO123" s="56">
        <v>3</v>
      </c>
      <c r="EQ123" s="517" t="s">
        <v>1657</v>
      </c>
      <c r="ET123" s="241">
        <v>9.6999999999999993</v>
      </c>
      <c r="EU123" s="513">
        <v>0</v>
      </c>
      <c r="EW123" s="517" t="s">
        <v>2212</v>
      </c>
      <c r="EZ123" s="246">
        <v>539</v>
      </c>
      <c r="FA123" s="56">
        <v>1</v>
      </c>
      <c r="FC123" s="517" t="s">
        <v>3643</v>
      </c>
      <c r="FF123" s="241">
        <v>379.20000000000005</v>
      </c>
      <c r="FG123" s="513">
        <v>2</v>
      </c>
      <c r="FI123" s="517" t="s">
        <v>2727</v>
      </c>
      <c r="FL123" s="246">
        <v>764.9</v>
      </c>
      <c r="FM123" s="56">
        <v>3</v>
      </c>
      <c r="FO123" s="517" t="s">
        <v>21</v>
      </c>
      <c r="FR123" s="241">
        <v>108.3</v>
      </c>
      <c r="FS123" s="513">
        <v>1</v>
      </c>
      <c r="FU123" s="517" t="s">
        <v>15</v>
      </c>
      <c r="FX123" s="246">
        <v>426.1</v>
      </c>
      <c r="FY123" s="56">
        <v>1</v>
      </c>
      <c r="GA123" s="517" t="s">
        <v>2717</v>
      </c>
      <c r="GD123" s="241">
        <v>286</v>
      </c>
      <c r="GE123" s="513">
        <v>0</v>
      </c>
      <c r="GG123" s="517" t="s">
        <v>2715</v>
      </c>
      <c r="GJ123" s="246">
        <v>474.2</v>
      </c>
      <c r="GK123" s="56">
        <v>1</v>
      </c>
      <c r="GM123" s="517" t="s">
        <v>1344</v>
      </c>
      <c r="GN123" s="390"/>
      <c r="GO123" s="390"/>
      <c r="GP123" s="241">
        <v>681.00000000000011</v>
      </c>
      <c r="GQ123" s="513">
        <v>2</v>
      </c>
      <c r="GR123" s="390"/>
      <c r="GS123" s="517" t="s">
        <v>3647</v>
      </c>
      <c r="GT123" s="390"/>
      <c r="GU123" s="390"/>
      <c r="GV123" s="246">
        <v>49.500000000000007</v>
      </c>
      <c r="GW123" s="56">
        <v>3</v>
      </c>
      <c r="HM123" s="390"/>
    </row>
    <row r="124" spans="1:226" s="481" customFormat="1" ht="16.5">
      <c r="A124" s="479" t="s">
        <v>2200</v>
      </c>
      <c r="D124" s="241">
        <f>'Punten per wedstrijd'!E1036</f>
        <v>1171</v>
      </c>
      <c r="E124" s="513">
        <v>0</v>
      </c>
      <c r="G124" s="479" t="s">
        <v>651</v>
      </c>
      <c r="J124" s="241">
        <f>'Punten per wedstrijd'!E1069</f>
        <v>2762.4999999999995</v>
      </c>
      <c r="K124" s="513">
        <v>2</v>
      </c>
      <c r="M124" s="516" t="s">
        <v>36</v>
      </c>
      <c r="N124" s="559" t="s">
        <v>3991</v>
      </c>
      <c r="R124" s="523">
        <f>$AR$343</f>
        <v>43</v>
      </c>
      <c r="S124" s="556">
        <f>$E$343</f>
        <v>11453.650000000001</v>
      </c>
      <c r="V124" s="479" t="s">
        <v>1657</v>
      </c>
      <c r="W124" s="470"/>
      <c r="X124" s="470"/>
      <c r="Y124" s="479" t="s">
        <v>1658</v>
      </c>
      <c r="Z124" s="470"/>
      <c r="AA124" s="470"/>
      <c r="AB124" s="479" t="s">
        <v>2727</v>
      </c>
      <c r="AE124" s="470"/>
      <c r="AG124" s="549" t="s">
        <v>1658</v>
      </c>
      <c r="AH124" s="390"/>
      <c r="AI124" s="390"/>
      <c r="AJ124" s="241">
        <v>3.5999999999999996</v>
      </c>
      <c r="AK124" s="513">
        <v>0</v>
      </c>
      <c r="AM124" s="515" t="s">
        <v>3636</v>
      </c>
      <c r="AN124" s="211"/>
      <c r="AP124" s="241">
        <v>254.4</v>
      </c>
      <c r="AQ124" s="513">
        <v>3</v>
      </c>
      <c r="AS124" s="517" t="s">
        <v>1658</v>
      </c>
      <c r="AV124" s="528">
        <v>13.5</v>
      </c>
      <c r="AW124" s="513">
        <v>0</v>
      </c>
      <c r="AY124" s="517" t="s">
        <v>142</v>
      </c>
      <c r="BB124" s="241">
        <v>77.800000000000011</v>
      </c>
      <c r="BC124" s="513">
        <v>3</v>
      </c>
      <c r="BE124" s="517" t="s">
        <v>2732</v>
      </c>
      <c r="BH124" s="241">
        <v>840.49999999999989</v>
      </c>
      <c r="BI124" s="513">
        <v>3</v>
      </c>
      <c r="BK124" s="517" t="s">
        <v>3647</v>
      </c>
      <c r="BN124" s="241">
        <v>177.4</v>
      </c>
      <c r="BO124" s="513">
        <v>1</v>
      </c>
      <c r="BQ124" s="517" t="s">
        <v>2198</v>
      </c>
      <c r="BT124" s="241">
        <v>14.2</v>
      </c>
      <c r="BU124" s="513">
        <v>0</v>
      </c>
      <c r="BW124" s="517" t="s">
        <v>2727</v>
      </c>
      <c r="BZ124" s="241">
        <v>181.4</v>
      </c>
      <c r="CA124" s="513">
        <v>0</v>
      </c>
      <c r="CC124" s="517" t="s">
        <v>15</v>
      </c>
      <c r="CF124" s="241">
        <v>66.2</v>
      </c>
      <c r="CG124" s="513">
        <v>0</v>
      </c>
      <c r="CI124" s="517" t="s">
        <v>2196</v>
      </c>
      <c r="CL124" s="241">
        <v>484.8</v>
      </c>
      <c r="CM124" s="513">
        <v>3</v>
      </c>
      <c r="CO124" s="517" t="s">
        <v>633</v>
      </c>
      <c r="CR124" s="241">
        <v>242.75000000000003</v>
      </c>
      <c r="CS124" s="513">
        <v>2</v>
      </c>
      <c r="CU124" s="517" t="s">
        <v>2212</v>
      </c>
      <c r="CX124" s="246">
        <v>672.89999999999986</v>
      </c>
      <c r="CY124" s="56">
        <v>3</v>
      </c>
      <c r="DA124" s="517" t="s">
        <v>2708</v>
      </c>
      <c r="DD124" s="241">
        <v>0</v>
      </c>
      <c r="DE124" s="513">
        <v>0</v>
      </c>
      <c r="DG124" s="517" t="s">
        <v>15</v>
      </c>
      <c r="DJ124" s="246">
        <v>0</v>
      </c>
      <c r="DK124" s="56">
        <v>1</v>
      </c>
      <c r="DM124" s="517" t="s">
        <v>2200</v>
      </c>
      <c r="DP124" s="246">
        <v>607.25</v>
      </c>
      <c r="DQ124" s="56">
        <v>3</v>
      </c>
      <c r="DS124" s="517" t="s">
        <v>682</v>
      </c>
      <c r="DT124" s="390"/>
      <c r="DU124" s="390"/>
      <c r="DV124" s="241">
        <v>576.1</v>
      </c>
      <c r="DW124" s="513">
        <v>1</v>
      </c>
      <c r="DX124" s="390"/>
      <c r="DY124" s="517" t="s">
        <v>668</v>
      </c>
      <c r="DZ124" s="390"/>
      <c r="EA124" s="390"/>
      <c r="EB124" s="246">
        <v>570.1</v>
      </c>
      <c r="EC124" s="56">
        <v>3</v>
      </c>
      <c r="ED124" s="390"/>
      <c r="EE124" s="517" t="s">
        <v>651</v>
      </c>
      <c r="EF124" s="390"/>
      <c r="EG124" s="390"/>
      <c r="EH124" s="246">
        <v>426.7</v>
      </c>
      <c r="EI124" s="56">
        <v>3</v>
      </c>
      <c r="EJ124" s="390"/>
      <c r="EK124" s="517" t="s">
        <v>3646</v>
      </c>
      <c r="EL124" s="390"/>
      <c r="EM124" s="390"/>
      <c r="EN124" s="246">
        <v>240.9</v>
      </c>
      <c r="EO124" s="56">
        <v>0</v>
      </c>
      <c r="EQ124" s="517" t="s">
        <v>651</v>
      </c>
      <c r="ET124" s="241">
        <v>352.1</v>
      </c>
      <c r="EU124" s="513">
        <v>3</v>
      </c>
      <c r="EW124" s="517" t="s">
        <v>2732</v>
      </c>
      <c r="EZ124" s="246">
        <v>565.30000000000007</v>
      </c>
      <c r="FA124" s="56">
        <v>2</v>
      </c>
      <c r="FC124" s="517" t="s">
        <v>651</v>
      </c>
      <c r="FF124" s="241">
        <v>363.1</v>
      </c>
      <c r="FG124" s="513">
        <v>1</v>
      </c>
      <c r="FI124" s="517" t="s">
        <v>1667</v>
      </c>
      <c r="FL124" s="246">
        <v>313.5</v>
      </c>
      <c r="FM124" s="56">
        <v>0</v>
      </c>
      <c r="FO124" s="517" t="s">
        <v>142</v>
      </c>
      <c r="FR124" s="241">
        <v>124.6</v>
      </c>
      <c r="FS124" s="513">
        <v>2</v>
      </c>
      <c r="FU124" s="517" t="s">
        <v>3646</v>
      </c>
      <c r="FX124" s="246">
        <v>466.79999999999995</v>
      </c>
      <c r="FY124" s="56">
        <v>2</v>
      </c>
      <c r="GA124" s="517" t="s">
        <v>155</v>
      </c>
      <c r="GD124" s="241">
        <v>443.40000000000003</v>
      </c>
      <c r="GE124" s="513">
        <v>3</v>
      </c>
      <c r="GG124" s="517" t="s">
        <v>3643</v>
      </c>
      <c r="GJ124" s="246">
        <v>483</v>
      </c>
      <c r="GK124" s="56">
        <v>2</v>
      </c>
      <c r="GM124" s="517" t="s">
        <v>2198</v>
      </c>
      <c r="GN124" s="390"/>
      <c r="GO124" s="390"/>
      <c r="GP124" s="241">
        <v>586.19999999999993</v>
      </c>
      <c r="GQ124" s="513">
        <v>1</v>
      </c>
      <c r="GR124" s="390"/>
      <c r="GS124" s="517" t="s">
        <v>142</v>
      </c>
      <c r="GT124" s="390"/>
      <c r="GU124" s="390"/>
      <c r="GV124" s="246">
        <v>0</v>
      </c>
      <c r="GW124" s="56">
        <v>0</v>
      </c>
      <c r="HM124" s="390"/>
    </row>
    <row r="125" spans="1:226" s="481" customFormat="1" ht="16.5">
      <c r="A125" s="479"/>
      <c r="D125" s="241"/>
      <c r="E125" s="513"/>
      <c r="G125" s="479"/>
      <c r="J125" s="241"/>
      <c r="K125" s="513"/>
      <c r="M125" s="516" t="s">
        <v>38</v>
      </c>
      <c r="N125" s="559" t="s">
        <v>3001</v>
      </c>
      <c r="R125" s="523">
        <f>$AR$377</f>
        <v>43</v>
      </c>
      <c r="S125" s="556">
        <f>$E$377</f>
        <v>10349.1</v>
      </c>
      <c r="V125" s="479"/>
      <c r="W125" s="470"/>
      <c r="X125" s="470"/>
      <c r="Y125" s="479"/>
      <c r="Z125" s="470"/>
      <c r="AA125" s="470"/>
      <c r="AB125" s="479"/>
      <c r="AE125" s="470"/>
      <c r="AG125" s="549"/>
      <c r="AH125" s="390"/>
      <c r="AI125" s="390"/>
      <c r="AJ125" s="241"/>
      <c r="AK125" s="513"/>
      <c r="AM125" s="515"/>
      <c r="AN125" s="211"/>
      <c r="AP125" s="241"/>
      <c r="AQ125" s="513"/>
      <c r="AS125" s="517"/>
      <c r="AV125" s="528"/>
      <c r="AW125" s="513"/>
      <c r="AY125" s="517"/>
      <c r="BB125" s="241"/>
      <c r="BC125" s="513"/>
      <c r="BE125" s="517"/>
      <c r="BH125" s="241"/>
      <c r="BI125" s="513"/>
      <c r="BK125" s="517"/>
      <c r="BN125" s="241"/>
      <c r="BO125" s="513"/>
      <c r="BQ125" s="517"/>
      <c r="BT125" s="241"/>
      <c r="BU125" s="513"/>
      <c r="BW125" s="517"/>
      <c r="BZ125" s="241"/>
      <c r="CA125" s="513"/>
      <c r="CC125" s="517"/>
      <c r="CF125" s="241"/>
      <c r="CG125" s="513"/>
      <c r="CI125" s="517"/>
      <c r="CL125" s="241"/>
      <c r="CM125" s="513"/>
      <c r="CO125" s="517"/>
      <c r="CR125" s="241"/>
      <c r="CS125" s="513"/>
      <c r="CU125" s="517"/>
      <c r="CX125" s="246"/>
      <c r="CY125" s="56"/>
      <c r="DA125" s="517"/>
      <c r="DD125" s="241"/>
      <c r="DE125" s="513"/>
      <c r="DG125" s="517"/>
      <c r="DJ125" s="246"/>
      <c r="DK125" s="56"/>
      <c r="DM125" s="517"/>
      <c r="DP125" s="246"/>
      <c r="DQ125" s="56"/>
      <c r="DS125" s="517"/>
      <c r="DT125" s="390"/>
      <c r="DU125" s="390"/>
      <c r="DV125" s="241"/>
      <c r="DW125" s="513"/>
      <c r="DX125" s="390"/>
      <c r="DY125" s="517"/>
      <c r="DZ125" s="390"/>
      <c r="EA125" s="390"/>
      <c r="EB125" s="246"/>
      <c r="EC125" s="56"/>
      <c r="ED125" s="390"/>
      <c r="EE125" s="517"/>
      <c r="EF125" s="390"/>
      <c r="EG125" s="390"/>
      <c r="EH125" s="246"/>
      <c r="EI125" s="56"/>
      <c r="EJ125" s="390"/>
      <c r="EK125" s="517"/>
      <c r="EL125" s="390"/>
      <c r="EM125" s="390"/>
      <c r="EN125" s="246"/>
      <c r="EO125" s="56"/>
      <c r="EQ125" s="517"/>
      <c r="ET125" s="241"/>
      <c r="EU125" s="513"/>
      <c r="EW125" s="517"/>
      <c r="EZ125" s="246"/>
      <c r="FA125" s="56"/>
      <c r="FC125" s="517"/>
      <c r="FF125" s="241"/>
      <c r="FG125" s="513"/>
      <c r="FI125" s="517"/>
      <c r="FL125" s="246"/>
      <c r="FM125" s="56"/>
      <c r="FO125" s="517"/>
      <c r="FR125" s="241"/>
      <c r="FS125" s="513"/>
      <c r="FU125" s="517"/>
      <c r="FX125" s="246"/>
      <c r="FY125" s="56"/>
      <c r="GA125" s="517"/>
      <c r="GD125" s="241"/>
      <c r="GE125" s="513"/>
      <c r="GG125" s="517"/>
      <c r="GJ125" s="246"/>
      <c r="GK125" s="56"/>
      <c r="GM125" s="517"/>
      <c r="GN125" s="390"/>
      <c r="GO125" s="390"/>
      <c r="GP125" s="241"/>
      <c r="GQ125" s="513"/>
      <c r="GR125" s="390"/>
      <c r="GS125" s="517"/>
      <c r="GT125" s="390"/>
      <c r="GU125" s="390"/>
      <c r="GV125" s="246"/>
      <c r="GW125" s="56"/>
      <c r="HM125" s="390"/>
    </row>
    <row r="126" spans="1:226" s="481" customFormat="1" ht="16.5">
      <c r="A126" s="479" t="s">
        <v>3643</v>
      </c>
      <c r="D126" s="241">
        <f>'Punten per wedstrijd'!E1092</f>
        <v>1555</v>
      </c>
      <c r="E126" s="513">
        <v>1</v>
      </c>
      <c r="G126" s="479" t="s">
        <v>31</v>
      </c>
      <c r="J126" s="241">
        <f>'Punten per wedstrijd'!E1094</f>
        <v>2536.7999999999997</v>
      </c>
      <c r="K126" s="513">
        <v>3</v>
      </c>
      <c r="M126" s="516" t="s">
        <v>145</v>
      </c>
      <c r="N126" s="559" t="s">
        <v>2272</v>
      </c>
      <c r="R126" s="523">
        <f>$AR$355</f>
        <v>42</v>
      </c>
      <c r="S126" s="556">
        <f>$E$355</f>
        <v>10105.9</v>
      </c>
      <c r="V126" s="479" t="s">
        <v>15</v>
      </c>
      <c r="W126" s="470"/>
      <c r="X126" s="470"/>
      <c r="Y126" s="479" t="s">
        <v>2732</v>
      </c>
      <c r="Z126" s="470"/>
      <c r="AA126" s="470"/>
      <c r="AB126" s="479" t="s">
        <v>2200</v>
      </c>
      <c r="AE126" s="470"/>
      <c r="AG126" s="549" t="s">
        <v>1665</v>
      </c>
      <c r="AH126" s="390"/>
      <c r="AI126" s="390"/>
      <c r="AJ126" s="241">
        <v>117.3</v>
      </c>
      <c r="AK126" s="513">
        <v>1</v>
      </c>
      <c r="AM126" s="515" t="s">
        <v>1667</v>
      </c>
      <c r="AN126" s="211"/>
      <c r="AP126" s="241">
        <v>265</v>
      </c>
      <c r="AQ126" s="513">
        <v>3</v>
      </c>
      <c r="AS126" s="517" t="s">
        <v>21</v>
      </c>
      <c r="AV126" s="528">
        <v>15</v>
      </c>
      <c r="AW126" s="513">
        <v>0</v>
      </c>
      <c r="AY126" s="517" t="s">
        <v>1657</v>
      </c>
      <c r="BB126" s="241">
        <v>58.800000000000004</v>
      </c>
      <c r="BC126" s="513">
        <v>0</v>
      </c>
      <c r="BE126" s="517" t="s">
        <v>3647</v>
      </c>
      <c r="BH126" s="241">
        <v>630.15000000000009</v>
      </c>
      <c r="BI126" s="513">
        <v>1</v>
      </c>
      <c r="BK126" s="517" t="s">
        <v>2198</v>
      </c>
      <c r="BN126" s="241">
        <v>136.9</v>
      </c>
      <c r="BO126" s="513">
        <v>3</v>
      </c>
      <c r="BQ126" s="517" t="s">
        <v>3636</v>
      </c>
      <c r="BT126" s="241">
        <v>18.900000000000002</v>
      </c>
      <c r="BU126" s="513">
        <v>0</v>
      </c>
      <c r="BW126" s="517" t="s">
        <v>1665</v>
      </c>
      <c r="BZ126" s="241">
        <v>202.5</v>
      </c>
      <c r="CA126" s="513">
        <v>3</v>
      </c>
      <c r="CC126" s="517" t="s">
        <v>3646</v>
      </c>
      <c r="CF126" s="241">
        <v>33</v>
      </c>
      <c r="CG126" s="513">
        <v>0</v>
      </c>
      <c r="CI126" s="517" t="s">
        <v>668</v>
      </c>
      <c r="CL126" s="241">
        <v>348.2</v>
      </c>
      <c r="CM126" s="513">
        <v>1</v>
      </c>
      <c r="CO126" s="517" t="s">
        <v>3646</v>
      </c>
      <c r="CR126" s="241">
        <v>686.99999999999989</v>
      </c>
      <c r="CS126" s="513">
        <v>3</v>
      </c>
      <c r="CU126" s="517" t="s">
        <v>1667</v>
      </c>
      <c r="CX126" s="246">
        <v>680.3</v>
      </c>
      <c r="CY126" s="56">
        <v>1</v>
      </c>
      <c r="DA126" s="517" t="s">
        <v>1658</v>
      </c>
      <c r="DD126" s="241">
        <v>0</v>
      </c>
      <c r="DE126" s="513">
        <v>0</v>
      </c>
      <c r="DG126" s="517" t="s">
        <v>3646</v>
      </c>
      <c r="DJ126" s="246">
        <v>43.5</v>
      </c>
      <c r="DK126" s="56">
        <v>3</v>
      </c>
      <c r="DM126" s="517" t="s">
        <v>2715</v>
      </c>
      <c r="DP126" s="246">
        <v>513</v>
      </c>
      <c r="DQ126" s="56">
        <v>3</v>
      </c>
      <c r="DS126" s="517" t="s">
        <v>633</v>
      </c>
      <c r="DT126" s="390"/>
      <c r="DU126" s="390"/>
      <c r="DV126" s="241">
        <v>646.79999999999995</v>
      </c>
      <c r="DW126" s="513">
        <v>0</v>
      </c>
      <c r="DX126" s="390"/>
      <c r="DY126" s="517" t="s">
        <v>21</v>
      </c>
      <c r="DZ126" s="390"/>
      <c r="EA126" s="390"/>
      <c r="EB126" s="246">
        <v>54.3</v>
      </c>
      <c r="EC126" s="56">
        <v>0</v>
      </c>
      <c r="ED126" s="390"/>
      <c r="EE126" s="517" t="s">
        <v>155</v>
      </c>
      <c r="EF126" s="390"/>
      <c r="EG126" s="390"/>
      <c r="EH126" s="246">
        <v>409.8</v>
      </c>
      <c r="EI126" s="56">
        <v>2</v>
      </c>
      <c r="EJ126" s="390"/>
      <c r="EK126" s="517" t="s">
        <v>2715</v>
      </c>
      <c r="EL126" s="390"/>
      <c r="EM126" s="390"/>
      <c r="EN126" s="246">
        <v>215.7</v>
      </c>
      <c r="EO126" s="56">
        <v>0</v>
      </c>
      <c r="EQ126" s="517" t="s">
        <v>633</v>
      </c>
      <c r="ET126" s="241">
        <v>69.400000000000006</v>
      </c>
      <c r="EU126" s="513">
        <v>0</v>
      </c>
      <c r="EW126" s="517" t="s">
        <v>3640</v>
      </c>
      <c r="EZ126" s="246">
        <v>671.5</v>
      </c>
      <c r="FA126" s="56">
        <v>2</v>
      </c>
      <c r="FC126" s="517" t="s">
        <v>1344</v>
      </c>
      <c r="FF126" s="241">
        <v>677.5</v>
      </c>
      <c r="FG126" s="513">
        <v>3</v>
      </c>
      <c r="FI126" s="517" t="s">
        <v>3640</v>
      </c>
      <c r="FL126" s="246">
        <v>551.79999999999995</v>
      </c>
      <c r="FM126" s="56">
        <v>3</v>
      </c>
      <c r="FO126" s="517" t="s">
        <v>2708</v>
      </c>
      <c r="FR126" s="241">
        <v>129.30000000000001</v>
      </c>
      <c r="FS126" s="513">
        <v>1</v>
      </c>
      <c r="FU126" s="517" t="s">
        <v>3640</v>
      </c>
      <c r="FX126" s="246">
        <v>498.5</v>
      </c>
      <c r="FY126" s="56">
        <v>0</v>
      </c>
      <c r="GA126" s="517" t="s">
        <v>1657</v>
      </c>
      <c r="GD126" s="241">
        <v>369.70000000000005</v>
      </c>
      <c r="GE126" s="513">
        <v>0</v>
      </c>
      <c r="GG126" s="517" t="s">
        <v>1343</v>
      </c>
      <c r="GJ126" s="246">
        <v>431</v>
      </c>
      <c r="GK126" s="56">
        <v>0</v>
      </c>
      <c r="GM126" s="517" t="s">
        <v>2212</v>
      </c>
      <c r="GN126" s="390"/>
      <c r="GO126" s="390"/>
      <c r="GP126" s="241">
        <v>442.79999999999995</v>
      </c>
      <c r="GQ126" s="513">
        <v>3</v>
      </c>
      <c r="GR126" s="390"/>
      <c r="GS126" s="517" t="s">
        <v>3640</v>
      </c>
      <c r="GT126" s="390"/>
      <c r="GU126" s="390"/>
      <c r="GV126" s="246">
        <v>49.3</v>
      </c>
      <c r="GW126" s="56">
        <v>0</v>
      </c>
      <c r="HM126" s="390"/>
    </row>
    <row r="127" spans="1:226" s="481" customFormat="1" ht="16.5">
      <c r="A127" s="479" t="s">
        <v>3640</v>
      </c>
      <c r="D127" s="241">
        <f>'Punten per wedstrijd'!E1073</f>
        <v>1782.6</v>
      </c>
      <c r="E127" s="513">
        <v>2</v>
      </c>
      <c r="G127" s="479" t="s">
        <v>2717</v>
      </c>
      <c r="J127" s="241">
        <f>'Punten per wedstrijd'!E994</f>
        <v>1458.5</v>
      </c>
      <c r="K127" s="513">
        <v>0</v>
      </c>
      <c r="M127" s="516" t="s">
        <v>146</v>
      </c>
      <c r="N127" s="559" t="s">
        <v>4037</v>
      </c>
      <c r="R127" s="523">
        <f>$AR$411</f>
        <v>41</v>
      </c>
      <c r="S127" s="556">
        <f>$E$411</f>
        <v>11334</v>
      </c>
      <c r="V127" s="479" t="s">
        <v>21</v>
      </c>
      <c r="W127" s="470"/>
      <c r="X127" s="470"/>
      <c r="Y127" s="479" t="s">
        <v>3644</v>
      </c>
      <c r="Z127" s="470"/>
      <c r="AA127" s="470"/>
      <c r="AB127" s="479" t="s">
        <v>3625</v>
      </c>
      <c r="AE127" s="470"/>
      <c r="AG127" s="549" t="s">
        <v>1657</v>
      </c>
      <c r="AH127" s="390"/>
      <c r="AI127" s="390"/>
      <c r="AJ127" s="241">
        <v>144.9</v>
      </c>
      <c r="AK127" s="513">
        <v>2</v>
      </c>
      <c r="AM127" s="515" t="s">
        <v>633</v>
      </c>
      <c r="AN127" s="211"/>
      <c r="AP127" s="241">
        <v>151.5</v>
      </c>
      <c r="AQ127" s="513">
        <v>0</v>
      </c>
      <c r="AS127" s="517" t="s">
        <v>2198</v>
      </c>
      <c r="AV127" s="528">
        <v>95.5</v>
      </c>
      <c r="AW127" s="513">
        <v>3</v>
      </c>
      <c r="AY127" s="517" t="s">
        <v>2708</v>
      </c>
      <c r="BB127" s="241">
        <v>99.199999999999989</v>
      </c>
      <c r="BC127" s="513">
        <v>3</v>
      </c>
      <c r="BE127" s="517" t="s">
        <v>682</v>
      </c>
      <c r="BH127" s="241">
        <v>665.5</v>
      </c>
      <c r="BI127" s="513">
        <v>2</v>
      </c>
      <c r="BK127" s="517" t="s">
        <v>2212</v>
      </c>
      <c r="BN127" s="241">
        <v>86.800000000000011</v>
      </c>
      <c r="BO127" s="513">
        <v>0</v>
      </c>
      <c r="BQ127" s="517" t="s">
        <v>633</v>
      </c>
      <c r="BT127" s="241">
        <v>88.6</v>
      </c>
      <c r="BU127" s="513">
        <v>3</v>
      </c>
      <c r="BW127" s="517" t="s">
        <v>21</v>
      </c>
      <c r="BZ127" s="241">
        <v>152.5</v>
      </c>
      <c r="CA127" s="513">
        <v>0</v>
      </c>
      <c r="CC127" s="517" t="s">
        <v>3643</v>
      </c>
      <c r="CF127" s="241">
        <v>62</v>
      </c>
      <c r="CG127" s="513">
        <v>3</v>
      </c>
      <c r="CI127" s="517" t="s">
        <v>1349</v>
      </c>
      <c r="CL127" s="241">
        <v>386.5</v>
      </c>
      <c r="CM127" s="513">
        <v>2</v>
      </c>
      <c r="CO127" s="517" t="s">
        <v>1667</v>
      </c>
      <c r="CR127" s="241">
        <v>300.39999999999998</v>
      </c>
      <c r="CS127" s="513">
        <v>0</v>
      </c>
      <c r="CU127" s="517" t="s">
        <v>3643</v>
      </c>
      <c r="CX127" s="246">
        <v>735.1</v>
      </c>
      <c r="CY127" s="56">
        <v>2</v>
      </c>
      <c r="DA127" s="517" t="s">
        <v>2200</v>
      </c>
      <c r="DD127" s="241">
        <v>42.1</v>
      </c>
      <c r="DE127" s="513">
        <v>3</v>
      </c>
      <c r="DG127" s="517" t="s">
        <v>21</v>
      </c>
      <c r="DJ127" s="246">
        <v>21</v>
      </c>
      <c r="DK127" s="56">
        <v>0</v>
      </c>
      <c r="DM127" s="517" t="s">
        <v>2198</v>
      </c>
      <c r="DP127" s="246">
        <v>230.55</v>
      </c>
      <c r="DQ127" s="56">
        <v>0</v>
      </c>
      <c r="DS127" s="517" t="s">
        <v>15</v>
      </c>
      <c r="DT127" s="390"/>
      <c r="DU127" s="390"/>
      <c r="DV127" s="241">
        <v>962.7</v>
      </c>
      <c r="DW127" s="513">
        <v>3</v>
      </c>
      <c r="DX127" s="390"/>
      <c r="DY127" s="517" t="s">
        <v>1667</v>
      </c>
      <c r="DZ127" s="390"/>
      <c r="EA127" s="390"/>
      <c r="EB127" s="246">
        <v>150.4</v>
      </c>
      <c r="EC127" s="56">
        <v>3</v>
      </c>
      <c r="ED127" s="390"/>
      <c r="EE127" s="517" t="s">
        <v>2715</v>
      </c>
      <c r="EF127" s="390"/>
      <c r="EG127" s="390"/>
      <c r="EH127" s="246">
        <v>390.7</v>
      </c>
      <c r="EI127" s="56">
        <v>1</v>
      </c>
      <c r="EJ127" s="390"/>
      <c r="EK127" s="517" t="s">
        <v>2717</v>
      </c>
      <c r="EL127" s="390"/>
      <c r="EM127" s="390"/>
      <c r="EN127" s="246">
        <v>604.1</v>
      </c>
      <c r="EO127" s="56">
        <v>3</v>
      </c>
      <c r="EQ127" s="517" t="s">
        <v>3640</v>
      </c>
      <c r="ET127" s="241">
        <v>419.79999999999995</v>
      </c>
      <c r="EU127" s="513">
        <v>3</v>
      </c>
      <c r="EW127" s="517" t="s">
        <v>155</v>
      </c>
      <c r="EZ127" s="246">
        <v>563.20000000000005</v>
      </c>
      <c r="FA127" s="56">
        <v>1</v>
      </c>
      <c r="FC127" s="517" t="s">
        <v>2710</v>
      </c>
      <c r="FF127" s="241">
        <v>341.7</v>
      </c>
      <c r="FG127" s="513">
        <v>0</v>
      </c>
      <c r="FI127" s="517" t="s">
        <v>1665</v>
      </c>
      <c r="FL127" s="246">
        <v>329</v>
      </c>
      <c r="FM127" s="56">
        <v>0</v>
      </c>
      <c r="FO127" s="517" t="s">
        <v>682</v>
      </c>
      <c r="FR127" s="241">
        <v>133.80000000000001</v>
      </c>
      <c r="FS127" s="513">
        <v>2</v>
      </c>
      <c r="FU127" s="517" t="s">
        <v>31</v>
      </c>
      <c r="FX127" s="246">
        <v>628.34999999999991</v>
      </c>
      <c r="FY127" s="56">
        <v>3</v>
      </c>
      <c r="GA127" s="517" t="s">
        <v>682</v>
      </c>
      <c r="GD127" s="241">
        <v>562.09999999999991</v>
      </c>
      <c r="GE127" s="513">
        <v>3</v>
      </c>
      <c r="GG127" s="517" t="s">
        <v>667</v>
      </c>
      <c r="GJ127" s="246">
        <v>594</v>
      </c>
      <c r="GK127" s="56">
        <v>3</v>
      </c>
      <c r="GM127" s="517" t="s">
        <v>3647</v>
      </c>
      <c r="GN127" s="390"/>
      <c r="GO127" s="390"/>
      <c r="GP127" s="241">
        <v>59.000000000000007</v>
      </c>
      <c r="GQ127" s="513">
        <v>0</v>
      </c>
      <c r="GR127" s="390"/>
      <c r="GS127" s="517" t="s">
        <v>3646</v>
      </c>
      <c r="GT127" s="390"/>
      <c r="GU127" s="390"/>
      <c r="GV127" s="246">
        <v>134.80000000000001</v>
      </c>
      <c r="GW127" s="56">
        <v>3</v>
      </c>
      <c r="HM127" s="390"/>
    </row>
    <row r="128" spans="1:226" s="481" customFormat="1" ht="16.5">
      <c r="A128" s="479"/>
      <c r="D128" s="241"/>
      <c r="E128" s="513"/>
      <c r="M128" s="516" t="s">
        <v>147</v>
      </c>
      <c r="N128" s="559" t="s">
        <v>3987</v>
      </c>
      <c r="R128" s="523">
        <f>$AR$326</f>
        <v>41</v>
      </c>
      <c r="S128" s="556">
        <f>$E$326</f>
        <v>9733.7000000000007</v>
      </c>
      <c r="V128" s="479"/>
      <c r="W128" s="470"/>
      <c r="X128" s="470"/>
      <c r="Y128" s="479"/>
      <c r="Z128" s="470"/>
      <c r="AA128" s="470"/>
      <c r="AB128" s="479"/>
      <c r="AE128" s="470"/>
      <c r="AG128" s="549"/>
      <c r="AH128" s="390"/>
      <c r="AI128" s="390"/>
      <c r="AJ128" s="241"/>
      <c r="AK128" s="513"/>
      <c r="AM128" s="515"/>
      <c r="AN128" s="211"/>
      <c r="AP128" s="241"/>
      <c r="AQ128" s="513"/>
      <c r="AS128" s="517"/>
      <c r="AV128" s="528"/>
      <c r="AW128" s="513"/>
      <c r="AY128" s="517"/>
      <c r="BB128" s="241"/>
      <c r="BC128" s="513"/>
      <c r="BE128" s="517"/>
      <c r="BH128" s="241"/>
      <c r="BI128" s="513"/>
      <c r="BK128" s="517"/>
      <c r="BN128" s="241"/>
      <c r="BO128" s="513"/>
      <c r="BQ128" s="517"/>
      <c r="BT128" s="241"/>
      <c r="BU128" s="513"/>
      <c r="BW128" s="517"/>
      <c r="BZ128" s="241"/>
      <c r="CA128" s="513"/>
      <c r="CC128" s="517"/>
      <c r="CF128" s="241"/>
      <c r="CG128" s="513"/>
      <c r="CI128" s="517"/>
      <c r="CL128" s="241"/>
      <c r="CM128" s="513"/>
      <c r="CO128" s="517"/>
      <c r="CR128" s="241"/>
      <c r="CS128" s="513"/>
      <c r="CU128" s="517"/>
      <c r="CX128" s="246"/>
      <c r="CY128" s="56"/>
      <c r="DA128" s="517"/>
      <c r="DD128" s="241"/>
      <c r="DE128" s="513"/>
      <c r="DG128" s="517"/>
      <c r="DJ128" s="246"/>
      <c r="DK128" s="56"/>
      <c r="DM128" s="517"/>
      <c r="DP128" s="246"/>
      <c r="DQ128" s="56"/>
      <c r="DS128" s="517"/>
      <c r="DT128" s="390"/>
      <c r="DU128" s="390"/>
      <c r="DV128" s="241"/>
      <c r="DW128" s="513"/>
      <c r="DX128" s="390"/>
      <c r="DY128" s="517"/>
      <c r="DZ128" s="390"/>
      <c r="EA128" s="390"/>
      <c r="EB128" s="246"/>
      <c r="EC128" s="56"/>
      <c r="ED128" s="390"/>
      <c r="EE128" s="517"/>
      <c r="EF128" s="390"/>
      <c r="EG128" s="390"/>
      <c r="EH128" s="246"/>
      <c r="EI128" s="56"/>
      <c r="EJ128" s="390"/>
      <c r="EK128" s="517"/>
      <c r="EL128" s="390"/>
      <c r="EM128" s="390"/>
      <c r="EN128" s="246"/>
      <c r="EO128" s="56"/>
      <c r="EQ128" s="517"/>
      <c r="ET128" s="241"/>
      <c r="EU128" s="513"/>
      <c r="EW128" s="517"/>
      <c r="EZ128" s="246"/>
      <c r="FA128" s="56"/>
      <c r="FC128" s="517"/>
      <c r="FF128" s="241"/>
      <c r="FG128" s="513"/>
      <c r="FI128" s="517"/>
      <c r="FL128" s="246"/>
      <c r="FM128" s="56"/>
      <c r="FO128" s="517"/>
      <c r="FR128" s="241"/>
      <c r="FS128" s="513"/>
      <c r="FU128" s="517"/>
      <c r="FX128" s="246"/>
      <c r="FY128" s="56"/>
      <c r="GA128" s="517"/>
      <c r="GD128" s="241"/>
      <c r="GE128" s="513"/>
      <c r="GG128" s="517"/>
      <c r="GJ128" s="246"/>
      <c r="GK128" s="56"/>
      <c r="GM128" s="517"/>
      <c r="GN128" s="390"/>
      <c r="GO128" s="390"/>
      <c r="GP128" s="241"/>
      <c r="GQ128" s="513"/>
      <c r="GR128" s="390"/>
      <c r="GS128" s="517"/>
      <c r="GT128" s="390"/>
      <c r="GU128" s="390"/>
      <c r="GV128" s="246"/>
      <c r="GW128" s="56"/>
      <c r="HM128" s="390"/>
      <c r="HN128" s="390"/>
      <c r="HO128" s="390"/>
      <c r="HP128" s="390"/>
      <c r="HQ128" s="246"/>
      <c r="HR128" s="56"/>
    </row>
    <row r="129" spans="1:226" s="481" customFormat="1" ht="16.5">
      <c r="A129" s="479" t="s">
        <v>3625</v>
      </c>
      <c r="D129" s="241">
        <f>'Punten per wedstrijd'!E1007</f>
        <v>2973.6</v>
      </c>
      <c r="E129" s="513">
        <v>3</v>
      </c>
      <c r="M129" s="516" t="s">
        <v>151</v>
      </c>
      <c r="N129" s="559" t="s">
        <v>4050</v>
      </c>
      <c r="R129" s="523">
        <f>$AR$433</f>
        <v>38</v>
      </c>
      <c r="S129" s="556">
        <f>$E$433</f>
        <v>9897.8999999999978</v>
      </c>
      <c r="V129" s="479" t="s">
        <v>2715</v>
      </c>
      <c r="W129" s="470"/>
      <c r="X129" s="470"/>
      <c r="Y129" s="479" t="s">
        <v>3647</v>
      </c>
      <c r="Z129" s="470"/>
      <c r="AA129" s="470"/>
      <c r="AB129" s="479" t="s">
        <v>1343</v>
      </c>
      <c r="AE129" s="470"/>
      <c r="AG129" s="549" t="s">
        <v>2717</v>
      </c>
      <c r="AH129" s="390"/>
      <c r="AI129" s="390"/>
      <c r="AJ129" s="241">
        <v>200.79999999999998</v>
      </c>
      <c r="AK129" s="513">
        <v>0</v>
      </c>
      <c r="AM129" s="515" t="s">
        <v>2732</v>
      </c>
      <c r="AN129" s="211"/>
      <c r="AP129" s="241">
        <v>172.5</v>
      </c>
      <c r="AQ129" s="513">
        <v>3</v>
      </c>
      <c r="AS129" s="517" t="s">
        <v>142</v>
      </c>
      <c r="AV129" s="528">
        <v>83.5</v>
      </c>
      <c r="AW129" s="513">
        <v>0</v>
      </c>
      <c r="AY129" s="517" t="s">
        <v>2200</v>
      </c>
      <c r="BB129" s="241">
        <v>68.7</v>
      </c>
      <c r="BC129" s="513">
        <v>0</v>
      </c>
      <c r="BE129" s="517" t="s">
        <v>1665</v>
      </c>
      <c r="BH129" s="241">
        <v>497.2</v>
      </c>
      <c r="BI129" s="513">
        <v>3</v>
      </c>
      <c r="BK129" s="517" t="s">
        <v>15</v>
      </c>
      <c r="BN129" s="241">
        <v>313.90000000000003</v>
      </c>
      <c r="BO129" s="513">
        <v>3</v>
      </c>
      <c r="BQ129" s="517" t="s">
        <v>1657</v>
      </c>
      <c r="BT129" s="241">
        <v>143.70000000000002</v>
      </c>
      <c r="BU129" s="513">
        <v>2</v>
      </c>
      <c r="BW129" s="517" t="s">
        <v>2732</v>
      </c>
      <c r="BZ129" s="241">
        <v>64.399999999999991</v>
      </c>
      <c r="CA129" s="513">
        <v>0</v>
      </c>
      <c r="CC129" s="517" t="s">
        <v>1344</v>
      </c>
      <c r="CF129" s="241">
        <v>114</v>
      </c>
      <c r="CG129" s="513">
        <v>3</v>
      </c>
      <c r="CI129" s="517" t="s">
        <v>2732</v>
      </c>
      <c r="CL129" s="241">
        <v>234</v>
      </c>
      <c r="CM129" s="513">
        <v>1</v>
      </c>
      <c r="CO129" s="517" t="s">
        <v>2196</v>
      </c>
      <c r="CR129" s="241">
        <v>212.9</v>
      </c>
      <c r="CS129" s="513">
        <v>0</v>
      </c>
      <c r="CU129" s="517" t="s">
        <v>2717</v>
      </c>
      <c r="CX129" s="246">
        <v>379.29999999999995</v>
      </c>
      <c r="CY129" s="56">
        <v>2</v>
      </c>
      <c r="DA129" s="517" t="s">
        <v>1343</v>
      </c>
      <c r="DD129" s="241">
        <v>13.2</v>
      </c>
      <c r="DE129" s="513">
        <v>3</v>
      </c>
      <c r="DG129" s="517" t="s">
        <v>3640</v>
      </c>
      <c r="DJ129" s="246">
        <v>0</v>
      </c>
      <c r="DK129" s="56">
        <v>0</v>
      </c>
      <c r="DM129" s="517" t="s">
        <v>1349</v>
      </c>
      <c r="DP129" s="246">
        <v>545.5</v>
      </c>
      <c r="DQ129" s="56">
        <v>3</v>
      </c>
      <c r="DS129" s="517" t="s">
        <v>2717</v>
      </c>
      <c r="DT129" s="390"/>
      <c r="DU129" s="390"/>
      <c r="DV129" s="241">
        <v>164.1</v>
      </c>
      <c r="DW129" s="513">
        <v>0</v>
      </c>
      <c r="DX129" s="390"/>
      <c r="DY129" s="517" t="s">
        <v>2727</v>
      </c>
      <c r="DZ129" s="390"/>
      <c r="EA129" s="390"/>
      <c r="EB129" s="246">
        <v>67.5</v>
      </c>
      <c r="EC129" s="56">
        <v>1</v>
      </c>
      <c r="ED129" s="390"/>
      <c r="EE129" s="517" t="s">
        <v>2732</v>
      </c>
      <c r="EF129" s="390"/>
      <c r="EG129" s="390"/>
      <c r="EH129" s="246">
        <v>393.3</v>
      </c>
      <c r="EI129" s="56">
        <v>3</v>
      </c>
      <c r="EJ129" s="390"/>
      <c r="EK129" s="517" t="s">
        <v>2727</v>
      </c>
      <c r="EL129" s="390"/>
      <c r="EM129" s="390"/>
      <c r="EN129" s="246">
        <v>229.1</v>
      </c>
      <c r="EO129" s="56">
        <v>2</v>
      </c>
      <c r="EQ129" s="517" t="s">
        <v>3625</v>
      </c>
      <c r="ET129" s="241">
        <v>447.09999999999997</v>
      </c>
      <c r="EU129" s="513">
        <v>3</v>
      </c>
      <c r="EW129" s="517" t="s">
        <v>2710</v>
      </c>
      <c r="EZ129" s="246">
        <v>654.70000000000005</v>
      </c>
      <c r="FA129" s="56">
        <v>2</v>
      </c>
      <c r="FC129" s="517" t="s">
        <v>31</v>
      </c>
      <c r="FF129" s="241">
        <v>1028.9000000000001</v>
      </c>
      <c r="FG129" s="513">
        <v>3</v>
      </c>
      <c r="FI129" s="517" t="s">
        <v>2198</v>
      </c>
      <c r="FL129" s="246">
        <v>346</v>
      </c>
      <c r="FM129" s="56">
        <v>0</v>
      </c>
      <c r="FO129" s="517" t="s">
        <v>1344</v>
      </c>
      <c r="FR129" s="241">
        <v>83.5</v>
      </c>
      <c r="FS129" s="513">
        <v>3</v>
      </c>
      <c r="FU129" s="517" t="s">
        <v>2212</v>
      </c>
      <c r="FX129" s="246">
        <v>681.7</v>
      </c>
      <c r="FY129" s="56">
        <v>3</v>
      </c>
      <c r="GA129" s="517" t="s">
        <v>667</v>
      </c>
      <c r="GD129" s="241">
        <v>628.6</v>
      </c>
      <c r="GE129" s="513">
        <v>2</v>
      </c>
      <c r="GG129" s="517" t="s">
        <v>2196</v>
      </c>
      <c r="GJ129" s="246">
        <v>360</v>
      </c>
      <c r="GK129" s="56">
        <v>0</v>
      </c>
      <c r="GM129" s="517" t="s">
        <v>1657</v>
      </c>
      <c r="GN129" s="390"/>
      <c r="GO129" s="390"/>
      <c r="GP129" s="241">
        <v>368.6</v>
      </c>
      <c r="GQ129" s="513">
        <v>3</v>
      </c>
      <c r="GR129" s="390"/>
      <c r="GS129" s="517" t="s">
        <v>1343</v>
      </c>
      <c r="GT129" s="390"/>
      <c r="GU129" s="390"/>
      <c r="GV129" s="246">
        <v>0</v>
      </c>
      <c r="GW129" s="56">
        <v>1</v>
      </c>
      <c r="HM129" s="390"/>
      <c r="HN129" s="390"/>
      <c r="HO129" s="390"/>
      <c r="HP129" s="390"/>
      <c r="HQ129" s="246"/>
      <c r="HR129" s="56"/>
    </row>
    <row r="130" spans="1:226" s="481" customFormat="1" ht="16.5">
      <c r="A130" s="479" t="s">
        <v>3644</v>
      </c>
      <c r="D130" s="241">
        <f>'Punten per wedstrijd'!E1093</f>
        <v>2306.9</v>
      </c>
      <c r="E130" s="513">
        <v>0</v>
      </c>
      <c r="M130" s="516" t="s">
        <v>157</v>
      </c>
      <c r="N130" s="559" t="s">
        <v>3023</v>
      </c>
      <c r="R130" s="523">
        <f>$AR$449</f>
        <v>37</v>
      </c>
      <c r="S130" s="556">
        <f>$E$449</f>
        <v>10545.2</v>
      </c>
      <c r="V130" s="479" t="s">
        <v>667</v>
      </c>
      <c r="W130" s="470"/>
      <c r="X130" s="470"/>
      <c r="Y130" s="479" t="s">
        <v>651</v>
      </c>
      <c r="Z130" s="470"/>
      <c r="AA130" s="470"/>
      <c r="AB130" s="479" t="s">
        <v>3647</v>
      </c>
      <c r="AE130" s="470"/>
      <c r="AG130" s="549" t="s">
        <v>3646</v>
      </c>
      <c r="AH130" s="390"/>
      <c r="AI130" s="390"/>
      <c r="AJ130" s="241">
        <v>427.4</v>
      </c>
      <c r="AK130" s="513">
        <v>3</v>
      </c>
      <c r="AM130" s="515" t="s">
        <v>2200</v>
      </c>
      <c r="AN130" s="211"/>
      <c r="AP130" s="241">
        <v>25.700000000000003</v>
      </c>
      <c r="AQ130" s="513">
        <v>0</v>
      </c>
      <c r="AS130" s="517" t="s">
        <v>2715</v>
      </c>
      <c r="AV130" s="528">
        <v>144.70000000000002</v>
      </c>
      <c r="AW130" s="513">
        <v>3</v>
      </c>
      <c r="AY130" s="517" t="s">
        <v>21</v>
      </c>
      <c r="BB130" s="241">
        <v>127.8</v>
      </c>
      <c r="BC130" s="513">
        <v>3</v>
      </c>
      <c r="BE130" s="517" t="s">
        <v>1667</v>
      </c>
      <c r="BH130" s="241">
        <v>375.2</v>
      </c>
      <c r="BI130" s="513">
        <v>0</v>
      </c>
      <c r="BK130" s="517" t="s">
        <v>1343</v>
      </c>
      <c r="BN130" s="241">
        <v>89.999999999999986</v>
      </c>
      <c r="BO130" s="513">
        <v>0</v>
      </c>
      <c r="BQ130" s="517" t="s">
        <v>3646</v>
      </c>
      <c r="BT130" s="241">
        <v>140.9</v>
      </c>
      <c r="BU130" s="513">
        <v>1</v>
      </c>
      <c r="BW130" s="517" t="s">
        <v>31</v>
      </c>
      <c r="BZ130" s="241">
        <v>260</v>
      </c>
      <c r="CA130" s="513">
        <v>3</v>
      </c>
      <c r="CC130" s="517" t="s">
        <v>1667</v>
      </c>
      <c r="CF130" s="241">
        <v>56</v>
      </c>
      <c r="CG130" s="513">
        <v>0</v>
      </c>
      <c r="CI130" s="517" t="s">
        <v>1344</v>
      </c>
      <c r="CL130" s="241">
        <v>245.2</v>
      </c>
      <c r="CM130" s="513">
        <v>2</v>
      </c>
      <c r="CO130" s="517" t="s">
        <v>2715</v>
      </c>
      <c r="CR130" s="241">
        <v>407.3</v>
      </c>
      <c r="CS130" s="513">
        <v>3</v>
      </c>
      <c r="CU130" s="517" t="s">
        <v>3647</v>
      </c>
      <c r="CX130" s="246">
        <v>369.79999999999995</v>
      </c>
      <c r="CY130" s="56">
        <v>1</v>
      </c>
      <c r="DA130" s="517" t="s">
        <v>633</v>
      </c>
      <c r="DD130" s="241">
        <v>0</v>
      </c>
      <c r="DE130" s="513">
        <v>0</v>
      </c>
      <c r="DG130" s="517" t="s">
        <v>2715</v>
      </c>
      <c r="DJ130" s="246">
        <v>21</v>
      </c>
      <c r="DK130" s="56">
        <v>3</v>
      </c>
      <c r="DM130" s="517" t="s">
        <v>3646</v>
      </c>
      <c r="DP130" s="246">
        <v>393.09999999999997</v>
      </c>
      <c r="DQ130" s="56">
        <v>0</v>
      </c>
      <c r="DS130" s="517" t="s">
        <v>1658</v>
      </c>
      <c r="DT130" s="390"/>
      <c r="DU130" s="390"/>
      <c r="DV130" s="241">
        <v>690.2</v>
      </c>
      <c r="DW130" s="513">
        <v>3</v>
      </c>
      <c r="DX130" s="390"/>
      <c r="DY130" s="517" t="s">
        <v>2708</v>
      </c>
      <c r="DZ130" s="390"/>
      <c r="EA130" s="390"/>
      <c r="EB130" s="246">
        <v>69</v>
      </c>
      <c r="EC130" s="56">
        <v>2</v>
      </c>
      <c r="ED130" s="390"/>
      <c r="EE130" s="517" t="s">
        <v>21</v>
      </c>
      <c r="EF130" s="390"/>
      <c r="EG130" s="390"/>
      <c r="EH130" s="246">
        <v>277</v>
      </c>
      <c r="EI130" s="56">
        <v>0</v>
      </c>
      <c r="EJ130" s="390"/>
      <c r="EK130" s="517" t="s">
        <v>1657</v>
      </c>
      <c r="EL130" s="390"/>
      <c r="EM130" s="390"/>
      <c r="EN130" s="246">
        <v>199.79999999999998</v>
      </c>
      <c r="EO130" s="56">
        <v>1</v>
      </c>
      <c r="EQ130" s="517" t="s">
        <v>142</v>
      </c>
      <c r="ET130" s="241">
        <v>237.1</v>
      </c>
      <c r="EU130" s="513">
        <v>0</v>
      </c>
      <c r="EW130" s="517" t="s">
        <v>2708</v>
      </c>
      <c r="EZ130" s="246">
        <v>557</v>
      </c>
      <c r="FA130" s="56">
        <v>1</v>
      </c>
      <c r="FC130" s="517" t="s">
        <v>2715</v>
      </c>
      <c r="FF130" s="241">
        <v>285.90000000000003</v>
      </c>
      <c r="FG130" s="513">
        <v>0</v>
      </c>
      <c r="FI130" s="517" t="s">
        <v>2717</v>
      </c>
      <c r="FL130" s="246">
        <v>478.2</v>
      </c>
      <c r="FM130" s="56">
        <v>3</v>
      </c>
      <c r="FO130" s="517" t="s">
        <v>2715</v>
      </c>
      <c r="FR130" s="241">
        <v>50.4</v>
      </c>
      <c r="FS130" s="513">
        <v>0</v>
      </c>
      <c r="FU130" s="517" t="s">
        <v>3636</v>
      </c>
      <c r="FX130" s="246">
        <v>448.2</v>
      </c>
      <c r="FY130" s="56">
        <v>0</v>
      </c>
      <c r="GA130" s="517" t="s">
        <v>651</v>
      </c>
      <c r="GD130" s="241">
        <v>538.4</v>
      </c>
      <c r="GE130" s="513">
        <v>1</v>
      </c>
      <c r="GG130" s="517" t="s">
        <v>2717</v>
      </c>
      <c r="GJ130" s="246">
        <v>485.85</v>
      </c>
      <c r="GK130" s="56">
        <v>3</v>
      </c>
      <c r="GM130" s="517" t="s">
        <v>3640</v>
      </c>
      <c r="GN130" s="390"/>
      <c r="GO130" s="390"/>
      <c r="GP130" s="241">
        <v>276.79999999999995</v>
      </c>
      <c r="GQ130" s="513">
        <v>0</v>
      </c>
      <c r="GR130" s="390"/>
      <c r="GS130" s="517" t="s">
        <v>1349</v>
      </c>
      <c r="GT130" s="390"/>
      <c r="GU130" s="390"/>
      <c r="GV130" s="246">
        <v>0</v>
      </c>
      <c r="GW130" s="56">
        <v>1</v>
      </c>
      <c r="HM130" s="390"/>
      <c r="HN130" s="390"/>
      <c r="HO130" s="390"/>
      <c r="HP130" s="390"/>
      <c r="HQ130" s="246"/>
      <c r="HR130" s="56"/>
    </row>
    <row r="131" spans="1:226" s="481" customFormat="1" ht="16.5">
      <c r="A131" s="479"/>
      <c r="D131" s="504"/>
      <c r="E131" s="470"/>
      <c r="M131" s="516" t="s">
        <v>159</v>
      </c>
      <c r="N131" s="559" t="s">
        <v>3022</v>
      </c>
      <c r="R131" s="523">
        <f>$AR$409</f>
        <v>37</v>
      </c>
      <c r="S131" s="556">
        <f>$E$409</f>
        <v>9269.9</v>
      </c>
      <c r="V131" s="479"/>
      <c r="W131" s="470"/>
      <c r="X131" s="470"/>
      <c r="Y131" s="479"/>
      <c r="Z131" s="470"/>
      <c r="AA131" s="470"/>
      <c r="AB131" s="479"/>
      <c r="AE131" s="470"/>
      <c r="AG131" s="549"/>
      <c r="AH131" s="390"/>
      <c r="AI131" s="390"/>
      <c r="AJ131" s="241"/>
      <c r="AK131" s="513"/>
      <c r="AY131" s="546"/>
      <c r="BB131" s="504"/>
      <c r="BC131" s="470"/>
      <c r="BE131" s="390"/>
      <c r="BH131" s="241"/>
      <c r="BI131" s="513"/>
      <c r="BK131" s="390"/>
      <c r="BQ131" s="390"/>
      <c r="BW131" s="390"/>
      <c r="CC131" s="390"/>
      <c r="CI131" s="390"/>
      <c r="CO131" s="390"/>
      <c r="CU131" s="390"/>
      <c r="DA131" s="390"/>
      <c r="DG131" s="390"/>
      <c r="DM131" s="390"/>
      <c r="DS131" s="390"/>
      <c r="DT131" s="390"/>
      <c r="DU131" s="390"/>
      <c r="DV131" s="390"/>
      <c r="DW131" s="390"/>
      <c r="DX131" s="390"/>
      <c r="DY131" s="390"/>
      <c r="DZ131" s="390"/>
      <c r="EA131" s="390"/>
      <c r="EB131" s="390"/>
      <c r="EC131" s="390"/>
      <c r="ED131" s="390"/>
      <c r="EE131" s="390"/>
      <c r="EF131" s="390"/>
      <c r="EG131" s="390"/>
      <c r="EH131" s="390"/>
      <c r="EI131" s="390"/>
      <c r="EJ131" s="390"/>
      <c r="EK131" s="390"/>
      <c r="EL131" s="390"/>
      <c r="EM131" s="390"/>
      <c r="EN131" s="390"/>
      <c r="EO131" s="390"/>
      <c r="EQ131" s="390"/>
      <c r="EW131" s="390"/>
      <c r="FC131" s="390"/>
      <c r="FI131" s="390"/>
      <c r="FO131" s="390"/>
      <c r="FU131" s="390"/>
      <c r="GA131" s="390"/>
      <c r="GG131" s="390"/>
    </row>
    <row r="132" spans="1:226" s="481" customFormat="1" ht="16.5">
      <c r="D132" s="504"/>
      <c r="E132" s="470"/>
      <c r="M132" s="516" t="s">
        <v>160</v>
      </c>
      <c r="N132" s="559" t="s">
        <v>1781</v>
      </c>
      <c r="R132" s="523">
        <f>$AR$356</f>
        <v>36</v>
      </c>
      <c r="S132" s="556">
        <f>$E$356</f>
        <v>9682.9499999999989</v>
      </c>
      <c r="V132" s="479" t="s">
        <v>1343</v>
      </c>
      <c r="W132" s="470"/>
      <c r="X132" s="470"/>
      <c r="Y132" s="479" t="s">
        <v>142</v>
      </c>
      <c r="Z132" s="470"/>
      <c r="AA132" s="470"/>
      <c r="AB132" s="479" t="s">
        <v>3644</v>
      </c>
      <c r="AE132" s="470"/>
      <c r="AG132" s="549" t="s">
        <v>1349</v>
      </c>
      <c r="AH132" s="390"/>
      <c r="AI132" s="390"/>
      <c r="AJ132" s="241">
        <v>172.60000000000002</v>
      </c>
      <c r="AK132" s="513">
        <v>1</v>
      </c>
      <c r="AM132" s="515" t="s">
        <v>3646</v>
      </c>
      <c r="AP132" s="241">
        <v>384.5</v>
      </c>
      <c r="AQ132" s="513">
        <v>3</v>
      </c>
      <c r="AS132" s="517" t="s">
        <v>2708</v>
      </c>
      <c r="AV132" s="528">
        <v>115.1</v>
      </c>
      <c r="AW132" s="513">
        <v>0</v>
      </c>
      <c r="AY132" s="517" t="s">
        <v>1667</v>
      </c>
      <c r="BB132" s="241">
        <v>3</v>
      </c>
      <c r="BC132" s="513">
        <v>0</v>
      </c>
      <c r="BE132" s="517" t="s">
        <v>2727</v>
      </c>
      <c r="BH132" s="241">
        <v>335.4</v>
      </c>
      <c r="BI132" s="513">
        <v>1</v>
      </c>
      <c r="BK132" s="517" t="s">
        <v>2717</v>
      </c>
      <c r="BN132" s="241">
        <v>195.89999999999998</v>
      </c>
      <c r="BO132" s="513">
        <v>1</v>
      </c>
      <c r="BQ132" s="517" t="s">
        <v>2212</v>
      </c>
      <c r="BT132" s="241">
        <v>34.900000000000006</v>
      </c>
      <c r="BU132" s="513">
        <v>0</v>
      </c>
      <c r="BW132" s="517" t="s">
        <v>682</v>
      </c>
      <c r="BZ132" s="241">
        <v>186</v>
      </c>
      <c r="CA132" s="513">
        <v>0</v>
      </c>
      <c r="CC132" s="517" t="s">
        <v>142</v>
      </c>
      <c r="CF132" s="241">
        <v>106.89999999999999</v>
      </c>
      <c r="CG132" s="513">
        <v>2</v>
      </c>
      <c r="CI132" s="517" t="s">
        <v>1667</v>
      </c>
      <c r="CL132" s="241">
        <v>249.2</v>
      </c>
      <c r="CM132" s="513">
        <v>0</v>
      </c>
      <c r="CO132" s="517" t="s">
        <v>667</v>
      </c>
      <c r="CR132" s="241">
        <v>307.70000000000005</v>
      </c>
      <c r="CS132" s="513">
        <v>1</v>
      </c>
      <c r="CU132" s="517" t="s">
        <v>633</v>
      </c>
      <c r="CX132" s="246">
        <v>790.0999999999998</v>
      </c>
      <c r="CY132" s="56">
        <v>1</v>
      </c>
      <c r="DA132" s="517" t="s">
        <v>2212</v>
      </c>
      <c r="DD132" s="241">
        <v>36.100000000000009</v>
      </c>
      <c r="DE132" s="513">
        <v>3</v>
      </c>
      <c r="DG132" s="517" t="s">
        <v>633</v>
      </c>
      <c r="DJ132" s="246">
        <v>0</v>
      </c>
      <c r="DK132" s="56">
        <v>1</v>
      </c>
      <c r="DM132" s="517" t="s">
        <v>2212</v>
      </c>
      <c r="DP132" s="246">
        <v>366.09999999999997</v>
      </c>
      <c r="DQ132" s="56">
        <v>0</v>
      </c>
      <c r="DS132" s="517" t="s">
        <v>3625</v>
      </c>
      <c r="DT132" s="390"/>
      <c r="DU132" s="390"/>
      <c r="DV132" s="241">
        <v>364.09999999999997</v>
      </c>
      <c r="DW132" s="513">
        <v>0</v>
      </c>
      <c r="DX132" s="390"/>
      <c r="DY132" s="517" t="s">
        <v>667</v>
      </c>
      <c r="DZ132" s="390"/>
      <c r="EA132" s="390"/>
      <c r="EB132" s="246">
        <v>185.1</v>
      </c>
      <c r="EC132" s="56">
        <v>0</v>
      </c>
      <c r="ED132" s="390"/>
      <c r="EE132" s="517" t="s">
        <v>31</v>
      </c>
      <c r="EF132" s="390"/>
      <c r="EG132" s="390"/>
      <c r="EH132" s="246">
        <v>324</v>
      </c>
      <c r="EI132" s="56">
        <v>1</v>
      </c>
      <c r="EJ132" s="390"/>
      <c r="EK132" s="517" t="s">
        <v>651</v>
      </c>
      <c r="EL132" s="390"/>
      <c r="EM132" s="390"/>
      <c r="EN132" s="246">
        <v>156</v>
      </c>
      <c r="EO132" s="56">
        <v>3</v>
      </c>
      <c r="EQ132" s="517" t="s">
        <v>667</v>
      </c>
      <c r="ET132" s="241">
        <v>265.39999999999998</v>
      </c>
      <c r="EU132" s="513">
        <v>1</v>
      </c>
      <c r="EW132" s="517" t="s">
        <v>651</v>
      </c>
      <c r="EZ132" s="246">
        <v>592.20000000000005</v>
      </c>
      <c r="FA132" s="56">
        <v>2</v>
      </c>
      <c r="FC132" s="517" t="s">
        <v>3646</v>
      </c>
      <c r="FF132" s="241">
        <v>454.09999999999997</v>
      </c>
      <c r="FG132" s="513">
        <v>3</v>
      </c>
      <c r="FI132" s="517" t="s">
        <v>2715</v>
      </c>
      <c r="FL132" s="246">
        <v>572.6</v>
      </c>
      <c r="FM132" s="56">
        <v>1</v>
      </c>
      <c r="FO132" s="517" t="s">
        <v>1667</v>
      </c>
      <c r="FR132" s="241">
        <v>76</v>
      </c>
      <c r="FS132" s="513">
        <v>0</v>
      </c>
      <c r="FU132" s="517" t="s">
        <v>142</v>
      </c>
      <c r="FX132" s="246">
        <v>601.29999999999995</v>
      </c>
      <c r="FY132" s="56">
        <v>2</v>
      </c>
      <c r="GA132" s="517" t="s">
        <v>668</v>
      </c>
      <c r="GD132" s="241">
        <v>449</v>
      </c>
      <c r="GE132" s="513">
        <v>0</v>
      </c>
      <c r="GG132" s="517" t="s">
        <v>2200</v>
      </c>
      <c r="GJ132" s="246">
        <v>434.5</v>
      </c>
      <c r="GK132" s="56">
        <v>0</v>
      </c>
      <c r="GM132" s="517" t="s">
        <v>2732</v>
      </c>
      <c r="GN132" s="390"/>
      <c r="GO132" s="390"/>
      <c r="GP132" s="241">
        <v>344.20000000000005</v>
      </c>
      <c r="GQ132" s="513">
        <v>3</v>
      </c>
      <c r="GS132" s="517" t="s">
        <v>651</v>
      </c>
      <c r="GT132" s="390"/>
      <c r="GU132" s="390"/>
      <c r="GV132" s="246">
        <v>0</v>
      </c>
      <c r="GW132" s="56">
        <v>0</v>
      </c>
    </row>
    <row r="133" spans="1:226" s="481" customFormat="1" ht="16.5">
      <c r="D133" s="504"/>
      <c r="E133" s="470"/>
      <c r="M133" s="516" t="s">
        <v>161</v>
      </c>
      <c r="N133" s="559" t="s">
        <v>4058</v>
      </c>
      <c r="R133" s="523">
        <f>$AR$444</f>
        <v>36</v>
      </c>
      <c r="S133" s="556">
        <f>$E$444</f>
        <v>9620.5</v>
      </c>
      <c r="V133" s="479" t="s">
        <v>2212</v>
      </c>
      <c r="W133" s="470"/>
      <c r="X133" s="470"/>
      <c r="Y133" s="479" t="s">
        <v>1343</v>
      </c>
      <c r="Z133" s="470"/>
      <c r="AA133" s="470"/>
      <c r="AB133" s="479" t="s">
        <v>667</v>
      </c>
      <c r="AE133" s="470"/>
      <c r="AG133" s="549" t="s">
        <v>682</v>
      </c>
      <c r="AH133" s="390"/>
      <c r="AI133" s="390"/>
      <c r="AJ133" s="241">
        <v>209</v>
      </c>
      <c r="AK133" s="513">
        <v>2</v>
      </c>
      <c r="AM133" s="515" t="s">
        <v>1665</v>
      </c>
      <c r="AP133" s="241">
        <v>32.4</v>
      </c>
      <c r="AQ133" s="513">
        <v>0</v>
      </c>
      <c r="AS133" s="517" t="s">
        <v>1344</v>
      </c>
      <c r="AV133" s="528">
        <v>167.8</v>
      </c>
      <c r="AW133" s="513">
        <v>3</v>
      </c>
      <c r="AY133" s="517" t="s">
        <v>2717</v>
      </c>
      <c r="BB133" s="241">
        <v>59.599999999999994</v>
      </c>
      <c r="BC133" s="513">
        <v>3</v>
      </c>
      <c r="BE133" s="517" t="s">
        <v>2715</v>
      </c>
      <c r="BH133" s="241">
        <v>409.30000000000007</v>
      </c>
      <c r="BI133" s="513">
        <v>2</v>
      </c>
      <c r="BK133" s="517" t="s">
        <v>667</v>
      </c>
      <c r="BN133" s="241">
        <v>204.29999999999998</v>
      </c>
      <c r="BO133" s="513">
        <v>2</v>
      </c>
      <c r="BQ133" s="517" t="s">
        <v>2200</v>
      </c>
      <c r="BT133" s="241">
        <v>84.399999999999991</v>
      </c>
      <c r="BU133" s="513">
        <v>3</v>
      </c>
      <c r="BW133" s="517" t="s">
        <v>1343</v>
      </c>
      <c r="BZ133" s="241">
        <v>275.5</v>
      </c>
      <c r="CA133" s="513">
        <v>3</v>
      </c>
      <c r="CC133" s="517" t="s">
        <v>633</v>
      </c>
      <c r="CF133" s="241">
        <v>94.5</v>
      </c>
      <c r="CG133" s="513">
        <v>1</v>
      </c>
      <c r="CI133" s="517" t="s">
        <v>1657</v>
      </c>
      <c r="CL133" s="241">
        <v>516.29999999999995</v>
      </c>
      <c r="CM133" s="513">
        <v>3</v>
      </c>
      <c r="CO133" s="517" t="s">
        <v>1344</v>
      </c>
      <c r="CR133" s="241">
        <v>371.99999999999994</v>
      </c>
      <c r="CS133" s="513">
        <v>2</v>
      </c>
      <c r="CU133" s="517" t="s">
        <v>651</v>
      </c>
      <c r="CX133" s="246">
        <v>808.4</v>
      </c>
      <c r="CY133" s="56">
        <v>2</v>
      </c>
      <c r="DA133" s="517" t="s">
        <v>31</v>
      </c>
      <c r="DD133" s="241">
        <v>0</v>
      </c>
      <c r="DE133" s="513">
        <v>0</v>
      </c>
      <c r="DG133" s="517" t="s">
        <v>1658</v>
      </c>
      <c r="DJ133" s="246">
        <v>0</v>
      </c>
      <c r="DK133" s="56">
        <v>1</v>
      </c>
      <c r="DM133" s="517" t="s">
        <v>1344</v>
      </c>
      <c r="DP133" s="246">
        <v>523.1</v>
      </c>
      <c r="DQ133" s="56">
        <v>3</v>
      </c>
      <c r="DS133" s="517" t="s">
        <v>21</v>
      </c>
      <c r="DT133" s="390"/>
      <c r="DU133" s="390"/>
      <c r="DV133" s="241">
        <v>1007.2999999999998</v>
      </c>
      <c r="DW133" s="513">
        <v>3</v>
      </c>
      <c r="DX133" s="390"/>
      <c r="DY133" s="517" t="s">
        <v>2732</v>
      </c>
      <c r="DZ133" s="390"/>
      <c r="EA133" s="390"/>
      <c r="EB133" s="246">
        <v>252.5</v>
      </c>
      <c r="EC133" s="56">
        <v>3</v>
      </c>
      <c r="ED133" s="390"/>
      <c r="EE133" s="517" t="s">
        <v>1343</v>
      </c>
      <c r="EF133" s="390"/>
      <c r="EG133" s="390"/>
      <c r="EH133" s="246">
        <v>398.7</v>
      </c>
      <c r="EI133" s="56">
        <v>2</v>
      </c>
      <c r="EJ133" s="390"/>
      <c r="EK133" s="517" t="s">
        <v>1344</v>
      </c>
      <c r="EL133" s="390"/>
      <c r="EM133" s="390"/>
      <c r="EN133" s="246">
        <v>114.1</v>
      </c>
      <c r="EO133" s="56">
        <v>0</v>
      </c>
      <c r="EQ133" s="517" t="s">
        <v>1349</v>
      </c>
      <c r="ET133" s="241">
        <v>280.89999999999998</v>
      </c>
      <c r="EU133" s="513">
        <v>2</v>
      </c>
      <c r="EW133" s="517" t="s">
        <v>3646</v>
      </c>
      <c r="EZ133" s="246">
        <v>498.2</v>
      </c>
      <c r="FA133" s="56">
        <v>1</v>
      </c>
      <c r="FC133" s="517" t="s">
        <v>1343</v>
      </c>
      <c r="FF133" s="241">
        <v>204.5</v>
      </c>
      <c r="FG133" s="513">
        <v>0</v>
      </c>
      <c r="FI133" s="517" t="s">
        <v>2708</v>
      </c>
      <c r="FL133" s="246">
        <v>583.5</v>
      </c>
      <c r="FM133" s="56">
        <v>2</v>
      </c>
      <c r="FO133" s="517" t="s">
        <v>651</v>
      </c>
      <c r="FR133" s="241">
        <v>111.5</v>
      </c>
      <c r="FS133" s="513">
        <v>3</v>
      </c>
      <c r="FU133" s="517" t="s">
        <v>1349</v>
      </c>
      <c r="FX133" s="246">
        <v>485.3</v>
      </c>
      <c r="FY133" s="56">
        <v>1</v>
      </c>
      <c r="GA133" s="517" t="s">
        <v>2200</v>
      </c>
      <c r="GD133" s="241">
        <v>664</v>
      </c>
      <c r="GE133" s="513">
        <v>3</v>
      </c>
      <c r="GG133" s="517" t="s">
        <v>31</v>
      </c>
      <c r="GJ133" s="246">
        <v>582.04999999999995</v>
      </c>
      <c r="GK133" s="56">
        <v>3</v>
      </c>
      <c r="GM133" s="517" t="s">
        <v>2710</v>
      </c>
      <c r="GN133" s="390"/>
      <c r="GO133" s="390"/>
      <c r="GP133" s="241">
        <v>201</v>
      </c>
      <c r="GQ133" s="513">
        <v>0</v>
      </c>
      <c r="GS133" s="517" t="s">
        <v>3636</v>
      </c>
      <c r="GT133" s="390"/>
      <c r="GU133" s="390"/>
      <c r="GV133" s="246">
        <v>105.4</v>
      </c>
      <c r="GW133" s="56">
        <v>3</v>
      </c>
    </row>
    <row r="134" spans="1:226" s="481" customFormat="1" ht="16.5">
      <c r="D134" s="504"/>
      <c r="E134" s="470"/>
      <c r="M134" s="516" t="s">
        <v>163</v>
      </c>
      <c r="N134" s="559" t="s">
        <v>4043</v>
      </c>
      <c r="R134" s="523">
        <f>$AR$414</f>
        <v>35</v>
      </c>
      <c r="S134" s="556">
        <f>$E$414</f>
        <v>9342.9000000000015</v>
      </c>
      <c r="V134" s="479"/>
      <c r="W134" s="470"/>
      <c r="X134" s="470"/>
      <c r="Y134" s="479"/>
      <c r="Z134" s="470"/>
      <c r="AA134" s="470"/>
      <c r="AB134" s="479"/>
      <c r="AE134" s="470"/>
      <c r="AG134" s="549"/>
      <c r="AH134" s="390"/>
      <c r="AI134" s="390"/>
      <c r="AJ134" s="241"/>
      <c r="AK134" s="513"/>
      <c r="AM134" s="515"/>
      <c r="AP134" s="241"/>
      <c r="AQ134" s="513"/>
      <c r="AS134" s="517"/>
      <c r="AV134" s="528"/>
      <c r="AW134" s="513"/>
      <c r="AY134" s="517"/>
      <c r="BB134" s="241"/>
      <c r="BC134" s="513"/>
      <c r="BE134" s="517"/>
      <c r="BH134" s="241"/>
      <c r="BI134" s="513"/>
      <c r="BK134" s="517"/>
      <c r="BN134" s="241"/>
      <c r="BO134" s="513"/>
      <c r="BQ134" s="517"/>
      <c r="BT134" s="241"/>
      <c r="BU134" s="513"/>
      <c r="BW134" s="517"/>
      <c r="BZ134" s="241"/>
      <c r="CA134" s="513"/>
      <c r="CC134" s="517"/>
      <c r="CF134" s="241"/>
      <c r="CG134" s="513"/>
      <c r="CI134" s="517"/>
      <c r="CL134" s="241"/>
      <c r="CM134" s="513"/>
      <c r="CO134" s="517"/>
      <c r="CR134" s="241"/>
      <c r="CS134" s="513"/>
      <c r="CU134" s="517"/>
      <c r="CX134" s="246"/>
      <c r="CY134" s="56"/>
      <c r="DA134" s="517"/>
      <c r="DD134" s="241"/>
      <c r="DE134" s="513"/>
      <c r="DG134" s="517"/>
      <c r="DJ134" s="246"/>
      <c r="DK134" s="56"/>
      <c r="DM134" s="517"/>
      <c r="DP134" s="246"/>
      <c r="DQ134" s="56"/>
      <c r="DS134" s="517"/>
      <c r="DT134" s="390"/>
      <c r="DU134" s="390"/>
      <c r="DV134" s="241"/>
      <c r="DW134" s="513"/>
      <c r="DX134" s="390"/>
      <c r="DY134" s="517"/>
      <c r="DZ134" s="390"/>
      <c r="EA134" s="390"/>
      <c r="EB134" s="246"/>
      <c r="EC134" s="56"/>
      <c r="ED134" s="390"/>
      <c r="EE134" s="517"/>
      <c r="EF134" s="390"/>
      <c r="EG134" s="390"/>
      <c r="EH134" s="246"/>
      <c r="EI134" s="56"/>
      <c r="EJ134" s="390"/>
      <c r="EK134" s="517"/>
      <c r="EL134" s="390"/>
      <c r="EM134" s="390"/>
      <c r="EN134" s="246"/>
      <c r="EO134" s="56"/>
      <c r="EQ134" s="517"/>
      <c r="ET134" s="241"/>
      <c r="EU134" s="513"/>
      <c r="EW134" s="517"/>
      <c r="EZ134" s="246"/>
      <c r="FA134" s="56"/>
      <c r="FC134" s="517"/>
      <c r="FF134" s="241"/>
      <c r="FG134" s="513"/>
      <c r="FI134" s="517"/>
      <c r="FL134" s="246"/>
      <c r="FM134" s="56"/>
      <c r="FO134" s="517"/>
      <c r="FR134" s="241"/>
      <c r="FS134" s="513"/>
      <c r="FU134" s="517"/>
      <c r="FX134" s="246"/>
      <c r="FY134" s="56"/>
      <c r="GA134" s="517"/>
      <c r="GD134" s="241"/>
      <c r="GE134" s="513"/>
      <c r="GG134" s="517"/>
      <c r="GJ134" s="246"/>
      <c r="GK134" s="56"/>
      <c r="GM134" s="517"/>
      <c r="GN134" s="390"/>
      <c r="GO134" s="390"/>
      <c r="GP134" s="241"/>
      <c r="GQ134" s="513"/>
      <c r="GS134" s="517"/>
      <c r="GT134" s="390"/>
      <c r="GU134" s="390"/>
      <c r="GV134" s="246"/>
      <c r="GW134" s="56"/>
    </row>
    <row r="135" spans="1:226" s="481" customFormat="1" ht="16.5">
      <c r="D135" s="504"/>
      <c r="E135" s="470"/>
      <c r="M135" s="516" t="s">
        <v>274</v>
      </c>
      <c r="N135" s="559" t="s">
        <v>3994</v>
      </c>
      <c r="R135" s="523">
        <f>$AR$345</f>
        <v>35</v>
      </c>
      <c r="S135" s="556">
        <f>$E$345</f>
        <v>7715.9</v>
      </c>
      <c r="V135" s="479" t="s">
        <v>1658</v>
      </c>
      <c r="W135" s="470"/>
      <c r="X135" s="470"/>
      <c r="Y135" s="479" t="s">
        <v>2727</v>
      </c>
      <c r="Z135" s="470"/>
      <c r="AA135" s="470"/>
      <c r="AB135" s="479" t="s">
        <v>1665</v>
      </c>
      <c r="AE135" s="470"/>
      <c r="AG135" s="549" t="s">
        <v>2727</v>
      </c>
      <c r="AH135" s="390"/>
      <c r="AI135" s="390"/>
      <c r="AJ135" s="241">
        <v>313</v>
      </c>
      <c r="AK135" s="513">
        <v>0</v>
      </c>
      <c r="AM135" s="515" t="s">
        <v>1344</v>
      </c>
      <c r="AP135" s="241">
        <v>291.39999999999998</v>
      </c>
      <c r="AQ135" s="513">
        <v>2</v>
      </c>
      <c r="AS135" s="517" t="s">
        <v>668</v>
      </c>
      <c r="AV135" s="528">
        <v>36.799999999999997</v>
      </c>
      <c r="AW135" s="513">
        <v>0</v>
      </c>
      <c r="AY135" s="517" t="s">
        <v>633</v>
      </c>
      <c r="BB135" s="241">
        <v>142.4</v>
      </c>
      <c r="BC135" s="513">
        <v>3</v>
      </c>
      <c r="BE135" s="517" t="s">
        <v>668</v>
      </c>
      <c r="BH135" s="241">
        <v>528.40000000000009</v>
      </c>
      <c r="BI135" s="513">
        <v>3</v>
      </c>
      <c r="BK135" s="517" t="s">
        <v>155</v>
      </c>
      <c r="BN135" s="241">
        <v>275.24999999999994</v>
      </c>
      <c r="BO135" s="513">
        <v>2</v>
      </c>
      <c r="BQ135" s="517" t="s">
        <v>2727</v>
      </c>
      <c r="BT135" s="241">
        <v>4.4000000000000004</v>
      </c>
      <c r="BU135" s="513">
        <v>0</v>
      </c>
      <c r="BW135" s="517" t="s">
        <v>2715</v>
      </c>
      <c r="BZ135" s="241">
        <v>265.3</v>
      </c>
      <c r="CA135" s="513">
        <v>3</v>
      </c>
      <c r="CC135" s="517" t="s">
        <v>3647</v>
      </c>
      <c r="CF135" s="241">
        <v>175</v>
      </c>
      <c r="CG135" s="513">
        <v>3</v>
      </c>
      <c r="CI135" s="517" t="s">
        <v>2198</v>
      </c>
      <c r="CL135" s="241">
        <v>274.50000000000006</v>
      </c>
      <c r="CM135" s="513">
        <v>2</v>
      </c>
      <c r="CO135" s="517" t="s">
        <v>3643</v>
      </c>
      <c r="CR135" s="241">
        <v>362.4</v>
      </c>
      <c r="CS135" s="513">
        <v>0</v>
      </c>
      <c r="CU135" s="517" t="s">
        <v>3625</v>
      </c>
      <c r="CX135" s="246">
        <v>728.4</v>
      </c>
      <c r="CY135" s="56">
        <v>0</v>
      </c>
      <c r="DA135" s="517" t="s">
        <v>3625</v>
      </c>
      <c r="DD135" s="241">
        <v>42</v>
      </c>
      <c r="DE135" s="513">
        <v>3</v>
      </c>
      <c r="DG135" s="517" t="s">
        <v>1667</v>
      </c>
      <c r="DJ135" s="246">
        <v>0</v>
      </c>
      <c r="DK135" s="56">
        <v>0</v>
      </c>
      <c r="DM135" s="517" t="s">
        <v>2710</v>
      </c>
      <c r="DP135" s="246">
        <v>620.79999999999995</v>
      </c>
      <c r="DQ135" s="56">
        <v>2</v>
      </c>
      <c r="DS135" s="517" t="s">
        <v>2708</v>
      </c>
      <c r="DT135" s="390"/>
      <c r="DU135" s="390"/>
      <c r="DV135" s="241">
        <v>776.10000000000014</v>
      </c>
      <c r="DW135" s="513">
        <v>3</v>
      </c>
      <c r="DX135" s="390"/>
      <c r="DY135" s="517" t="s">
        <v>3647</v>
      </c>
      <c r="DZ135" s="390"/>
      <c r="EA135" s="390"/>
      <c r="EB135" s="246">
        <v>140</v>
      </c>
      <c r="EC135" s="56">
        <v>0</v>
      </c>
      <c r="ED135" s="390"/>
      <c r="EE135" s="517" t="s">
        <v>1344</v>
      </c>
      <c r="EF135" s="390"/>
      <c r="EG135" s="390"/>
      <c r="EH135" s="246">
        <v>276.7</v>
      </c>
      <c r="EI135" s="56">
        <v>0</v>
      </c>
      <c r="EJ135" s="390"/>
      <c r="EK135" s="517" t="s">
        <v>682</v>
      </c>
      <c r="EL135" s="390"/>
      <c r="EM135" s="390"/>
      <c r="EN135" s="246">
        <v>49.500000000000007</v>
      </c>
      <c r="EO135" s="56">
        <v>0</v>
      </c>
      <c r="EQ135" s="517" t="s">
        <v>155</v>
      </c>
      <c r="ET135" s="241">
        <v>276.60000000000002</v>
      </c>
      <c r="EU135" s="513">
        <v>2</v>
      </c>
      <c r="EW135" s="517" t="s">
        <v>142</v>
      </c>
      <c r="EZ135" s="246">
        <v>554.75</v>
      </c>
      <c r="FA135" s="56">
        <v>3</v>
      </c>
      <c r="FC135" s="517" t="s">
        <v>3625</v>
      </c>
      <c r="FF135" s="241">
        <v>404.2</v>
      </c>
      <c r="FG135" s="513">
        <v>3</v>
      </c>
      <c r="FI135" s="517" t="s">
        <v>2212</v>
      </c>
      <c r="FL135" s="246">
        <v>511.2</v>
      </c>
      <c r="FM135" s="56">
        <v>1</v>
      </c>
      <c r="FO135" s="517" t="s">
        <v>1665</v>
      </c>
      <c r="FR135" s="241">
        <v>6.5</v>
      </c>
      <c r="FS135" s="513">
        <v>0</v>
      </c>
      <c r="FU135" s="517" t="s">
        <v>633</v>
      </c>
      <c r="FX135" s="246">
        <v>539.69999999999993</v>
      </c>
      <c r="FY135" s="56">
        <v>2</v>
      </c>
      <c r="GA135" s="517" t="s">
        <v>2732</v>
      </c>
      <c r="GD135" s="241">
        <v>251.20000000000002</v>
      </c>
      <c r="GE135" s="513">
        <v>0</v>
      </c>
      <c r="GG135" s="517" t="s">
        <v>3640</v>
      </c>
      <c r="GJ135" s="246">
        <v>306.3</v>
      </c>
      <c r="GK135" s="56">
        <v>0</v>
      </c>
      <c r="GM135" s="517" t="s">
        <v>31</v>
      </c>
      <c r="GN135" s="390"/>
      <c r="GO135" s="390"/>
      <c r="GP135" s="241">
        <v>968.7</v>
      </c>
      <c r="GQ135" s="513">
        <v>3</v>
      </c>
      <c r="GS135" s="517" t="s">
        <v>633</v>
      </c>
      <c r="GT135" s="390"/>
      <c r="GU135" s="390"/>
      <c r="GV135" s="246">
        <v>168</v>
      </c>
      <c r="GW135" s="56">
        <v>3</v>
      </c>
    </row>
    <row r="136" spans="1:226" s="481" customFormat="1" ht="16.5">
      <c r="D136" s="504"/>
      <c r="E136" s="470"/>
      <c r="M136" s="516" t="s">
        <v>275</v>
      </c>
      <c r="N136" s="559" t="s">
        <v>2273</v>
      </c>
      <c r="R136" s="523">
        <f>$AR$399</f>
        <v>32</v>
      </c>
      <c r="S136" s="556">
        <f>$E$399</f>
        <v>10338.150000000001</v>
      </c>
      <c r="V136" s="479" t="s">
        <v>3636</v>
      </c>
      <c r="W136" s="470"/>
      <c r="X136" s="470"/>
      <c r="Y136" s="479" t="s">
        <v>2196</v>
      </c>
      <c r="Z136" s="470"/>
      <c r="AA136" s="470"/>
      <c r="AB136" s="479" t="s">
        <v>1344</v>
      </c>
      <c r="AE136" s="470"/>
      <c r="AG136" s="549" t="s">
        <v>1343</v>
      </c>
      <c r="AH136" s="390"/>
      <c r="AI136" s="390"/>
      <c r="AJ136" s="241">
        <v>424.29999999999995</v>
      </c>
      <c r="AK136" s="513">
        <v>3</v>
      </c>
      <c r="AM136" s="515" t="s">
        <v>31</v>
      </c>
      <c r="AP136" s="241">
        <v>260.5</v>
      </c>
      <c r="AQ136" s="513">
        <v>1</v>
      </c>
      <c r="AS136" s="517" t="s">
        <v>3646</v>
      </c>
      <c r="AV136" s="528">
        <v>59.2</v>
      </c>
      <c r="AW136" s="513">
        <v>3</v>
      </c>
      <c r="AY136" s="517" t="s">
        <v>667</v>
      </c>
      <c r="BB136" s="241">
        <v>107.6</v>
      </c>
      <c r="BC136" s="513">
        <v>0</v>
      </c>
      <c r="BE136" s="517" t="s">
        <v>3625</v>
      </c>
      <c r="BH136" s="241">
        <v>327.25</v>
      </c>
      <c r="BI136" s="513">
        <v>0</v>
      </c>
      <c r="BK136" s="517" t="s">
        <v>21</v>
      </c>
      <c r="BN136" s="241">
        <v>251.1</v>
      </c>
      <c r="BO136" s="513">
        <v>1</v>
      </c>
      <c r="BQ136" s="517" t="s">
        <v>3644</v>
      </c>
      <c r="BT136" s="241">
        <v>69.799999999999983</v>
      </c>
      <c r="BU136" s="513">
        <v>3</v>
      </c>
      <c r="BW136" s="517" t="s">
        <v>1658</v>
      </c>
      <c r="BZ136" s="241">
        <v>166.3</v>
      </c>
      <c r="CA136" s="513">
        <v>0</v>
      </c>
      <c r="CC136" s="517" t="s">
        <v>2200</v>
      </c>
      <c r="CF136" s="241">
        <v>118.9</v>
      </c>
      <c r="CG136" s="513">
        <v>0</v>
      </c>
      <c r="CI136" s="517" t="s">
        <v>651</v>
      </c>
      <c r="CL136" s="241">
        <v>235.7</v>
      </c>
      <c r="CM136" s="513">
        <v>1</v>
      </c>
      <c r="CO136" s="517" t="s">
        <v>3625</v>
      </c>
      <c r="CR136" s="241">
        <v>757.69999999999993</v>
      </c>
      <c r="CS136" s="513">
        <v>3</v>
      </c>
      <c r="CU136" s="517" t="s">
        <v>2196</v>
      </c>
      <c r="CX136" s="246">
        <v>916.50000000000011</v>
      </c>
      <c r="CY136" s="56">
        <v>3</v>
      </c>
      <c r="DA136" s="517" t="s">
        <v>1667</v>
      </c>
      <c r="DD136" s="241">
        <v>16.900000000000002</v>
      </c>
      <c r="DE136" s="513">
        <v>0</v>
      </c>
      <c r="DG136" s="517" t="s">
        <v>2196</v>
      </c>
      <c r="DJ136" s="246">
        <v>27.500000000000004</v>
      </c>
      <c r="DK136" s="56">
        <v>3</v>
      </c>
      <c r="DM136" s="517" t="s">
        <v>633</v>
      </c>
      <c r="DP136" s="246">
        <v>585.20000000000005</v>
      </c>
      <c r="DQ136" s="56">
        <v>1</v>
      </c>
      <c r="DS136" s="517" t="s">
        <v>3647</v>
      </c>
      <c r="DT136" s="390"/>
      <c r="DU136" s="390"/>
      <c r="DV136" s="241">
        <v>385.40000000000003</v>
      </c>
      <c r="DW136" s="513">
        <v>0</v>
      </c>
      <c r="DX136" s="390"/>
      <c r="DY136" s="517" t="s">
        <v>1344</v>
      </c>
      <c r="DZ136" s="390"/>
      <c r="EA136" s="390"/>
      <c r="EB136" s="246">
        <v>188.1</v>
      </c>
      <c r="EC136" s="56">
        <v>3</v>
      </c>
      <c r="ED136" s="390"/>
      <c r="EE136" s="517" t="s">
        <v>2727</v>
      </c>
      <c r="EF136" s="390"/>
      <c r="EG136" s="390"/>
      <c r="EH136" s="246">
        <v>669.3</v>
      </c>
      <c r="EI136" s="56">
        <v>3</v>
      </c>
      <c r="EJ136" s="390"/>
      <c r="EK136" s="517" t="s">
        <v>155</v>
      </c>
      <c r="EL136" s="390"/>
      <c r="EM136" s="390"/>
      <c r="EN136" s="246">
        <v>313</v>
      </c>
      <c r="EO136" s="56">
        <v>3</v>
      </c>
      <c r="EQ136" s="517" t="s">
        <v>3644</v>
      </c>
      <c r="ET136" s="241">
        <v>243.1</v>
      </c>
      <c r="EU136" s="513">
        <v>1</v>
      </c>
      <c r="EW136" s="517" t="s">
        <v>1667</v>
      </c>
      <c r="EZ136" s="246">
        <v>380.5</v>
      </c>
      <c r="FA136" s="56">
        <v>0</v>
      </c>
      <c r="FC136" s="517" t="s">
        <v>2727</v>
      </c>
      <c r="FF136" s="241">
        <v>0</v>
      </c>
      <c r="FG136" s="513">
        <v>0</v>
      </c>
      <c r="FI136" s="517" t="s">
        <v>21</v>
      </c>
      <c r="FL136" s="246">
        <v>531.70000000000005</v>
      </c>
      <c r="FM136" s="56">
        <v>2</v>
      </c>
      <c r="FO136" s="517" t="s">
        <v>2198</v>
      </c>
      <c r="FR136" s="241">
        <v>125.5</v>
      </c>
      <c r="FS136" s="513">
        <v>3</v>
      </c>
      <c r="FU136" s="517" t="s">
        <v>2717</v>
      </c>
      <c r="FX136" s="246">
        <v>469.4</v>
      </c>
      <c r="FY136" s="56">
        <v>1</v>
      </c>
      <c r="GA136" s="517" t="s">
        <v>1343</v>
      </c>
      <c r="GD136" s="241">
        <v>526.1</v>
      </c>
      <c r="GE136" s="513">
        <v>3</v>
      </c>
      <c r="GG136" s="517" t="s">
        <v>1344</v>
      </c>
      <c r="GJ136" s="246">
        <v>416.4</v>
      </c>
      <c r="GK136" s="56">
        <v>3</v>
      </c>
      <c r="GM136" s="517" t="s">
        <v>633</v>
      </c>
      <c r="GN136" s="390"/>
      <c r="GO136" s="390"/>
      <c r="GP136" s="241">
        <v>496.09999999999997</v>
      </c>
      <c r="GQ136" s="513">
        <v>0</v>
      </c>
      <c r="GS136" s="517" t="s">
        <v>2708</v>
      </c>
      <c r="GT136" s="390"/>
      <c r="GU136" s="390"/>
      <c r="GV136" s="246">
        <v>121.80000000000001</v>
      </c>
      <c r="GW136" s="56">
        <v>0</v>
      </c>
    </row>
    <row r="137" spans="1:226" s="481" customFormat="1" ht="16.5">
      <c r="D137" s="504"/>
      <c r="E137" s="470"/>
      <c r="M137" s="516" t="s">
        <v>276</v>
      </c>
      <c r="N137" s="559" t="s">
        <v>4061</v>
      </c>
      <c r="R137" s="523">
        <f>$AR$448</f>
        <v>30</v>
      </c>
      <c r="S137" s="556">
        <f>$E$448</f>
        <v>9587</v>
      </c>
      <c r="V137" s="479"/>
      <c r="W137" s="470"/>
      <c r="X137" s="470"/>
      <c r="Y137" s="479"/>
      <c r="Z137" s="470"/>
      <c r="AA137" s="470"/>
      <c r="AB137" s="479"/>
      <c r="AE137" s="470"/>
      <c r="AG137" s="549"/>
      <c r="AH137" s="390"/>
      <c r="AI137" s="390"/>
      <c r="AJ137" s="241"/>
      <c r="AK137" s="513"/>
      <c r="AM137" s="515"/>
      <c r="AP137" s="241"/>
      <c r="AQ137" s="513"/>
      <c r="AS137" s="517"/>
      <c r="AV137" s="528"/>
      <c r="AW137" s="513"/>
      <c r="AY137" s="390"/>
      <c r="BB137" s="241"/>
      <c r="BC137" s="513"/>
      <c r="BE137" s="517"/>
      <c r="BH137" s="241"/>
      <c r="BI137" s="513"/>
      <c r="BK137" s="517"/>
      <c r="BN137" s="241"/>
      <c r="BO137" s="513"/>
      <c r="BQ137" s="517"/>
      <c r="BT137" s="241"/>
      <c r="BU137" s="513"/>
      <c r="BW137" s="517"/>
      <c r="BZ137" s="241"/>
      <c r="CA137" s="513"/>
      <c r="CC137" s="517"/>
      <c r="CF137" s="241"/>
      <c r="CG137" s="513"/>
      <c r="CI137" s="517"/>
      <c r="CL137" s="241"/>
      <c r="CM137" s="513"/>
      <c r="CO137" s="517"/>
      <c r="CR137" s="241"/>
      <c r="CS137" s="513"/>
      <c r="CU137" s="517"/>
      <c r="CX137" s="246"/>
      <c r="CY137" s="56"/>
      <c r="DA137" s="517"/>
      <c r="DD137" s="241"/>
      <c r="DE137" s="513"/>
      <c r="DG137" s="517"/>
      <c r="DJ137" s="246"/>
      <c r="DK137" s="56"/>
      <c r="DM137" s="517"/>
      <c r="DP137" s="246"/>
      <c r="DQ137" s="56"/>
      <c r="DS137" s="517"/>
      <c r="DT137" s="390"/>
      <c r="DU137" s="390"/>
      <c r="DV137" s="241"/>
      <c r="DW137" s="513"/>
      <c r="DX137" s="390"/>
      <c r="DY137" s="517"/>
      <c r="DZ137" s="390"/>
      <c r="EA137" s="390"/>
      <c r="EB137" s="246"/>
      <c r="EC137" s="56"/>
      <c r="ED137" s="390"/>
      <c r="EE137" s="517"/>
      <c r="EF137" s="390"/>
      <c r="EG137" s="390"/>
      <c r="EH137" s="246"/>
      <c r="EI137" s="56"/>
      <c r="EJ137" s="390"/>
      <c r="EK137" s="517"/>
      <c r="EL137" s="390"/>
      <c r="EM137" s="390"/>
      <c r="EN137" s="246"/>
      <c r="EO137" s="56"/>
      <c r="EQ137" s="517"/>
      <c r="ET137" s="241"/>
      <c r="EU137" s="513"/>
      <c r="EW137" s="517"/>
      <c r="EZ137" s="246"/>
      <c r="FA137" s="56"/>
      <c r="FC137" s="517"/>
      <c r="FF137" s="241"/>
      <c r="FG137" s="513"/>
      <c r="FI137" s="517"/>
      <c r="FL137" s="246"/>
      <c r="FM137" s="56"/>
      <c r="FO137" s="517"/>
      <c r="FR137" s="241"/>
      <c r="FS137" s="513"/>
      <c r="FU137" s="517"/>
      <c r="FX137" s="246"/>
      <c r="FY137" s="56"/>
      <c r="GA137" s="517"/>
      <c r="GD137" s="241"/>
      <c r="GE137" s="513"/>
      <c r="GG137" s="517"/>
      <c r="GJ137" s="246"/>
      <c r="GK137" s="56"/>
      <c r="GM137" s="517"/>
      <c r="GN137" s="390"/>
      <c r="GO137" s="390"/>
      <c r="GP137" s="241"/>
      <c r="GQ137" s="513"/>
      <c r="GS137" s="517"/>
      <c r="GT137" s="390"/>
      <c r="GU137" s="390"/>
      <c r="GV137" s="246"/>
      <c r="GW137" s="56"/>
    </row>
    <row r="138" spans="1:226" s="481" customFormat="1" ht="16.5">
      <c r="D138" s="504"/>
      <c r="E138" s="470"/>
      <c r="M138" s="516" t="s">
        <v>277</v>
      </c>
      <c r="N138" s="559" t="s">
        <v>4020</v>
      </c>
      <c r="R138" s="523">
        <f>$AR$389</f>
        <v>23</v>
      </c>
      <c r="S138" s="556">
        <f>$E$389</f>
        <v>8346.2999999999993</v>
      </c>
      <c r="V138" s="479" t="s">
        <v>3644</v>
      </c>
      <c r="W138" s="470"/>
      <c r="X138" s="470"/>
      <c r="Y138" s="479" t="s">
        <v>1349</v>
      </c>
      <c r="Z138" s="470"/>
      <c r="AA138" s="470"/>
      <c r="AB138" s="479" t="s">
        <v>633</v>
      </c>
      <c r="AE138" s="470"/>
      <c r="AG138" s="549" t="s">
        <v>2198</v>
      </c>
      <c r="AH138" s="390"/>
      <c r="AI138" s="390"/>
      <c r="AJ138" s="241">
        <v>238.70000000000002</v>
      </c>
      <c r="AK138" s="513">
        <v>0</v>
      </c>
      <c r="AM138" s="515" t="s">
        <v>3625</v>
      </c>
      <c r="AP138" s="241">
        <v>181.7</v>
      </c>
      <c r="AQ138" s="513">
        <v>3</v>
      </c>
      <c r="AS138" s="517" t="s">
        <v>667</v>
      </c>
      <c r="AV138" s="528">
        <v>124.39999999999999</v>
      </c>
      <c r="AW138" s="513">
        <v>3</v>
      </c>
      <c r="AY138" s="517" t="s">
        <v>3643</v>
      </c>
      <c r="BB138" s="241">
        <v>106.6</v>
      </c>
      <c r="BC138" s="513">
        <v>3</v>
      </c>
      <c r="BE138" s="517" t="s">
        <v>3636</v>
      </c>
      <c r="BH138" s="241">
        <v>534.05000000000007</v>
      </c>
      <c r="BI138" s="513">
        <v>1</v>
      </c>
      <c r="BK138" s="517" t="s">
        <v>3640</v>
      </c>
      <c r="BN138" s="241">
        <v>168.29999999999998</v>
      </c>
      <c r="BO138" s="513">
        <v>0</v>
      </c>
      <c r="BQ138" s="517" t="s">
        <v>1658</v>
      </c>
      <c r="BT138" s="241">
        <v>80.2</v>
      </c>
      <c r="BU138" s="513">
        <v>0</v>
      </c>
      <c r="BW138" s="517" t="s">
        <v>15</v>
      </c>
      <c r="BZ138" s="241">
        <v>229.6</v>
      </c>
      <c r="CA138" s="513">
        <v>2</v>
      </c>
      <c r="CC138" s="517" t="s">
        <v>1657</v>
      </c>
      <c r="CF138" s="241">
        <v>16.599999999999998</v>
      </c>
      <c r="CG138" s="513">
        <v>0</v>
      </c>
      <c r="CI138" s="517" t="s">
        <v>2715</v>
      </c>
      <c r="CL138" s="241">
        <v>258.2</v>
      </c>
      <c r="CM138" s="513">
        <v>0</v>
      </c>
      <c r="CO138" s="517" t="s">
        <v>1657</v>
      </c>
      <c r="CR138" s="241">
        <v>99.399999999999991</v>
      </c>
      <c r="CS138" s="513">
        <v>0</v>
      </c>
      <c r="CU138" s="517" t="s">
        <v>155</v>
      </c>
      <c r="CX138" s="246">
        <v>834.6</v>
      </c>
      <c r="CY138" s="56">
        <v>2</v>
      </c>
      <c r="DA138" s="517" t="s">
        <v>3643</v>
      </c>
      <c r="DD138" s="241">
        <v>0</v>
      </c>
      <c r="DE138" s="513">
        <v>0</v>
      </c>
      <c r="DG138" s="517" t="s">
        <v>1665</v>
      </c>
      <c r="DJ138" s="246">
        <v>0</v>
      </c>
      <c r="DK138" s="56">
        <v>1</v>
      </c>
      <c r="DM138" s="517" t="s">
        <v>667</v>
      </c>
      <c r="DP138" s="246">
        <v>451.05</v>
      </c>
      <c r="DQ138" s="56">
        <v>0</v>
      </c>
      <c r="DS138" s="517" t="s">
        <v>3646</v>
      </c>
      <c r="DT138" s="390"/>
      <c r="DU138" s="390"/>
      <c r="DV138" s="241">
        <v>80.2</v>
      </c>
      <c r="DW138" s="513">
        <v>0</v>
      </c>
      <c r="DX138" s="390"/>
      <c r="DY138" s="517" t="s">
        <v>3636</v>
      </c>
      <c r="DZ138" s="390"/>
      <c r="EA138" s="390"/>
      <c r="EB138" s="246">
        <v>253.5</v>
      </c>
      <c r="EC138" s="56">
        <v>0</v>
      </c>
      <c r="ED138" s="390"/>
      <c r="EE138" s="517" t="s">
        <v>3643</v>
      </c>
      <c r="EF138" s="390"/>
      <c r="EG138" s="390"/>
      <c r="EH138" s="246">
        <v>380.7</v>
      </c>
      <c r="EI138" s="56">
        <v>3</v>
      </c>
      <c r="EJ138" s="390"/>
      <c r="EK138" s="517" t="s">
        <v>15</v>
      </c>
      <c r="EL138" s="390"/>
      <c r="EM138" s="390"/>
      <c r="EN138" s="246">
        <v>275.2</v>
      </c>
      <c r="EO138" s="56">
        <v>3</v>
      </c>
      <c r="EQ138" s="517" t="s">
        <v>1667</v>
      </c>
      <c r="ET138" s="241">
        <v>124.30000000000001</v>
      </c>
      <c r="EU138" s="513">
        <v>0</v>
      </c>
      <c r="EW138" s="517" t="s">
        <v>2196</v>
      </c>
      <c r="EZ138" s="246">
        <v>344</v>
      </c>
      <c r="FA138" s="56">
        <v>0</v>
      </c>
      <c r="FC138" s="517" t="s">
        <v>2708</v>
      </c>
      <c r="FF138" s="241">
        <v>606.19999999999993</v>
      </c>
      <c r="FG138" s="513">
        <v>3</v>
      </c>
      <c r="FI138" s="517" t="s">
        <v>2710</v>
      </c>
      <c r="FL138" s="246">
        <v>827.40000000000009</v>
      </c>
      <c r="FM138" s="56">
        <v>3</v>
      </c>
      <c r="FO138" s="517" t="s">
        <v>1657</v>
      </c>
      <c r="FR138" s="241">
        <v>49.5</v>
      </c>
      <c r="FS138" s="513">
        <v>0</v>
      </c>
      <c r="FU138" s="517" t="s">
        <v>3647</v>
      </c>
      <c r="FX138" s="246">
        <v>461.5</v>
      </c>
      <c r="FY138" s="56">
        <v>1</v>
      </c>
      <c r="GA138" s="517" t="s">
        <v>31</v>
      </c>
      <c r="GD138" s="241">
        <v>602.04999999999995</v>
      </c>
      <c r="GE138" s="513">
        <v>3</v>
      </c>
      <c r="GG138" s="517" t="s">
        <v>633</v>
      </c>
      <c r="GJ138" s="246">
        <v>389.09999999999997</v>
      </c>
      <c r="GK138" s="56">
        <v>2</v>
      </c>
      <c r="GM138" s="517" t="s">
        <v>21</v>
      </c>
      <c r="GN138" s="390"/>
      <c r="GO138" s="390"/>
      <c r="GP138" s="241">
        <v>470.80000000000007</v>
      </c>
      <c r="GQ138" s="513">
        <v>2</v>
      </c>
      <c r="GS138" s="517" t="s">
        <v>2715</v>
      </c>
      <c r="GT138" s="390"/>
      <c r="GU138" s="390"/>
      <c r="GV138" s="246">
        <v>0</v>
      </c>
      <c r="GW138" s="56">
        <v>0</v>
      </c>
    </row>
    <row r="139" spans="1:226" s="481" customFormat="1" ht="15.75">
      <c r="D139" s="504"/>
      <c r="E139" s="470"/>
      <c r="V139" s="479" t="s">
        <v>1667</v>
      </c>
      <c r="W139" s="470"/>
      <c r="X139" s="470"/>
      <c r="Y139" s="479" t="s">
        <v>15</v>
      </c>
      <c r="Z139" s="470"/>
      <c r="AA139" s="470"/>
      <c r="AB139" s="479" t="s">
        <v>3643</v>
      </c>
      <c r="AE139" s="470"/>
      <c r="AG139" s="549" t="s">
        <v>2732</v>
      </c>
      <c r="AH139" s="390"/>
      <c r="AI139" s="390"/>
      <c r="AJ139" s="241">
        <v>400.7</v>
      </c>
      <c r="AK139" s="513">
        <v>3</v>
      </c>
      <c r="AM139" s="515" t="s">
        <v>155</v>
      </c>
      <c r="AP139" s="241">
        <v>143.19999999999999</v>
      </c>
      <c r="AQ139" s="513">
        <v>0</v>
      </c>
      <c r="AS139" s="517" t="s">
        <v>2200</v>
      </c>
      <c r="AV139" s="528">
        <v>39.599999999999994</v>
      </c>
      <c r="AW139" s="513">
        <v>0</v>
      </c>
      <c r="AY139" s="517" t="s">
        <v>668</v>
      </c>
      <c r="BB139" s="241">
        <v>55.2</v>
      </c>
      <c r="BC139" s="513">
        <v>0</v>
      </c>
      <c r="BE139" s="517" t="s">
        <v>2198</v>
      </c>
      <c r="BH139" s="241">
        <v>568.65000000000009</v>
      </c>
      <c r="BI139" s="513">
        <v>2</v>
      </c>
      <c r="BK139" s="517" t="s">
        <v>142</v>
      </c>
      <c r="BN139" s="241">
        <v>248.79999999999998</v>
      </c>
      <c r="BO139" s="513">
        <v>3</v>
      </c>
      <c r="BQ139" s="517" t="s">
        <v>15</v>
      </c>
      <c r="BT139" s="241">
        <v>108.60000000000001</v>
      </c>
      <c r="BU139" s="513">
        <v>3</v>
      </c>
      <c r="BW139" s="517" t="s">
        <v>2710</v>
      </c>
      <c r="BZ139" s="241">
        <v>226</v>
      </c>
      <c r="CA139" s="513">
        <v>1</v>
      </c>
      <c r="CC139" s="517" t="s">
        <v>3625</v>
      </c>
      <c r="CF139" s="241">
        <v>81.899999999999991</v>
      </c>
      <c r="CG139" s="513">
        <v>3</v>
      </c>
      <c r="CI139" s="517" t="s">
        <v>15</v>
      </c>
      <c r="CL139" s="241">
        <v>499.3</v>
      </c>
      <c r="CM139" s="513">
        <v>3</v>
      </c>
      <c r="CO139" s="517" t="s">
        <v>2732</v>
      </c>
      <c r="CR139" s="241">
        <v>579.4</v>
      </c>
      <c r="CS139" s="513">
        <v>3</v>
      </c>
      <c r="CU139" s="517" t="s">
        <v>2727</v>
      </c>
      <c r="CX139" s="246">
        <v>742.5</v>
      </c>
      <c r="CY139" s="56">
        <v>1</v>
      </c>
      <c r="DA139" s="517" t="s">
        <v>2732</v>
      </c>
      <c r="DD139" s="241">
        <v>23</v>
      </c>
      <c r="DE139" s="513">
        <v>3</v>
      </c>
      <c r="DG139" s="517" t="s">
        <v>2727</v>
      </c>
      <c r="DJ139" s="246">
        <v>0</v>
      </c>
      <c r="DK139" s="56">
        <v>1</v>
      </c>
      <c r="DM139" s="517" t="s">
        <v>3625</v>
      </c>
      <c r="DP139" s="246">
        <v>659.45</v>
      </c>
      <c r="DQ139" s="56">
        <v>3</v>
      </c>
      <c r="DS139" s="517" t="s">
        <v>3636</v>
      </c>
      <c r="DT139" s="390"/>
      <c r="DU139" s="390"/>
      <c r="DV139" s="241">
        <v>761.00000000000011</v>
      </c>
      <c r="DW139" s="513">
        <v>3</v>
      </c>
      <c r="DX139" s="390"/>
      <c r="DY139" s="517" t="s">
        <v>3643</v>
      </c>
      <c r="DZ139" s="390"/>
      <c r="EA139" s="390"/>
      <c r="EB139" s="246">
        <v>352.5</v>
      </c>
      <c r="EC139" s="56">
        <v>3</v>
      </c>
      <c r="ED139" s="390"/>
      <c r="EE139" s="517" t="s">
        <v>2212</v>
      </c>
      <c r="EF139" s="390"/>
      <c r="EG139" s="390"/>
      <c r="EH139" s="246">
        <v>286.90000000000003</v>
      </c>
      <c r="EI139" s="56">
        <v>0</v>
      </c>
      <c r="EJ139" s="390"/>
      <c r="EK139" s="517" t="s">
        <v>1665</v>
      </c>
      <c r="EL139" s="390"/>
      <c r="EM139" s="390"/>
      <c r="EN139" s="246">
        <v>139.70000000000002</v>
      </c>
      <c r="EO139" s="56">
        <v>0</v>
      </c>
      <c r="EQ139" s="517" t="s">
        <v>2212</v>
      </c>
      <c r="ET139" s="241">
        <v>338.7</v>
      </c>
      <c r="EU139" s="513">
        <v>3</v>
      </c>
      <c r="EW139" s="517" t="s">
        <v>2200</v>
      </c>
      <c r="EZ139" s="246">
        <v>569.70000000000005</v>
      </c>
      <c r="FA139" s="56">
        <v>3</v>
      </c>
      <c r="FC139" s="517" t="s">
        <v>15</v>
      </c>
      <c r="FF139" s="241">
        <v>402.50000000000006</v>
      </c>
      <c r="FG139" s="513">
        <v>0</v>
      </c>
      <c r="FI139" s="517" t="s">
        <v>1657</v>
      </c>
      <c r="FL139" s="246">
        <v>388.4</v>
      </c>
      <c r="FM139" s="56">
        <v>0</v>
      </c>
      <c r="FO139" s="517" t="s">
        <v>15</v>
      </c>
      <c r="FR139" s="241">
        <v>107.3</v>
      </c>
      <c r="FS139" s="513">
        <v>3</v>
      </c>
      <c r="FU139" s="517" t="s">
        <v>21</v>
      </c>
      <c r="FX139" s="246">
        <v>573.5</v>
      </c>
      <c r="FY139" s="56">
        <v>2</v>
      </c>
      <c r="GA139" s="517" t="s">
        <v>2198</v>
      </c>
      <c r="GD139" s="241">
        <v>283.7</v>
      </c>
      <c r="GE139" s="513">
        <v>0</v>
      </c>
      <c r="GG139" s="517" t="s">
        <v>668</v>
      </c>
      <c r="GJ139" s="246">
        <v>345.4</v>
      </c>
      <c r="GK139" s="56">
        <v>1</v>
      </c>
      <c r="GM139" s="517" t="s">
        <v>1343</v>
      </c>
      <c r="GN139" s="390"/>
      <c r="GO139" s="390"/>
      <c r="GP139" s="241">
        <v>457.9</v>
      </c>
      <c r="GQ139" s="513">
        <v>1</v>
      </c>
      <c r="GS139" s="517" t="s">
        <v>1667</v>
      </c>
      <c r="GT139" s="390"/>
      <c r="GU139" s="390"/>
      <c r="GV139" s="246">
        <v>217</v>
      </c>
      <c r="GW139" s="56">
        <v>3</v>
      </c>
    </row>
    <row r="140" spans="1:226" s="481" customFormat="1" ht="15.75">
      <c r="D140" s="504"/>
      <c r="E140" s="470"/>
      <c r="Q140" s="481">
        <v>7</v>
      </c>
      <c r="R140" s="481">
        <f>SUM(R105:R139)</f>
        <v>1523</v>
      </c>
      <c r="S140" s="550">
        <f>SUM(S105:S139)</f>
        <v>379085.40000000014</v>
      </c>
      <c r="V140" s="479"/>
      <c r="W140" s="470"/>
      <c r="X140" s="470"/>
      <c r="Y140" s="479"/>
      <c r="Z140" s="470"/>
      <c r="AA140" s="470"/>
      <c r="AB140" s="479"/>
      <c r="AE140" s="470"/>
      <c r="AG140" s="549"/>
      <c r="AH140" s="390"/>
      <c r="AI140" s="390"/>
      <c r="AJ140" s="241"/>
      <c r="AK140" s="513"/>
      <c r="AM140" s="515"/>
      <c r="AP140" s="241"/>
      <c r="AQ140" s="513"/>
      <c r="AS140" s="517"/>
      <c r="AV140" s="528"/>
      <c r="AW140" s="513"/>
      <c r="AY140" s="517"/>
      <c r="BB140" s="241"/>
      <c r="BC140" s="513"/>
      <c r="BE140" s="517"/>
      <c r="BH140" s="241"/>
      <c r="BI140" s="513"/>
      <c r="BK140" s="517"/>
      <c r="BN140" s="241"/>
      <c r="BO140" s="513"/>
      <c r="BQ140" s="517"/>
      <c r="BT140" s="241"/>
      <c r="BU140" s="513"/>
      <c r="BW140" s="517"/>
      <c r="BZ140" s="241"/>
      <c r="CA140" s="513"/>
      <c r="CC140" s="517"/>
      <c r="CF140" s="241"/>
      <c r="CG140" s="513"/>
      <c r="CI140" s="517"/>
      <c r="CL140" s="241"/>
      <c r="CM140" s="513"/>
      <c r="CO140" s="517"/>
      <c r="CR140" s="241"/>
      <c r="CS140" s="513"/>
      <c r="CU140" s="517"/>
      <c r="CX140" s="246"/>
      <c r="CY140" s="56"/>
      <c r="DA140" s="517"/>
      <c r="DD140" s="241"/>
      <c r="DE140" s="513"/>
      <c r="DG140" s="517"/>
      <c r="DJ140" s="246"/>
      <c r="DK140" s="56"/>
      <c r="DM140" s="517"/>
      <c r="DP140" s="246"/>
      <c r="DQ140" s="56"/>
      <c r="DS140" s="517"/>
      <c r="DT140" s="390"/>
      <c r="DU140" s="390"/>
      <c r="DV140" s="241"/>
      <c r="DW140" s="513"/>
      <c r="DX140" s="390"/>
      <c r="DY140" s="517"/>
      <c r="DZ140" s="390"/>
      <c r="EA140" s="390"/>
      <c r="EB140" s="246"/>
      <c r="EC140" s="56"/>
      <c r="ED140" s="390"/>
      <c r="EE140" s="517"/>
      <c r="EF140" s="390"/>
      <c r="EG140" s="390"/>
      <c r="EH140" s="246"/>
      <c r="EI140" s="56"/>
      <c r="EJ140" s="390"/>
      <c r="EK140" s="517"/>
      <c r="EL140" s="390"/>
      <c r="EM140" s="390"/>
      <c r="EN140" s="246"/>
      <c r="EO140" s="56"/>
      <c r="EQ140" s="517"/>
      <c r="ET140" s="241"/>
      <c r="EU140" s="513"/>
      <c r="EW140" s="517"/>
      <c r="EZ140" s="246"/>
      <c r="FA140" s="56"/>
      <c r="FC140" s="517"/>
      <c r="FF140" s="241"/>
      <c r="FG140" s="513"/>
      <c r="FI140" s="517"/>
      <c r="FL140" s="246"/>
      <c r="FM140" s="56"/>
      <c r="FO140" s="517"/>
      <c r="FR140" s="241"/>
      <c r="FS140" s="513"/>
      <c r="FU140" s="517"/>
      <c r="FX140" s="246"/>
      <c r="FY140" s="56"/>
      <c r="GA140" s="517"/>
      <c r="GD140" s="241"/>
      <c r="GE140" s="513"/>
      <c r="GG140" s="517"/>
      <c r="GJ140" s="246"/>
      <c r="GK140" s="56"/>
      <c r="GM140" s="517"/>
      <c r="GN140" s="390"/>
      <c r="GO140" s="390"/>
      <c r="GP140" s="241"/>
      <c r="GQ140" s="513"/>
      <c r="GS140" s="517"/>
      <c r="GT140" s="390"/>
      <c r="GU140" s="390"/>
      <c r="GV140" s="246"/>
      <c r="GW140" s="56"/>
    </row>
    <row r="141" spans="1:226" s="481" customFormat="1" ht="15.75">
      <c r="D141" s="504"/>
      <c r="E141" s="470"/>
      <c r="V141" s="479" t="s">
        <v>2727</v>
      </c>
      <c r="W141" s="470"/>
      <c r="X141" s="470"/>
      <c r="Y141" s="479" t="s">
        <v>1667</v>
      </c>
      <c r="Z141" s="470"/>
      <c r="AA141" s="470"/>
      <c r="AB141" s="479" t="s">
        <v>2196</v>
      </c>
      <c r="AE141" s="470"/>
      <c r="AG141" s="549" t="s">
        <v>31</v>
      </c>
      <c r="AH141" s="390"/>
      <c r="AI141" s="390"/>
      <c r="AJ141" s="241">
        <v>295.09999999999997</v>
      </c>
      <c r="AK141" s="513">
        <v>1</v>
      </c>
      <c r="AM141" s="515" t="s">
        <v>3644</v>
      </c>
      <c r="AP141" s="241">
        <v>151.30000000000001</v>
      </c>
      <c r="AQ141" s="513">
        <v>0</v>
      </c>
      <c r="AS141" s="517" t="s">
        <v>2196</v>
      </c>
      <c r="AV141" s="528">
        <v>125.7</v>
      </c>
      <c r="AW141" s="513">
        <v>0</v>
      </c>
      <c r="AY141" s="517" t="s">
        <v>1344</v>
      </c>
      <c r="BB141" s="241">
        <v>117.5</v>
      </c>
      <c r="BC141" s="513">
        <v>0</v>
      </c>
      <c r="BE141" s="517" t="s">
        <v>2212</v>
      </c>
      <c r="BH141" s="241">
        <v>602.99999999999989</v>
      </c>
      <c r="BI141" s="513">
        <v>3</v>
      </c>
      <c r="BK141" s="517" t="s">
        <v>2732</v>
      </c>
      <c r="BN141" s="241">
        <v>67.600000000000009</v>
      </c>
      <c r="BO141" s="513">
        <v>1</v>
      </c>
      <c r="BQ141" s="517" t="s">
        <v>1349</v>
      </c>
      <c r="BT141" s="241">
        <v>74</v>
      </c>
      <c r="BU141" s="513">
        <v>3</v>
      </c>
      <c r="BW141" s="517" t="s">
        <v>3625</v>
      </c>
      <c r="BZ141" s="241">
        <v>203.8</v>
      </c>
      <c r="CA141" s="513">
        <v>0</v>
      </c>
      <c r="CC141" s="517" t="s">
        <v>1349</v>
      </c>
      <c r="CF141" s="241">
        <v>88.4</v>
      </c>
      <c r="CG141" s="513">
        <v>3</v>
      </c>
      <c r="CI141" s="517" t="s">
        <v>31</v>
      </c>
      <c r="CL141" s="241">
        <v>353.5</v>
      </c>
      <c r="CM141" s="513">
        <v>1</v>
      </c>
      <c r="CO141" s="517" t="s">
        <v>1658</v>
      </c>
      <c r="CR141" s="241">
        <v>134.4</v>
      </c>
      <c r="CS141" s="513">
        <v>0</v>
      </c>
      <c r="CU141" s="517" t="s">
        <v>31</v>
      </c>
      <c r="CX141" s="246">
        <v>724.1</v>
      </c>
      <c r="CY141" s="56">
        <v>3</v>
      </c>
      <c r="DA141" s="517" t="s">
        <v>1349</v>
      </c>
      <c r="DD141" s="241">
        <v>0</v>
      </c>
      <c r="DE141" s="513">
        <v>1</v>
      </c>
      <c r="DG141" s="517" t="s">
        <v>1657</v>
      </c>
      <c r="DJ141" s="246">
        <v>0</v>
      </c>
      <c r="DK141" s="56">
        <v>0</v>
      </c>
      <c r="DM141" s="517" t="s">
        <v>142</v>
      </c>
      <c r="DP141" s="246">
        <v>642</v>
      </c>
      <c r="DQ141" s="56">
        <v>2</v>
      </c>
      <c r="DS141" s="517" t="s">
        <v>1667</v>
      </c>
      <c r="DT141" s="390"/>
      <c r="DU141" s="390"/>
      <c r="DV141" s="241">
        <v>809.1</v>
      </c>
      <c r="DW141" s="513">
        <v>1</v>
      </c>
      <c r="DX141" s="390"/>
      <c r="DY141" s="517" t="s">
        <v>2715</v>
      </c>
      <c r="DZ141" s="390"/>
      <c r="EA141" s="390"/>
      <c r="EB141" s="246">
        <v>38.5</v>
      </c>
      <c r="EC141" s="56">
        <v>0</v>
      </c>
      <c r="ED141" s="390"/>
      <c r="EE141" s="517" t="s">
        <v>633</v>
      </c>
      <c r="EF141" s="390"/>
      <c r="EG141" s="390"/>
      <c r="EH141" s="246">
        <v>338.90000000000003</v>
      </c>
      <c r="EI141" s="56">
        <v>3</v>
      </c>
      <c r="EJ141" s="390"/>
      <c r="EK141" s="517" t="s">
        <v>2710</v>
      </c>
      <c r="EL141" s="390"/>
      <c r="EM141" s="390"/>
      <c r="EN141" s="246">
        <v>193.3</v>
      </c>
      <c r="EO141" s="56">
        <v>0</v>
      </c>
      <c r="EQ141" s="517" t="s">
        <v>2200</v>
      </c>
      <c r="ET141" s="241">
        <v>255.79999999999998</v>
      </c>
      <c r="EU141" s="513">
        <v>3</v>
      </c>
      <c r="EW141" s="517" t="s">
        <v>15</v>
      </c>
      <c r="EZ141" s="246">
        <v>509.7</v>
      </c>
      <c r="FA141" s="56">
        <v>2</v>
      </c>
      <c r="FC141" s="517" t="s">
        <v>1667</v>
      </c>
      <c r="FF141" s="241">
        <v>594</v>
      </c>
      <c r="FG141" s="513">
        <v>3</v>
      </c>
      <c r="FI141" s="517" t="s">
        <v>3647</v>
      </c>
      <c r="FL141" s="246">
        <v>520.4</v>
      </c>
      <c r="FM141" s="56">
        <v>1</v>
      </c>
      <c r="FO141" s="517" t="s">
        <v>3646</v>
      </c>
      <c r="FR141" s="241">
        <v>114.6</v>
      </c>
      <c r="FS141" s="513">
        <v>0</v>
      </c>
      <c r="FU141" s="517" t="s">
        <v>651</v>
      </c>
      <c r="FX141" s="246">
        <v>537.29999999999995</v>
      </c>
      <c r="FY141" s="56">
        <v>2</v>
      </c>
      <c r="GA141" s="517" t="s">
        <v>3643</v>
      </c>
      <c r="GD141" s="241">
        <v>477</v>
      </c>
      <c r="GE141" s="513">
        <v>2</v>
      </c>
      <c r="GG141" s="517" t="s">
        <v>682</v>
      </c>
      <c r="GJ141" s="246">
        <v>232</v>
      </c>
      <c r="GK141" s="56">
        <v>0</v>
      </c>
      <c r="GM141" s="517" t="s">
        <v>3646</v>
      </c>
      <c r="GN141" s="390"/>
      <c r="GO141" s="390"/>
      <c r="GP141" s="241">
        <v>196.3</v>
      </c>
      <c r="GQ141" s="513">
        <v>0</v>
      </c>
      <c r="GS141" s="517" t="s">
        <v>2196</v>
      </c>
      <c r="GT141" s="390"/>
      <c r="GU141" s="390"/>
      <c r="GV141" s="246">
        <v>0</v>
      </c>
      <c r="GW141" s="56">
        <v>0</v>
      </c>
    </row>
    <row r="142" spans="1:226" s="481" customFormat="1" ht="15.75">
      <c r="D142" s="504"/>
      <c r="E142" s="470"/>
      <c r="V142" s="479" t="s">
        <v>3647</v>
      </c>
      <c r="W142" s="470"/>
      <c r="X142" s="470"/>
      <c r="Y142" s="479" t="s">
        <v>3640</v>
      </c>
      <c r="Z142" s="470"/>
      <c r="AA142" s="470"/>
      <c r="AB142" s="479" t="s">
        <v>31</v>
      </c>
      <c r="AE142" s="470"/>
      <c r="AG142" s="549" t="s">
        <v>2708</v>
      </c>
      <c r="AH142" s="390"/>
      <c r="AI142" s="390"/>
      <c r="AJ142" s="241">
        <v>295.60000000000002</v>
      </c>
      <c r="AK142" s="513">
        <v>2</v>
      </c>
      <c r="AM142" s="515" t="s">
        <v>1349</v>
      </c>
      <c r="AP142" s="241">
        <v>266.2</v>
      </c>
      <c r="AQ142" s="513">
        <v>3</v>
      </c>
      <c r="AS142" s="517" t="s">
        <v>1343</v>
      </c>
      <c r="AV142" s="528">
        <v>197.70000000000002</v>
      </c>
      <c r="AW142" s="513">
        <v>3</v>
      </c>
      <c r="AY142" s="517" t="s">
        <v>2196</v>
      </c>
      <c r="BB142" s="241">
        <v>175.19999999999996</v>
      </c>
      <c r="BC142" s="513">
        <v>3</v>
      </c>
      <c r="BE142" s="517" t="s">
        <v>3640</v>
      </c>
      <c r="BH142" s="241">
        <v>379.20000000000005</v>
      </c>
      <c r="BI142" s="513">
        <v>0</v>
      </c>
      <c r="BK142" s="517" t="s">
        <v>1665</v>
      </c>
      <c r="BN142" s="241">
        <v>70.2</v>
      </c>
      <c r="BO142" s="513">
        <v>2</v>
      </c>
      <c r="BQ142" s="517" t="s">
        <v>155</v>
      </c>
      <c r="BT142" s="241">
        <v>30.799999999999997</v>
      </c>
      <c r="BU142" s="513">
        <v>0</v>
      </c>
      <c r="BW142" s="517" t="s">
        <v>1344</v>
      </c>
      <c r="BZ142" s="241">
        <v>269</v>
      </c>
      <c r="CA142" s="513">
        <v>3</v>
      </c>
      <c r="CC142" s="517" t="s">
        <v>1665</v>
      </c>
      <c r="CF142" s="241">
        <v>61.1</v>
      </c>
      <c r="CG142" s="513">
        <v>0</v>
      </c>
      <c r="CI142" s="517" t="s">
        <v>21</v>
      </c>
      <c r="CL142" s="241">
        <v>375.4</v>
      </c>
      <c r="CM142" s="513">
        <v>2</v>
      </c>
      <c r="CO142" s="517" t="s">
        <v>3640</v>
      </c>
      <c r="CR142" s="241">
        <v>329.2</v>
      </c>
      <c r="CS142" s="513">
        <v>3</v>
      </c>
      <c r="CU142" s="517" t="s">
        <v>3636</v>
      </c>
      <c r="CX142" s="246">
        <v>435.3</v>
      </c>
      <c r="CY142" s="56">
        <v>0</v>
      </c>
      <c r="DA142" s="517" t="s">
        <v>1344</v>
      </c>
      <c r="DD142" s="241">
        <v>0</v>
      </c>
      <c r="DE142" s="513">
        <v>1</v>
      </c>
      <c r="DG142" s="517" t="s">
        <v>1349</v>
      </c>
      <c r="DJ142" s="246">
        <v>22.5</v>
      </c>
      <c r="DK142" s="56">
        <v>3</v>
      </c>
      <c r="DM142" s="517" t="s">
        <v>2708</v>
      </c>
      <c r="DP142" s="246">
        <v>541.04999999999995</v>
      </c>
      <c r="DQ142" s="56">
        <v>1</v>
      </c>
      <c r="DS142" s="517" t="s">
        <v>667</v>
      </c>
      <c r="DT142" s="390"/>
      <c r="DU142" s="390"/>
      <c r="DV142" s="241">
        <v>838.4</v>
      </c>
      <c r="DW142" s="513">
        <v>2</v>
      </c>
      <c r="DX142" s="390"/>
      <c r="DY142" s="517" t="s">
        <v>633</v>
      </c>
      <c r="DZ142" s="390"/>
      <c r="EA142" s="390"/>
      <c r="EB142" s="246">
        <v>162</v>
      </c>
      <c r="EC142" s="56">
        <v>3</v>
      </c>
      <c r="ED142" s="390"/>
      <c r="EE142" s="517" t="s">
        <v>682</v>
      </c>
      <c r="EF142" s="390"/>
      <c r="EG142" s="390"/>
      <c r="EH142" s="246">
        <v>205.2</v>
      </c>
      <c r="EI142" s="56">
        <v>0</v>
      </c>
      <c r="EJ142" s="390"/>
      <c r="EK142" s="517" t="s">
        <v>668</v>
      </c>
      <c r="EL142" s="390"/>
      <c r="EM142" s="390"/>
      <c r="EN142" s="246">
        <v>648.4</v>
      </c>
      <c r="EO142" s="56">
        <v>3</v>
      </c>
      <c r="EQ142" s="517" t="s">
        <v>2198</v>
      </c>
      <c r="ET142" s="241">
        <v>120</v>
      </c>
      <c r="EU142" s="513">
        <v>0</v>
      </c>
      <c r="EW142" s="517" t="s">
        <v>31</v>
      </c>
      <c r="EZ142" s="246">
        <v>486.5</v>
      </c>
      <c r="FA142" s="56">
        <v>1</v>
      </c>
      <c r="FC142" s="517" t="s">
        <v>3647</v>
      </c>
      <c r="FF142" s="241">
        <v>151.4</v>
      </c>
      <c r="FG142" s="513">
        <v>0</v>
      </c>
      <c r="FI142" s="517" t="s">
        <v>2732</v>
      </c>
      <c r="FL142" s="246">
        <v>574.20000000000005</v>
      </c>
      <c r="FM142" s="56">
        <v>2</v>
      </c>
      <c r="FO142" s="517" t="s">
        <v>2710</v>
      </c>
      <c r="FR142" s="241">
        <v>164.5</v>
      </c>
      <c r="FS142" s="513">
        <v>3</v>
      </c>
      <c r="FU142" s="517" t="s">
        <v>2732</v>
      </c>
      <c r="FX142" s="246">
        <v>537.19999999999993</v>
      </c>
      <c r="FY142" s="56">
        <v>1</v>
      </c>
      <c r="GA142" s="517" t="s">
        <v>15</v>
      </c>
      <c r="GD142" s="241">
        <v>475.2</v>
      </c>
      <c r="GE142" s="513">
        <v>1</v>
      </c>
      <c r="GG142" s="517" t="s">
        <v>3646</v>
      </c>
      <c r="GJ142" s="246">
        <v>484.2</v>
      </c>
      <c r="GK142" s="56">
        <v>3</v>
      </c>
      <c r="GM142" s="517" t="s">
        <v>3644</v>
      </c>
      <c r="GN142" s="390"/>
      <c r="GO142" s="390"/>
      <c r="GP142" s="241">
        <v>452.79999999999995</v>
      </c>
      <c r="GQ142" s="513">
        <v>3</v>
      </c>
      <c r="GS142" s="517" t="s">
        <v>1665</v>
      </c>
      <c r="GT142" s="390"/>
      <c r="GU142" s="390"/>
      <c r="GV142" s="246">
        <v>285.2</v>
      </c>
      <c r="GW142" s="56">
        <v>3</v>
      </c>
    </row>
    <row r="143" spans="1:226" s="481" customFormat="1" ht="15.75">
      <c r="D143" s="504"/>
      <c r="E143" s="470"/>
      <c r="V143" s="479"/>
      <c r="W143" s="470"/>
      <c r="X143" s="470"/>
      <c r="Y143" s="479"/>
      <c r="Z143" s="470"/>
      <c r="AA143" s="470"/>
      <c r="AB143" s="479"/>
      <c r="AE143" s="470"/>
      <c r="AG143" s="549"/>
      <c r="AH143" s="390"/>
      <c r="AI143" s="390"/>
      <c r="AJ143" s="241"/>
      <c r="AK143" s="513"/>
      <c r="AM143" s="515"/>
      <c r="AP143" s="241"/>
      <c r="AQ143" s="513"/>
      <c r="AS143" s="517"/>
      <c r="AV143" s="528"/>
      <c r="AW143" s="513"/>
      <c r="AY143" s="517"/>
      <c r="BB143" s="241"/>
      <c r="BC143" s="513"/>
      <c r="BE143" s="517"/>
      <c r="BH143" s="241"/>
      <c r="BI143" s="513"/>
      <c r="BK143" s="517"/>
      <c r="BN143" s="241"/>
      <c r="BO143" s="513"/>
      <c r="BQ143" s="517"/>
      <c r="BT143" s="241"/>
      <c r="BU143" s="513"/>
      <c r="BW143" s="517"/>
      <c r="BZ143" s="241"/>
      <c r="CA143" s="513"/>
      <c r="CC143" s="517"/>
      <c r="CF143" s="241"/>
      <c r="CG143" s="513"/>
      <c r="CI143" s="517"/>
      <c r="CL143" s="241"/>
      <c r="CM143" s="513"/>
      <c r="CO143" s="517"/>
      <c r="CR143" s="241"/>
      <c r="CS143" s="513"/>
      <c r="CU143" s="517"/>
      <c r="CX143" s="246"/>
      <c r="CY143" s="56"/>
      <c r="DA143" s="517"/>
      <c r="DD143" s="241"/>
      <c r="DE143" s="513"/>
      <c r="DG143" s="517"/>
      <c r="DJ143" s="246"/>
      <c r="DK143" s="56"/>
      <c r="DM143" s="517"/>
      <c r="DP143" s="246"/>
      <c r="DQ143" s="56"/>
      <c r="DS143" s="517"/>
      <c r="DT143" s="390"/>
      <c r="DU143" s="390"/>
      <c r="DV143" s="241"/>
      <c r="DW143" s="513"/>
      <c r="DX143" s="390"/>
      <c r="DY143" s="517"/>
      <c r="DZ143" s="390"/>
      <c r="EA143" s="390"/>
      <c r="EB143" s="246"/>
      <c r="EC143" s="56"/>
      <c r="ED143" s="390"/>
      <c r="EE143" s="517"/>
      <c r="EF143" s="390"/>
      <c r="EG143" s="390"/>
      <c r="EH143" s="246"/>
      <c r="EI143" s="56"/>
      <c r="EJ143" s="390"/>
      <c r="EK143" s="517"/>
      <c r="EL143" s="390"/>
      <c r="EM143" s="390"/>
      <c r="EN143" s="246"/>
      <c r="EO143" s="56"/>
      <c r="EQ143" s="517"/>
      <c r="ET143" s="241"/>
      <c r="EU143" s="513"/>
      <c r="EW143" s="517"/>
      <c r="EZ143" s="246"/>
      <c r="FA143" s="56"/>
      <c r="FC143" s="517"/>
      <c r="FF143" s="241"/>
      <c r="FG143" s="513"/>
      <c r="FI143" s="517"/>
      <c r="FL143" s="246"/>
      <c r="FM143" s="56"/>
      <c r="FO143" s="517"/>
      <c r="FR143" s="241"/>
      <c r="FS143" s="513"/>
      <c r="FU143" s="517"/>
      <c r="FX143" s="246"/>
      <c r="FY143" s="56"/>
      <c r="GA143" s="517"/>
      <c r="GD143" s="241"/>
      <c r="GE143" s="513"/>
      <c r="GG143" s="517"/>
      <c r="GJ143" s="246"/>
      <c r="GK143" s="56"/>
      <c r="GM143" s="517"/>
      <c r="GN143" s="390"/>
      <c r="GO143" s="390"/>
      <c r="GP143" s="241"/>
      <c r="GQ143" s="513"/>
      <c r="GS143" s="517"/>
      <c r="GT143" s="390"/>
      <c r="GU143" s="390"/>
      <c r="GV143" s="246"/>
      <c r="GW143" s="56"/>
    </row>
    <row r="144" spans="1:226" s="481" customFormat="1" ht="15.75">
      <c r="D144" s="504"/>
      <c r="E144" s="470"/>
      <c r="V144" s="479" t="s">
        <v>682</v>
      </c>
      <c r="W144" s="470"/>
      <c r="X144" s="470"/>
      <c r="Y144" s="479" t="s">
        <v>21</v>
      </c>
      <c r="Z144" s="470"/>
      <c r="AA144" s="470"/>
      <c r="AB144" s="479" t="s">
        <v>155</v>
      </c>
      <c r="AE144" s="470"/>
      <c r="AG144" s="549" t="s">
        <v>633</v>
      </c>
      <c r="AH144" s="390"/>
      <c r="AI144" s="390"/>
      <c r="AJ144" s="241">
        <v>182.60000000000002</v>
      </c>
      <c r="AK144" s="513">
        <v>3</v>
      </c>
      <c r="AM144" s="515" t="s">
        <v>2715</v>
      </c>
      <c r="AP144" s="241">
        <v>298.39999999999998</v>
      </c>
      <c r="AQ144" s="513">
        <v>3</v>
      </c>
      <c r="AS144" s="517" t="s">
        <v>1349</v>
      </c>
      <c r="AV144" s="528">
        <v>99.6</v>
      </c>
      <c r="AW144" s="513">
        <v>3</v>
      </c>
      <c r="AY144" s="517" t="s">
        <v>3640</v>
      </c>
      <c r="BB144" s="241">
        <v>40.5</v>
      </c>
      <c r="BC144" s="513">
        <v>0</v>
      </c>
      <c r="BE144" s="517" t="s">
        <v>1343</v>
      </c>
      <c r="BH144" s="241">
        <v>373.5</v>
      </c>
      <c r="BI144" s="513">
        <v>1</v>
      </c>
      <c r="BK144" s="517" t="s">
        <v>1667</v>
      </c>
      <c r="BN144" s="241">
        <v>138.30000000000001</v>
      </c>
      <c r="BO144" s="513">
        <v>1</v>
      </c>
      <c r="BQ144" s="517" t="s">
        <v>1344</v>
      </c>
      <c r="BT144" s="241">
        <v>12.6</v>
      </c>
      <c r="BU144" s="513">
        <v>0</v>
      </c>
      <c r="BW144" s="517" t="s">
        <v>1667</v>
      </c>
      <c r="BZ144" s="241">
        <v>273.5</v>
      </c>
      <c r="CA144" s="513">
        <v>1</v>
      </c>
      <c r="CC144" s="517" t="s">
        <v>2708</v>
      </c>
      <c r="CF144" s="241">
        <v>97</v>
      </c>
      <c r="CG144" s="513">
        <v>3</v>
      </c>
      <c r="CI144" s="517" t="s">
        <v>3625</v>
      </c>
      <c r="CL144" s="241">
        <v>365.20000000000005</v>
      </c>
      <c r="CM144" s="513">
        <v>3</v>
      </c>
      <c r="CO144" s="517" t="s">
        <v>3636</v>
      </c>
      <c r="CR144" s="241">
        <v>267.79999999999995</v>
      </c>
      <c r="CS144" s="513">
        <v>3</v>
      </c>
      <c r="CU144" s="517" t="s">
        <v>3640</v>
      </c>
      <c r="CX144" s="246">
        <v>222.1</v>
      </c>
      <c r="CY144" s="56">
        <v>0</v>
      </c>
      <c r="DA144" s="517" t="s">
        <v>2710</v>
      </c>
      <c r="DD144" s="241">
        <v>0</v>
      </c>
      <c r="DE144" s="513">
        <v>1</v>
      </c>
      <c r="DG144" s="517" t="s">
        <v>2708</v>
      </c>
      <c r="DJ144" s="246">
        <v>0</v>
      </c>
      <c r="DK144" s="56">
        <v>0</v>
      </c>
      <c r="DM144" s="517" t="s">
        <v>1343</v>
      </c>
      <c r="DP144" s="246">
        <v>415.3</v>
      </c>
      <c r="DQ144" s="56">
        <v>0</v>
      </c>
      <c r="DS144" s="517" t="s">
        <v>31</v>
      </c>
      <c r="DT144" s="390"/>
      <c r="DU144" s="390"/>
      <c r="DV144" s="241">
        <v>771.8</v>
      </c>
      <c r="DW144" s="513">
        <v>2</v>
      </c>
      <c r="DX144" s="390"/>
      <c r="DY144" s="517" t="s">
        <v>1658</v>
      </c>
      <c r="DZ144" s="390"/>
      <c r="EA144" s="390"/>
      <c r="EB144" s="246">
        <v>1.5</v>
      </c>
      <c r="EC144" s="56">
        <v>0</v>
      </c>
      <c r="ED144" s="390"/>
      <c r="EE144" s="517" t="s">
        <v>3646</v>
      </c>
      <c r="EF144" s="390"/>
      <c r="EG144" s="390"/>
      <c r="EH144" s="246">
        <v>328.30000000000007</v>
      </c>
      <c r="EI144" s="56">
        <v>1</v>
      </c>
      <c r="EJ144" s="390"/>
      <c r="EK144" s="517" t="s">
        <v>2196</v>
      </c>
      <c r="EL144" s="390"/>
      <c r="EM144" s="390"/>
      <c r="EN144" s="246">
        <v>0</v>
      </c>
      <c r="EO144" s="56">
        <v>0</v>
      </c>
      <c r="EQ144" s="517" t="s">
        <v>21</v>
      </c>
      <c r="ET144" s="241">
        <v>356.5</v>
      </c>
      <c r="EU144" s="513">
        <v>3</v>
      </c>
      <c r="EW144" s="517" t="s">
        <v>1349</v>
      </c>
      <c r="EZ144" s="246">
        <v>717.5</v>
      </c>
      <c r="FA144" s="56">
        <v>3</v>
      </c>
      <c r="FC144" s="517" t="s">
        <v>21</v>
      </c>
      <c r="FF144" s="241">
        <v>557.09999999999991</v>
      </c>
      <c r="FG144" s="513">
        <v>0</v>
      </c>
      <c r="FI144" s="517" t="s">
        <v>2200</v>
      </c>
      <c r="FL144" s="246">
        <v>524.1</v>
      </c>
      <c r="FM144" s="56">
        <v>1</v>
      </c>
      <c r="FO144" s="517" t="s">
        <v>1349</v>
      </c>
      <c r="FR144" s="241">
        <v>163.5</v>
      </c>
      <c r="FS144" s="513">
        <v>3</v>
      </c>
      <c r="FU144" s="517" t="s">
        <v>2727</v>
      </c>
      <c r="FX144" s="246">
        <v>484.7</v>
      </c>
      <c r="FY144" s="56">
        <v>1</v>
      </c>
      <c r="GA144" s="517" t="s">
        <v>1667</v>
      </c>
      <c r="GD144" s="241">
        <v>0</v>
      </c>
      <c r="GE144" s="513">
        <v>0</v>
      </c>
      <c r="GG144" s="517" t="s">
        <v>3647</v>
      </c>
      <c r="GJ144" s="246">
        <v>544.5</v>
      </c>
      <c r="GK144" s="56">
        <v>1</v>
      </c>
      <c r="GM144" s="517" t="s">
        <v>3625</v>
      </c>
      <c r="GN144" s="390"/>
      <c r="GO144" s="390"/>
      <c r="GP144" s="241">
        <v>367.5</v>
      </c>
      <c r="GQ144" s="513">
        <v>0</v>
      </c>
      <c r="GS144" s="517" t="s">
        <v>2198</v>
      </c>
      <c r="GT144" s="390"/>
      <c r="GU144" s="390"/>
      <c r="GV144" s="246">
        <v>12.100000000000001</v>
      </c>
      <c r="GW144" s="56">
        <v>0</v>
      </c>
    </row>
    <row r="145" spans="1:221" s="481" customFormat="1" ht="15.75">
      <c r="D145" s="504"/>
      <c r="E145" s="470"/>
      <c r="V145" s="479" t="s">
        <v>2732</v>
      </c>
      <c r="W145" s="470"/>
      <c r="X145" s="470"/>
      <c r="Y145" s="479" t="s">
        <v>2715</v>
      </c>
      <c r="Z145" s="470"/>
      <c r="AA145" s="470"/>
      <c r="AB145" s="479" t="s">
        <v>3646</v>
      </c>
      <c r="AE145" s="470"/>
      <c r="AG145" s="549" t="s">
        <v>3625</v>
      </c>
      <c r="AH145" s="390"/>
      <c r="AI145" s="390"/>
      <c r="AJ145" s="241">
        <v>69.099999999999994</v>
      </c>
      <c r="AK145" s="513">
        <v>0</v>
      </c>
      <c r="AM145" s="515" t="s">
        <v>2212</v>
      </c>
      <c r="AP145" s="241">
        <v>189.9</v>
      </c>
      <c r="AQ145" s="513">
        <v>0</v>
      </c>
      <c r="AS145" s="517" t="s">
        <v>3640</v>
      </c>
      <c r="AV145" s="528">
        <v>52.899999999999991</v>
      </c>
      <c r="AW145" s="513">
        <v>0</v>
      </c>
      <c r="AY145" s="517" t="s">
        <v>3636</v>
      </c>
      <c r="BB145" s="241">
        <v>100.60000000000001</v>
      </c>
      <c r="BC145" s="513">
        <v>3</v>
      </c>
      <c r="BE145" s="517" t="s">
        <v>2710</v>
      </c>
      <c r="BH145" s="241">
        <v>386.40000000000003</v>
      </c>
      <c r="BI145" s="513">
        <v>2</v>
      </c>
      <c r="BK145" s="517" t="s">
        <v>668</v>
      </c>
      <c r="BN145" s="241">
        <v>142.20000000000002</v>
      </c>
      <c r="BO145" s="513">
        <v>2</v>
      </c>
      <c r="BQ145" s="517" t="s">
        <v>3643</v>
      </c>
      <c r="BT145" s="241">
        <v>94.3</v>
      </c>
      <c r="BU145" s="513">
        <v>3</v>
      </c>
      <c r="BW145" s="517" t="s">
        <v>2708</v>
      </c>
      <c r="BZ145" s="241">
        <v>277</v>
      </c>
      <c r="CA145" s="513">
        <v>2</v>
      </c>
      <c r="CC145" s="517" t="s">
        <v>2732</v>
      </c>
      <c r="CF145" s="241">
        <v>16.5</v>
      </c>
      <c r="CG145" s="513">
        <v>0</v>
      </c>
      <c r="CI145" s="517" t="s">
        <v>3646</v>
      </c>
      <c r="CL145" s="241">
        <v>255.7</v>
      </c>
      <c r="CM145" s="513">
        <v>0</v>
      </c>
      <c r="CO145" s="517" t="s">
        <v>668</v>
      </c>
      <c r="CR145" s="241">
        <v>189.1</v>
      </c>
      <c r="CS145" s="513">
        <v>0</v>
      </c>
      <c r="CU145" s="517" t="s">
        <v>2710</v>
      </c>
      <c r="CX145" s="246">
        <v>891.7</v>
      </c>
      <c r="CY145" s="56">
        <v>3</v>
      </c>
      <c r="DA145" s="517" t="s">
        <v>2198</v>
      </c>
      <c r="DD145" s="241">
        <v>0</v>
      </c>
      <c r="DE145" s="513">
        <v>1</v>
      </c>
      <c r="DG145" s="517" t="s">
        <v>2212</v>
      </c>
      <c r="DJ145" s="246">
        <v>69.400000000000006</v>
      </c>
      <c r="DK145" s="56">
        <v>3</v>
      </c>
      <c r="DM145" s="517" t="s">
        <v>2717</v>
      </c>
      <c r="DP145" s="246">
        <v>665</v>
      </c>
      <c r="DQ145" s="56">
        <v>3</v>
      </c>
      <c r="DS145" s="517" t="s">
        <v>2727</v>
      </c>
      <c r="DT145" s="390"/>
      <c r="DU145" s="390"/>
      <c r="DV145" s="241">
        <v>622.4</v>
      </c>
      <c r="DW145" s="513">
        <v>1</v>
      </c>
      <c r="DX145" s="390"/>
      <c r="DY145" s="517" t="s">
        <v>1665</v>
      </c>
      <c r="DZ145" s="390"/>
      <c r="EA145" s="390"/>
      <c r="EB145" s="246">
        <v>64.099999999999994</v>
      </c>
      <c r="EC145" s="56">
        <v>3</v>
      </c>
      <c r="ED145" s="390"/>
      <c r="EE145" s="517" t="s">
        <v>142</v>
      </c>
      <c r="EF145" s="390"/>
      <c r="EG145" s="390"/>
      <c r="EH145" s="246">
        <v>393.25</v>
      </c>
      <c r="EI145" s="56">
        <v>2</v>
      </c>
      <c r="EJ145" s="390"/>
      <c r="EK145" s="517" t="s">
        <v>2198</v>
      </c>
      <c r="EL145" s="390"/>
      <c r="EM145" s="390"/>
      <c r="EN145" s="246">
        <v>131.4</v>
      </c>
      <c r="EO145" s="56">
        <v>3</v>
      </c>
      <c r="EQ145" s="517" t="s">
        <v>2196</v>
      </c>
      <c r="ET145" s="241">
        <v>7.7000000000000011</v>
      </c>
      <c r="EU145" s="513">
        <v>0</v>
      </c>
      <c r="EW145" s="517" t="s">
        <v>21</v>
      </c>
      <c r="EZ145" s="246">
        <v>485.5</v>
      </c>
      <c r="FA145" s="56">
        <v>0</v>
      </c>
      <c r="FC145" s="517" t="s">
        <v>3636</v>
      </c>
      <c r="FF145" s="241">
        <v>863.1</v>
      </c>
      <c r="FG145" s="513">
        <v>3</v>
      </c>
      <c r="FI145" s="517" t="s">
        <v>155</v>
      </c>
      <c r="FL145" s="246">
        <v>573.29999999999995</v>
      </c>
      <c r="FM145" s="56">
        <v>2</v>
      </c>
      <c r="FO145" s="517" t="s">
        <v>2212</v>
      </c>
      <c r="FR145" s="241">
        <v>108.5</v>
      </c>
      <c r="FS145" s="513">
        <v>0</v>
      </c>
      <c r="FU145" s="517" t="s">
        <v>667</v>
      </c>
      <c r="FX145" s="246">
        <v>567</v>
      </c>
      <c r="FY145" s="56">
        <v>2</v>
      </c>
      <c r="GA145" s="517" t="s">
        <v>1658</v>
      </c>
      <c r="GD145" s="241">
        <v>408.70000000000005</v>
      </c>
      <c r="GE145" s="513">
        <v>3</v>
      </c>
      <c r="GG145" s="517" t="s">
        <v>3636</v>
      </c>
      <c r="GJ145" s="246">
        <v>652.20000000000005</v>
      </c>
      <c r="GK145" s="56">
        <v>2</v>
      </c>
      <c r="GM145" s="517" t="s">
        <v>2715</v>
      </c>
      <c r="GN145" s="390"/>
      <c r="GO145" s="390"/>
      <c r="GP145" s="241">
        <v>483.5</v>
      </c>
      <c r="GQ145" s="513">
        <v>3</v>
      </c>
      <c r="GS145" s="517" t="s">
        <v>1657</v>
      </c>
      <c r="GT145" s="390"/>
      <c r="GU145" s="390"/>
      <c r="GV145" s="246">
        <v>313.5</v>
      </c>
      <c r="GW145" s="56">
        <v>3</v>
      </c>
    </row>
    <row r="146" spans="1:221" s="481" customFormat="1" ht="15.75">
      <c r="D146" s="504"/>
      <c r="E146" s="470"/>
      <c r="V146" s="479"/>
      <c r="W146" s="470"/>
      <c r="X146" s="470"/>
      <c r="Y146" s="479"/>
      <c r="Z146" s="470"/>
      <c r="AA146" s="470"/>
      <c r="AB146" s="479"/>
      <c r="AE146" s="470"/>
      <c r="AG146" s="549"/>
      <c r="AH146" s="390"/>
      <c r="AI146" s="390"/>
      <c r="AJ146" s="241"/>
      <c r="AK146" s="513"/>
      <c r="AM146" s="515"/>
      <c r="AP146" s="241"/>
      <c r="AQ146" s="513"/>
      <c r="AS146" s="517"/>
      <c r="AV146" s="528"/>
      <c r="AW146" s="513"/>
      <c r="AY146" s="517"/>
      <c r="BB146" s="241"/>
      <c r="BC146" s="513"/>
      <c r="BE146" s="517"/>
      <c r="BH146" s="241"/>
      <c r="BI146" s="513"/>
      <c r="BK146" s="517"/>
      <c r="BN146" s="241"/>
      <c r="BO146" s="513"/>
      <c r="BQ146" s="517"/>
      <c r="BT146" s="241"/>
      <c r="BU146" s="513"/>
      <c r="BW146" s="517"/>
      <c r="BZ146" s="241"/>
      <c r="CA146" s="513"/>
      <c r="CC146" s="517"/>
      <c r="CF146" s="241"/>
      <c r="CG146" s="513"/>
      <c r="CI146" s="517"/>
      <c r="CL146" s="241"/>
      <c r="CM146" s="513"/>
      <c r="CO146" s="517"/>
      <c r="CR146" s="241"/>
      <c r="CS146" s="513"/>
      <c r="CU146" s="517"/>
      <c r="CX146" s="246"/>
      <c r="CY146" s="56"/>
      <c r="DA146" s="517"/>
      <c r="DD146" s="241"/>
      <c r="DE146" s="513"/>
      <c r="DG146" s="517"/>
      <c r="DJ146" s="246"/>
      <c r="DK146" s="56"/>
      <c r="DM146" s="517"/>
      <c r="DP146" s="246"/>
      <c r="DQ146" s="56"/>
      <c r="DS146" s="517"/>
      <c r="DT146" s="390"/>
      <c r="DU146" s="390"/>
      <c r="DV146" s="241"/>
      <c r="DW146" s="513"/>
      <c r="DX146" s="390"/>
      <c r="DY146" s="517"/>
      <c r="DZ146" s="390"/>
      <c r="EA146" s="390"/>
      <c r="EB146" s="246"/>
      <c r="EC146" s="56"/>
      <c r="ED146" s="390"/>
      <c r="EE146" s="517"/>
      <c r="EF146" s="390"/>
      <c r="EG146" s="390"/>
      <c r="EH146" s="246"/>
      <c r="EI146" s="56"/>
      <c r="EJ146" s="390"/>
      <c r="EK146" s="517"/>
      <c r="EL146" s="390"/>
      <c r="EM146" s="390"/>
      <c r="EN146" s="246"/>
      <c r="EO146" s="56"/>
      <c r="EQ146" s="517"/>
      <c r="ET146" s="241"/>
      <c r="EU146" s="513"/>
      <c r="EW146" s="517"/>
      <c r="EZ146" s="246"/>
      <c r="FA146" s="56"/>
      <c r="FC146" s="517"/>
      <c r="FF146" s="241"/>
      <c r="FG146" s="513"/>
      <c r="FI146" s="517"/>
      <c r="FL146" s="246"/>
      <c r="FM146" s="56"/>
      <c r="FO146" s="517"/>
      <c r="FR146" s="241"/>
      <c r="FS146" s="513"/>
      <c r="FU146" s="517"/>
      <c r="FX146" s="246"/>
      <c r="FY146" s="56"/>
      <c r="GA146" s="517"/>
      <c r="GD146" s="241"/>
      <c r="GE146" s="513"/>
      <c r="GG146" s="517"/>
      <c r="GJ146" s="246"/>
      <c r="GK146" s="56"/>
      <c r="GM146" s="517"/>
      <c r="GN146" s="390"/>
      <c r="GO146" s="390"/>
      <c r="GP146" s="241"/>
      <c r="GQ146" s="513"/>
      <c r="GS146" s="517"/>
      <c r="GT146" s="390"/>
      <c r="GU146" s="390"/>
      <c r="GV146" s="246"/>
      <c r="GW146" s="56"/>
    </row>
    <row r="147" spans="1:221" s="481" customFormat="1" ht="15.75">
      <c r="D147" s="504"/>
      <c r="E147" s="470"/>
      <c r="V147" s="479" t="s">
        <v>1665</v>
      </c>
      <c r="W147" s="470"/>
      <c r="X147" s="470"/>
      <c r="Y147" s="479" t="s">
        <v>3643</v>
      </c>
      <c r="Z147" s="470"/>
      <c r="AA147" s="470"/>
      <c r="AB147" s="479" t="s">
        <v>682</v>
      </c>
      <c r="AE147" s="470"/>
      <c r="AG147" s="549" t="s">
        <v>155</v>
      </c>
      <c r="AH147" s="390"/>
      <c r="AI147" s="390"/>
      <c r="AJ147" s="241">
        <v>291.40000000000003</v>
      </c>
      <c r="AK147" s="513">
        <v>3</v>
      </c>
      <c r="AM147" s="515" t="s">
        <v>3643</v>
      </c>
      <c r="AP147" s="241">
        <v>128.9</v>
      </c>
      <c r="AQ147" s="513">
        <v>0</v>
      </c>
      <c r="AS147" s="517" t="s">
        <v>3636</v>
      </c>
      <c r="AV147" s="528">
        <v>151.6</v>
      </c>
      <c r="AW147" s="513">
        <v>3</v>
      </c>
      <c r="AY147" s="517" t="s">
        <v>2715</v>
      </c>
      <c r="BB147" s="241">
        <v>130.4</v>
      </c>
      <c r="BC147" s="513">
        <v>3</v>
      </c>
      <c r="BE147" s="517" t="s">
        <v>2708</v>
      </c>
      <c r="BH147" s="241">
        <v>475.85</v>
      </c>
      <c r="BI147" s="513">
        <v>0</v>
      </c>
      <c r="BK147" s="517" t="s">
        <v>3646</v>
      </c>
      <c r="BN147" s="241">
        <v>124.19999999999999</v>
      </c>
      <c r="BO147" s="513">
        <v>0</v>
      </c>
      <c r="BQ147" s="517" t="s">
        <v>668</v>
      </c>
      <c r="BT147" s="241">
        <v>63.7</v>
      </c>
      <c r="BU147" s="513">
        <v>0</v>
      </c>
      <c r="BW147" s="517" t="s">
        <v>3646</v>
      </c>
      <c r="BZ147" s="241">
        <v>183.6</v>
      </c>
      <c r="CA147" s="513">
        <v>0</v>
      </c>
      <c r="CC147" s="517" t="s">
        <v>2710</v>
      </c>
      <c r="CF147" s="241">
        <v>128.19999999999999</v>
      </c>
      <c r="CG147" s="513">
        <v>3</v>
      </c>
      <c r="CI147" s="517" t="s">
        <v>3644</v>
      </c>
      <c r="CL147" s="241">
        <v>419.5</v>
      </c>
      <c r="CM147" s="513">
        <v>2</v>
      </c>
      <c r="CO147" s="517" t="s">
        <v>15</v>
      </c>
      <c r="CR147" s="241">
        <v>441.20000000000005</v>
      </c>
      <c r="CS147" s="513">
        <v>0</v>
      </c>
      <c r="CU147" s="517" t="s">
        <v>2198</v>
      </c>
      <c r="CX147" s="246">
        <v>631.9</v>
      </c>
      <c r="CY147" s="56">
        <v>0</v>
      </c>
      <c r="DA147" s="517" t="s">
        <v>2196</v>
      </c>
      <c r="DD147" s="241">
        <v>16.5</v>
      </c>
      <c r="DE147" s="513">
        <v>3</v>
      </c>
      <c r="DG147" s="517" t="s">
        <v>2200</v>
      </c>
      <c r="DJ147" s="246">
        <v>4.8</v>
      </c>
      <c r="DK147" s="56">
        <v>0</v>
      </c>
      <c r="DM147" s="517" t="s">
        <v>651</v>
      </c>
      <c r="DP147" s="246">
        <v>549.5</v>
      </c>
      <c r="DQ147" s="56">
        <v>3</v>
      </c>
      <c r="DS147" s="517" t="s">
        <v>1665</v>
      </c>
      <c r="DT147" s="390"/>
      <c r="DU147" s="390"/>
      <c r="DV147" s="241">
        <v>419.1</v>
      </c>
      <c r="DW147" s="513">
        <v>0</v>
      </c>
      <c r="DX147" s="390"/>
      <c r="DY147" s="517" t="s">
        <v>2196</v>
      </c>
      <c r="DZ147" s="390"/>
      <c r="EA147" s="390"/>
      <c r="EB147" s="246">
        <v>257.10000000000002</v>
      </c>
      <c r="EC147" s="56">
        <v>3</v>
      </c>
      <c r="ED147" s="390"/>
      <c r="EE147" s="517" t="s">
        <v>2717</v>
      </c>
      <c r="EF147" s="390"/>
      <c r="EG147" s="390"/>
      <c r="EH147" s="246">
        <v>308.40000000000003</v>
      </c>
      <c r="EI147" s="56">
        <v>1</v>
      </c>
      <c r="EJ147" s="390"/>
      <c r="EK147" s="517" t="s">
        <v>1343</v>
      </c>
      <c r="EL147" s="390"/>
      <c r="EM147" s="390"/>
      <c r="EN147" s="246">
        <v>135.30000000000001</v>
      </c>
      <c r="EO147" s="56">
        <v>1</v>
      </c>
      <c r="EQ147" s="517" t="s">
        <v>3643</v>
      </c>
      <c r="ET147" s="241">
        <v>235.2</v>
      </c>
      <c r="EU147" s="513">
        <v>1</v>
      </c>
      <c r="EW147" s="517" t="s">
        <v>2198</v>
      </c>
      <c r="EZ147" s="246">
        <v>344.4</v>
      </c>
      <c r="FA147" s="56">
        <v>0</v>
      </c>
      <c r="FC147" s="517" t="s">
        <v>668</v>
      </c>
      <c r="FF147" s="241">
        <v>133.9</v>
      </c>
      <c r="FG147" s="513">
        <v>0</v>
      </c>
      <c r="FI147" s="517" t="s">
        <v>15</v>
      </c>
      <c r="FL147" s="246">
        <v>427</v>
      </c>
      <c r="FM147" s="56">
        <v>0</v>
      </c>
      <c r="FO147" s="517" t="s">
        <v>3636</v>
      </c>
      <c r="FR147" s="241">
        <v>189.2</v>
      </c>
      <c r="FS147" s="513">
        <v>3</v>
      </c>
      <c r="FU147" s="517" t="s">
        <v>2200</v>
      </c>
      <c r="FX147" s="246">
        <v>492</v>
      </c>
      <c r="FY147" s="56">
        <v>3</v>
      </c>
      <c r="GA147" s="517" t="s">
        <v>2708</v>
      </c>
      <c r="GD147" s="241">
        <v>419.29999999999995</v>
      </c>
      <c r="GE147" s="513">
        <v>2</v>
      </c>
      <c r="GG147" s="517" t="s">
        <v>142</v>
      </c>
      <c r="GJ147" s="246">
        <v>473.4</v>
      </c>
      <c r="GK147" s="56">
        <v>2</v>
      </c>
      <c r="GM147" s="517" t="s">
        <v>1667</v>
      </c>
      <c r="GN147" s="390"/>
      <c r="GO147" s="390"/>
      <c r="GP147" s="241">
        <v>363.9</v>
      </c>
      <c r="GQ147" s="513">
        <v>0</v>
      </c>
      <c r="GS147" s="517" t="s">
        <v>2727</v>
      </c>
      <c r="GT147" s="390"/>
      <c r="GU147" s="390"/>
      <c r="GV147" s="246">
        <v>106.6</v>
      </c>
      <c r="GW147" s="56">
        <v>1</v>
      </c>
    </row>
    <row r="148" spans="1:221" s="481" customFormat="1" ht="15.75">
      <c r="D148" s="504"/>
      <c r="E148" s="470"/>
      <c r="V148" s="479" t="s">
        <v>31</v>
      </c>
      <c r="W148" s="470"/>
      <c r="X148" s="470"/>
      <c r="Y148" s="479" t="s">
        <v>2200</v>
      </c>
      <c r="Z148" s="470"/>
      <c r="AA148" s="470"/>
      <c r="AB148" s="479" t="s">
        <v>21</v>
      </c>
      <c r="AE148" s="470"/>
      <c r="AG148" s="549" t="s">
        <v>3643</v>
      </c>
      <c r="AH148" s="390"/>
      <c r="AI148" s="390"/>
      <c r="AJ148" s="241">
        <v>75.600000000000009</v>
      </c>
      <c r="AK148" s="513">
        <v>0</v>
      </c>
      <c r="AM148" s="515" t="s">
        <v>2717</v>
      </c>
      <c r="AP148" s="241">
        <v>283.05</v>
      </c>
      <c r="AQ148" s="513">
        <v>3</v>
      </c>
      <c r="AS148" s="517" t="s">
        <v>3644</v>
      </c>
      <c r="AV148" s="528">
        <v>84.8</v>
      </c>
      <c r="AW148" s="513">
        <v>0</v>
      </c>
      <c r="AY148" s="517" t="s">
        <v>3647</v>
      </c>
      <c r="BB148" s="241">
        <v>95.6</v>
      </c>
      <c r="BC148" s="513">
        <v>0</v>
      </c>
      <c r="BE148" s="517" t="s">
        <v>3646</v>
      </c>
      <c r="BH148" s="241">
        <v>630.79999999999995</v>
      </c>
      <c r="BI148" s="513">
        <v>3</v>
      </c>
      <c r="BK148" s="517" t="s">
        <v>1344</v>
      </c>
      <c r="BN148" s="241">
        <v>218.6</v>
      </c>
      <c r="BO148" s="513">
        <v>3</v>
      </c>
      <c r="BQ148" s="517" t="s">
        <v>2732</v>
      </c>
      <c r="BT148" s="241">
        <v>80.8</v>
      </c>
      <c r="BU148" s="513">
        <v>3</v>
      </c>
      <c r="BW148" s="517" t="s">
        <v>2196</v>
      </c>
      <c r="BZ148" s="241">
        <v>302.10000000000002</v>
      </c>
      <c r="CA148" s="513">
        <v>3</v>
      </c>
      <c r="CC148" s="517" t="s">
        <v>2715</v>
      </c>
      <c r="CF148" s="241">
        <v>56</v>
      </c>
      <c r="CG148" s="513">
        <v>0</v>
      </c>
      <c r="CI148" s="517" t="s">
        <v>1658</v>
      </c>
      <c r="CL148" s="241">
        <v>358</v>
      </c>
      <c r="CM148" s="513">
        <v>1</v>
      </c>
      <c r="CO148" s="517" t="s">
        <v>682</v>
      </c>
      <c r="CR148" s="241">
        <v>639.19999999999993</v>
      </c>
      <c r="CS148" s="513">
        <v>3</v>
      </c>
      <c r="CU148" s="517" t="s">
        <v>1658</v>
      </c>
      <c r="CX148" s="246">
        <v>898.1</v>
      </c>
      <c r="CY148" s="56">
        <v>3</v>
      </c>
      <c r="DA148" s="517" t="s">
        <v>682</v>
      </c>
      <c r="DD148" s="241">
        <v>0</v>
      </c>
      <c r="DE148" s="513">
        <v>0</v>
      </c>
      <c r="DG148" s="517" t="s">
        <v>2710</v>
      </c>
      <c r="DJ148" s="246">
        <v>49.500000000000007</v>
      </c>
      <c r="DK148" s="56">
        <v>3</v>
      </c>
      <c r="DM148" s="517" t="s">
        <v>1665</v>
      </c>
      <c r="DP148" s="246">
        <v>284.90000000000003</v>
      </c>
      <c r="DQ148" s="56">
        <v>0</v>
      </c>
      <c r="DS148" s="517" t="s">
        <v>1343</v>
      </c>
      <c r="DT148" s="390"/>
      <c r="DU148" s="390"/>
      <c r="DV148" s="241">
        <v>776.40000000000009</v>
      </c>
      <c r="DW148" s="513">
        <v>3</v>
      </c>
      <c r="DX148" s="390"/>
      <c r="DY148" s="517" t="s">
        <v>3640</v>
      </c>
      <c r="DZ148" s="390"/>
      <c r="EA148" s="390"/>
      <c r="EB148" s="246">
        <v>190</v>
      </c>
      <c r="EC148" s="56">
        <v>0</v>
      </c>
      <c r="ED148" s="390"/>
      <c r="EE148" s="517" t="s">
        <v>15</v>
      </c>
      <c r="EF148" s="390"/>
      <c r="EG148" s="390"/>
      <c r="EH148" s="246">
        <v>366.3</v>
      </c>
      <c r="EI148" s="56">
        <v>2</v>
      </c>
      <c r="EJ148" s="390"/>
      <c r="EK148" s="517" t="s">
        <v>2708</v>
      </c>
      <c r="EL148" s="390"/>
      <c r="EM148" s="390"/>
      <c r="EN148" s="246">
        <v>144</v>
      </c>
      <c r="EO148" s="56">
        <v>2</v>
      </c>
      <c r="EQ148" s="517" t="s">
        <v>3647</v>
      </c>
      <c r="ET148" s="241">
        <v>257.60000000000002</v>
      </c>
      <c r="EU148" s="513">
        <v>2</v>
      </c>
      <c r="EW148" s="517" t="s">
        <v>633</v>
      </c>
      <c r="EZ148" s="246">
        <v>524.40000000000009</v>
      </c>
      <c r="FA148" s="56">
        <v>3</v>
      </c>
      <c r="FC148" s="517" t="s">
        <v>682</v>
      </c>
      <c r="FF148" s="241">
        <v>608.4</v>
      </c>
      <c r="FG148" s="513">
        <v>3</v>
      </c>
      <c r="FI148" s="517" t="s">
        <v>1344</v>
      </c>
      <c r="FL148" s="246">
        <v>574.70000000000005</v>
      </c>
      <c r="FM148" s="56">
        <v>3</v>
      </c>
      <c r="FO148" s="517" t="s">
        <v>2196</v>
      </c>
      <c r="FR148" s="241">
        <v>65.75</v>
      </c>
      <c r="FS148" s="513">
        <v>0</v>
      </c>
      <c r="FU148" s="517" t="s">
        <v>1665</v>
      </c>
      <c r="FX148" s="246">
        <v>260.2</v>
      </c>
      <c r="FY148" s="56">
        <v>0</v>
      </c>
      <c r="GA148" s="517" t="s">
        <v>3640</v>
      </c>
      <c r="GD148" s="241">
        <v>355.4</v>
      </c>
      <c r="GE148" s="513">
        <v>1</v>
      </c>
      <c r="GG148" s="517" t="s">
        <v>2212</v>
      </c>
      <c r="GJ148" s="246">
        <v>427.1</v>
      </c>
      <c r="GK148" s="56">
        <v>1</v>
      </c>
      <c r="GM148" s="517" t="s">
        <v>15</v>
      </c>
      <c r="GN148" s="390"/>
      <c r="GO148" s="390"/>
      <c r="GP148" s="241">
        <v>555.70000000000005</v>
      </c>
      <c r="GQ148" s="513">
        <v>3</v>
      </c>
      <c r="GS148" s="517" t="s">
        <v>2212</v>
      </c>
      <c r="GT148" s="390"/>
      <c r="GU148" s="390"/>
      <c r="GV148" s="246">
        <v>110.4</v>
      </c>
      <c r="GW148" s="56">
        <v>2</v>
      </c>
    </row>
    <row r="149" spans="1:221" s="481" customFormat="1" ht="15.75">
      <c r="D149" s="504"/>
      <c r="E149" s="470"/>
      <c r="V149" s="479"/>
      <c r="W149" s="470"/>
      <c r="X149" s="470"/>
      <c r="Y149" s="479"/>
      <c r="Z149" s="470"/>
      <c r="AA149" s="470"/>
      <c r="AB149" s="479"/>
      <c r="AE149" s="470"/>
      <c r="AG149" s="549"/>
      <c r="AH149" s="390"/>
      <c r="AI149" s="390"/>
      <c r="AJ149" s="241"/>
      <c r="AK149" s="513"/>
      <c r="AM149" s="515"/>
      <c r="AP149" s="241"/>
      <c r="AQ149" s="513"/>
      <c r="AS149" s="517"/>
      <c r="AV149" s="528"/>
      <c r="AW149" s="513"/>
      <c r="AY149" s="517"/>
      <c r="BB149" s="241"/>
      <c r="BC149" s="513"/>
      <c r="BE149" s="517"/>
      <c r="BH149" s="241"/>
      <c r="BI149" s="513"/>
      <c r="BK149" s="517"/>
      <c r="BN149" s="241"/>
      <c r="BO149" s="513"/>
      <c r="BQ149" s="517"/>
      <c r="BT149" s="241"/>
      <c r="BU149" s="513"/>
      <c r="BW149" s="517"/>
      <c r="BZ149" s="241"/>
      <c r="CA149" s="513"/>
      <c r="CC149" s="517"/>
      <c r="CF149" s="241"/>
      <c r="CG149" s="513"/>
      <c r="CI149" s="517"/>
      <c r="CL149" s="241"/>
      <c r="CM149" s="513"/>
      <c r="CO149" s="517"/>
      <c r="CR149" s="241"/>
      <c r="CS149" s="513"/>
      <c r="CU149" s="517"/>
      <c r="CX149" s="246"/>
      <c r="CY149" s="56"/>
      <c r="DA149" s="517"/>
      <c r="DD149" s="241"/>
      <c r="DE149" s="513"/>
      <c r="DG149" s="517"/>
      <c r="DJ149" s="246"/>
      <c r="DK149" s="56"/>
      <c r="DM149" s="517"/>
      <c r="DP149" s="246"/>
      <c r="DQ149" s="56"/>
      <c r="DS149" s="517"/>
      <c r="DT149" s="390"/>
      <c r="DU149" s="390"/>
      <c r="DV149" s="241"/>
      <c r="DW149" s="513"/>
      <c r="DX149" s="390"/>
      <c r="DY149" s="517"/>
      <c r="DZ149" s="390"/>
      <c r="EA149" s="390"/>
      <c r="EB149" s="246"/>
      <c r="EC149" s="56"/>
      <c r="ED149" s="390"/>
      <c r="EE149" s="517"/>
      <c r="EF149" s="390"/>
      <c r="EG149" s="390"/>
      <c r="EH149" s="246"/>
      <c r="EI149" s="56"/>
      <c r="EJ149" s="390"/>
      <c r="EK149" s="517"/>
      <c r="EL149" s="390"/>
      <c r="EM149" s="390"/>
      <c r="EN149" s="246"/>
      <c r="EO149" s="56"/>
      <c r="EQ149" s="517"/>
      <c r="ET149" s="241"/>
      <c r="EU149" s="513"/>
      <c r="EW149" s="517"/>
      <c r="EZ149" s="246"/>
      <c r="FA149" s="56"/>
      <c r="FC149" s="517"/>
      <c r="FF149" s="241"/>
      <c r="FG149" s="513"/>
      <c r="FI149" s="517"/>
      <c r="FL149" s="246"/>
      <c r="FM149" s="56"/>
      <c r="FO149" s="517"/>
      <c r="FR149" s="241"/>
      <c r="FS149" s="513"/>
      <c r="FU149" s="517"/>
      <c r="FX149" s="246"/>
      <c r="FY149" s="56"/>
      <c r="GA149" s="517"/>
      <c r="GD149" s="241"/>
      <c r="GE149" s="513"/>
      <c r="GG149" s="517"/>
      <c r="GJ149" s="246"/>
      <c r="GK149" s="56"/>
      <c r="GM149" s="517"/>
      <c r="GN149" s="390"/>
      <c r="GO149" s="390"/>
      <c r="GP149" s="241"/>
      <c r="GQ149" s="513"/>
      <c r="GS149" s="517"/>
      <c r="GT149" s="390"/>
      <c r="GU149" s="390"/>
      <c r="GV149" s="246"/>
      <c r="GW149" s="56"/>
    </row>
    <row r="150" spans="1:221" s="481" customFormat="1" ht="15.75">
      <c r="D150" s="504"/>
      <c r="E150" s="470"/>
      <c r="V150" s="479" t="s">
        <v>2717</v>
      </c>
      <c r="W150" s="470"/>
      <c r="X150" s="470"/>
      <c r="Y150" s="479" t="s">
        <v>3636</v>
      </c>
      <c r="Z150" s="470"/>
      <c r="AA150" s="470"/>
      <c r="AB150" s="479" t="s">
        <v>2715</v>
      </c>
      <c r="AE150" s="470"/>
      <c r="AG150" s="549" t="s">
        <v>142</v>
      </c>
      <c r="AH150" s="390"/>
      <c r="AI150" s="390"/>
      <c r="AJ150" s="241">
        <v>130</v>
      </c>
      <c r="AK150" s="513">
        <v>0</v>
      </c>
      <c r="AM150" s="515" t="s">
        <v>1343</v>
      </c>
      <c r="AP150" s="241">
        <v>207.39999999999998</v>
      </c>
      <c r="AQ150" s="513">
        <v>0</v>
      </c>
      <c r="AS150" s="517" t="s">
        <v>1665</v>
      </c>
      <c r="AV150" s="528">
        <v>131.6</v>
      </c>
      <c r="AW150" s="513">
        <v>3</v>
      </c>
      <c r="AY150" s="517" t="s">
        <v>3646</v>
      </c>
      <c r="BB150" s="241">
        <v>2.6</v>
      </c>
      <c r="BC150" s="513">
        <v>0</v>
      </c>
      <c r="BE150" s="517" t="s">
        <v>142</v>
      </c>
      <c r="BH150" s="241">
        <v>438.5</v>
      </c>
      <c r="BI150" s="513">
        <v>1</v>
      </c>
      <c r="BK150" s="517" t="s">
        <v>2710</v>
      </c>
      <c r="BN150" s="241">
        <v>235.79999999999998</v>
      </c>
      <c r="BO150" s="513">
        <v>3</v>
      </c>
      <c r="BQ150" s="517" t="s">
        <v>21</v>
      </c>
      <c r="BT150" s="241">
        <v>86.1</v>
      </c>
      <c r="BU150" s="513">
        <v>3</v>
      </c>
      <c r="BW150" s="517" t="s">
        <v>668</v>
      </c>
      <c r="BZ150" s="241">
        <v>506.34999999999997</v>
      </c>
      <c r="CA150" s="513">
        <v>3</v>
      </c>
      <c r="CC150" s="517" t="s">
        <v>21</v>
      </c>
      <c r="CF150" s="241">
        <v>98.7</v>
      </c>
      <c r="CG150" s="513">
        <v>0</v>
      </c>
      <c r="CI150" s="517" t="s">
        <v>155</v>
      </c>
      <c r="CL150" s="241">
        <v>236</v>
      </c>
      <c r="CM150" s="513">
        <v>0</v>
      </c>
      <c r="CO150" s="517" t="s">
        <v>3647</v>
      </c>
      <c r="CR150" s="241">
        <v>178.50000000000003</v>
      </c>
      <c r="CS150" s="513">
        <v>0</v>
      </c>
      <c r="CU150" s="517" t="s">
        <v>682</v>
      </c>
      <c r="CX150" s="246">
        <v>381.3</v>
      </c>
      <c r="CY150" s="56">
        <v>0</v>
      </c>
      <c r="DA150" s="517" t="s">
        <v>142</v>
      </c>
      <c r="DD150" s="241">
        <v>30.1</v>
      </c>
      <c r="DE150" s="513">
        <v>0</v>
      </c>
      <c r="DG150" s="517" t="s">
        <v>668</v>
      </c>
      <c r="DJ150" s="246">
        <v>53.7</v>
      </c>
      <c r="DK150" s="56">
        <v>0</v>
      </c>
      <c r="DM150" s="517" t="s">
        <v>3647</v>
      </c>
      <c r="DP150" s="246">
        <v>271.25</v>
      </c>
      <c r="DQ150" s="56">
        <v>0</v>
      </c>
      <c r="DS150" s="517" t="s">
        <v>2732</v>
      </c>
      <c r="DT150" s="390"/>
      <c r="DU150" s="390"/>
      <c r="DV150" s="241">
        <v>347.90000000000003</v>
      </c>
      <c r="DW150" s="513">
        <v>0</v>
      </c>
      <c r="DX150" s="390"/>
      <c r="DY150" s="517" t="s">
        <v>3644</v>
      </c>
      <c r="DZ150" s="390"/>
      <c r="EA150" s="390"/>
      <c r="EB150" s="246">
        <v>0</v>
      </c>
      <c r="EC150" s="56">
        <v>0</v>
      </c>
      <c r="ED150" s="390"/>
      <c r="EE150" s="517" t="s">
        <v>1665</v>
      </c>
      <c r="EF150" s="390"/>
      <c r="EG150" s="390"/>
      <c r="EH150" s="246">
        <v>309.8</v>
      </c>
      <c r="EI150" s="56">
        <v>0</v>
      </c>
      <c r="EJ150" s="390"/>
      <c r="EK150" s="517" t="s">
        <v>1349</v>
      </c>
      <c r="EL150" s="390"/>
      <c r="EM150" s="390"/>
      <c r="EN150" s="246">
        <v>271.3</v>
      </c>
      <c r="EO150" s="56">
        <v>2</v>
      </c>
      <c r="EQ150" s="517" t="s">
        <v>31</v>
      </c>
      <c r="ET150" s="241">
        <v>389.6</v>
      </c>
      <c r="EU150" s="513">
        <v>1</v>
      </c>
      <c r="EW150" s="517" t="s">
        <v>2715</v>
      </c>
      <c r="EZ150" s="246">
        <v>517.9</v>
      </c>
      <c r="FA150" s="56">
        <v>2</v>
      </c>
      <c r="FC150" s="517" t="s">
        <v>2732</v>
      </c>
      <c r="FF150" s="241">
        <v>198.99999999999997</v>
      </c>
      <c r="FG150" s="513">
        <v>0</v>
      </c>
      <c r="FI150" s="517" t="s">
        <v>3636</v>
      </c>
      <c r="FL150" s="246">
        <v>495.79999999999995</v>
      </c>
      <c r="FM150" s="56">
        <v>0</v>
      </c>
      <c r="FO150" s="517" t="s">
        <v>3625</v>
      </c>
      <c r="FR150" s="241">
        <v>102.5</v>
      </c>
      <c r="FS150" s="513">
        <v>3</v>
      </c>
      <c r="FU150" s="517" t="s">
        <v>2715</v>
      </c>
      <c r="FX150" s="246">
        <v>284.3</v>
      </c>
      <c r="FY150" s="56">
        <v>0</v>
      </c>
      <c r="GA150" s="517" t="s">
        <v>3636</v>
      </c>
      <c r="GD150" s="241">
        <v>385.10000000000008</v>
      </c>
      <c r="GE150" s="513">
        <v>0</v>
      </c>
      <c r="GG150" s="517" t="s">
        <v>2727</v>
      </c>
      <c r="GJ150" s="246">
        <v>251.9</v>
      </c>
      <c r="GK150" s="56">
        <v>0</v>
      </c>
      <c r="GM150" s="517" t="s">
        <v>142</v>
      </c>
      <c r="GN150" s="390"/>
      <c r="GO150" s="390"/>
      <c r="GP150" s="241">
        <v>808.60000000000014</v>
      </c>
      <c r="GQ150" s="513">
        <v>3</v>
      </c>
      <c r="GS150" s="517" t="s">
        <v>155</v>
      </c>
      <c r="GT150" s="390"/>
      <c r="GU150" s="390"/>
      <c r="GV150" s="246">
        <v>5.2</v>
      </c>
      <c r="GW150" s="56">
        <v>3</v>
      </c>
    </row>
    <row r="151" spans="1:221" s="481" customFormat="1" ht="15.75">
      <c r="D151" s="504"/>
      <c r="E151" s="470"/>
      <c r="V151" s="479" t="s">
        <v>2708</v>
      </c>
      <c r="W151" s="470"/>
      <c r="X151" s="470"/>
      <c r="Y151" s="479" t="s">
        <v>2710</v>
      </c>
      <c r="Z151" s="470"/>
      <c r="AA151" s="470"/>
      <c r="AB151" s="479" t="s">
        <v>1349</v>
      </c>
      <c r="AE151" s="470"/>
      <c r="AG151" s="549" t="s">
        <v>2710</v>
      </c>
      <c r="AH151" s="390"/>
      <c r="AI151" s="390"/>
      <c r="AJ151" s="241">
        <v>478.69999999999993</v>
      </c>
      <c r="AK151" s="513">
        <v>3</v>
      </c>
      <c r="AM151" s="515" t="s">
        <v>651</v>
      </c>
      <c r="AP151" s="241">
        <v>312.3</v>
      </c>
      <c r="AQ151" s="513">
        <v>3</v>
      </c>
      <c r="AS151" s="517" t="s">
        <v>3643</v>
      </c>
      <c r="AV151" s="528">
        <v>76</v>
      </c>
      <c r="AW151" s="513">
        <v>0</v>
      </c>
      <c r="AY151" s="517" t="s">
        <v>31</v>
      </c>
      <c r="BB151" s="241">
        <v>102</v>
      </c>
      <c r="BC151" s="513">
        <v>3</v>
      </c>
      <c r="BE151" s="517" t="s">
        <v>3644</v>
      </c>
      <c r="BH151" s="241">
        <v>479.95</v>
      </c>
      <c r="BI151" s="513">
        <v>2</v>
      </c>
      <c r="BK151" s="517" t="s">
        <v>1658</v>
      </c>
      <c r="BN151" s="241">
        <v>124.7</v>
      </c>
      <c r="BO151" s="513">
        <v>0</v>
      </c>
      <c r="BQ151" s="517" t="s">
        <v>2717</v>
      </c>
      <c r="BT151" s="241">
        <v>5.5</v>
      </c>
      <c r="BU151" s="513">
        <v>0</v>
      </c>
      <c r="BW151" s="517" t="s">
        <v>667</v>
      </c>
      <c r="BZ151" s="241">
        <v>144</v>
      </c>
      <c r="CA151" s="513">
        <v>0</v>
      </c>
      <c r="CC151" s="517" t="s">
        <v>668</v>
      </c>
      <c r="CF151" s="241">
        <v>198.79999999999998</v>
      </c>
      <c r="CG151" s="513">
        <v>3</v>
      </c>
      <c r="CI151" s="517" t="s">
        <v>142</v>
      </c>
      <c r="CL151" s="241">
        <v>433.8</v>
      </c>
      <c r="CM151" s="513">
        <v>3</v>
      </c>
      <c r="CO151" s="517" t="s">
        <v>155</v>
      </c>
      <c r="CR151" s="241">
        <v>772</v>
      </c>
      <c r="CS151" s="513">
        <v>3</v>
      </c>
      <c r="CU151" s="517" t="s">
        <v>2715</v>
      </c>
      <c r="CX151" s="246">
        <v>577.6</v>
      </c>
      <c r="CY151" s="56">
        <v>3</v>
      </c>
      <c r="DA151" s="517" t="s">
        <v>668</v>
      </c>
      <c r="DD151" s="241">
        <v>94.1</v>
      </c>
      <c r="DE151" s="513">
        <v>3</v>
      </c>
      <c r="DG151" s="517" t="s">
        <v>3647</v>
      </c>
      <c r="DJ151" s="246">
        <v>73</v>
      </c>
      <c r="DK151" s="56">
        <v>3</v>
      </c>
      <c r="DM151" s="517" t="s">
        <v>31</v>
      </c>
      <c r="DP151" s="246">
        <v>346.3</v>
      </c>
      <c r="DQ151" s="56">
        <v>3</v>
      </c>
      <c r="DS151" s="517" t="s">
        <v>2196</v>
      </c>
      <c r="DT151" s="390"/>
      <c r="DU151" s="390"/>
      <c r="DV151" s="241">
        <v>807.4</v>
      </c>
      <c r="DW151" s="513">
        <v>3</v>
      </c>
      <c r="DX151" s="390"/>
      <c r="DY151" s="517" t="s">
        <v>2198</v>
      </c>
      <c r="DZ151" s="390"/>
      <c r="EA151" s="390"/>
      <c r="EB151" s="246">
        <v>48</v>
      </c>
      <c r="EC151" s="56">
        <v>3</v>
      </c>
      <c r="ED151" s="390"/>
      <c r="EE151" s="517" t="s">
        <v>2710</v>
      </c>
      <c r="EF151" s="390"/>
      <c r="EG151" s="390"/>
      <c r="EH151" s="246">
        <v>464.1</v>
      </c>
      <c r="EI151" s="56">
        <v>3</v>
      </c>
      <c r="EJ151" s="390"/>
      <c r="EK151" s="517" t="s">
        <v>2732</v>
      </c>
      <c r="EL151" s="390"/>
      <c r="EM151" s="390"/>
      <c r="EN151" s="246">
        <v>240.1</v>
      </c>
      <c r="EO151" s="56">
        <v>1</v>
      </c>
      <c r="EQ151" s="517" t="s">
        <v>2710</v>
      </c>
      <c r="ET151" s="241">
        <v>447.00000000000006</v>
      </c>
      <c r="EU151" s="513">
        <v>2</v>
      </c>
      <c r="EW151" s="517" t="s">
        <v>668</v>
      </c>
      <c r="EZ151" s="246">
        <v>504.4</v>
      </c>
      <c r="FA151" s="56">
        <v>1</v>
      </c>
      <c r="FC151" s="517" t="s">
        <v>142</v>
      </c>
      <c r="FF151" s="241">
        <v>608.90000000000009</v>
      </c>
      <c r="FG151" s="513">
        <v>3</v>
      </c>
      <c r="FI151" s="517" t="s">
        <v>1349</v>
      </c>
      <c r="FL151" s="246">
        <v>744.59999999999991</v>
      </c>
      <c r="FM151" s="56">
        <v>3</v>
      </c>
      <c r="FO151" s="517" t="s">
        <v>1343</v>
      </c>
      <c r="FR151" s="241">
        <v>61.6</v>
      </c>
      <c r="FS151" s="513">
        <v>0</v>
      </c>
      <c r="FU151" s="517" t="s">
        <v>1657</v>
      </c>
      <c r="FX151" s="246">
        <v>471.9</v>
      </c>
      <c r="FY151" s="56">
        <v>3</v>
      </c>
      <c r="GA151" s="517" t="s">
        <v>142</v>
      </c>
      <c r="GD151" s="241">
        <v>656.5</v>
      </c>
      <c r="GE151" s="513">
        <v>3</v>
      </c>
      <c r="GG151" s="517" t="s">
        <v>1349</v>
      </c>
      <c r="GJ151" s="246">
        <v>486.5</v>
      </c>
      <c r="GK151" s="56">
        <v>3</v>
      </c>
      <c r="GM151" s="517" t="s">
        <v>2196</v>
      </c>
      <c r="GN151" s="390"/>
      <c r="GO151" s="390"/>
      <c r="GP151" s="241">
        <v>475.79999999999995</v>
      </c>
      <c r="GQ151" s="513">
        <v>0</v>
      </c>
      <c r="GS151" s="517" t="s">
        <v>31</v>
      </c>
      <c r="GT151" s="390"/>
      <c r="GU151" s="390"/>
      <c r="GV151" s="246">
        <v>0</v>
      </c>
      <c r="GW151" s="56">
        <v>0</v>
      </c>
    </row>
    <row r="152" spans="1:221" s="481" customFormat="1" ht="15.75">
      <c r="D152" s="504"/>
      <c r="E152" s="470"/>
      <c r="V152" s="479"/>
      <c r="W152" s="470"/>
      <c r="X152" s="470"/>
      <c r="Y152" s="479"/>
      <c r="Z152" s="470"/>
      <c r="AA152" s="470"/>
      <c r="AB152" s="479"/>
      <c r="AE152" s="470"/>
      <c r="AG152" s="549"/>
      <c r="AH152" s="390"/>
      <c r="AI152" s="390"/>
      <c r="AJ152" s="241"/>
      <c r="AK152" s="513"/>
      <c r="AM152" s="515"/>
      <c r="AP152" s="241"/>
      <c r="AQ152" s="513"/>
      <c r="AS152" s="517"/>
      <c r="AV152" s="528"/>
      <c r="AW152" s="513"/>
      <c r="AY152" s="517"/>
      <c r="BB152" s="241"/>
      <c r="BC152" s="513"/>
      <c r="BE152" s="517"/>
      <c r="BH152" s="241"/>
      <c r="BI152" s="513"/>
      <c r="BK152" s="517"/>
      <c r="BN152" s="241"/>
      <c r="BO152" s="513"/>
      <c r="BQ152" s="517"/>
      <c r="BT152" s="241"/>
      <c r="BU152" s="513"/>
      <c r="BW152" s="517"/>
      <c r="BZ152" s="241"/>
      <c r="CA152" s="513"/>
      <c r="CC152" s="517"/>
      <c r="CF152" s="241"/>
      <c r="CG152" s="513"/>
      <c r="CI152" s="517"/>
      <c r="CL152" s="241"/>
      <c r="CM152" s="513"/>
      <c r="CO152" s="517"/>
      <c r="CR152" s="241"/>
      <c r="CS152" s="513"/>
      <c r="CU152" s="517"/>
      <c r="CX152" s="246"/>
      <c r="CY152" s="56"/>
      <c r="DA152" s="517"/>
      <c r="DD152" s="241"/>
      <c r="DE152" s="513"/>
      <c r="DG152" s="517"/>
      <c r="DJ152" s="246"/>
      <c r="DK152" s="56"/>
      <c r="DM152" s="517"/>
      <c r="DP152" s="246"/>
      <c r="DQ152" s="56"/>
      <c r="DS152" s="517"/>
      <c r="DT152" s="390"/>
      <c r="DU152" s="390"/>
      <c r="DV152" s="241"/>
      <c r="DW152" s="513"/>
      <c r="DX152" s="390"/>
      <c r="DY152" s="517"/>
      <c r="DZ152" s="390"/>
      <c r="EA152" s="390"/>
      <c r="EB152" s="246"/>
      <c r="EC152" s="56"/>
      <c r="ED152" s="390"/>
      <c r="EE152" s="517"/>
      <c r="EF152" s="390"/>
      <c r="EG152" s="390"/>
      <c r="EH152" s="246"/>
      <c r="EI152" s="56"/>
      <c r="EJ152" s="390"/>
      <c r="EK152" s="517"/>
      <c r="EL152" s="390"/>
      <c r="EM152" s="390"/>
      <c r="EN152" s="246"/>
      <c r="EO152" s="56"/>
      <c r="EQ152" s="517"/>
      <c r="ET152" s="241"/>
      <c r="EU152" s="513"/>
      <c r="EW152" s="517"/>
      <c r="EZ152" s="246"/>
      <c r="FA152" s="56"/>
      <c r="FC152" s="517"/>
      <c r="FF152" s="241"/>
      <c r="FG152" s="513"/>
      <c r="FI152" s="517"/>
      <c r="FL152" s="246"/>
      <c r="FM152" s="56"/>
      <c r="FO152" s="517"/>
      <c r="FR152" s="241"/>
      <c r="FS152" s="513"/>
      <c r="FU152" s="517"/>
      <c r="FX152" s="246"/>
      <c r="FY152" s="56"/>
      <c r="GA152" s="517"/>
      <c r="GD152" s="241"/>
      <c r="GE152" s="513"/>
      <c r="GG152" s="517"/>
      <c r="GJ152" s="246"/>
      <c r="GK152" s="56"/>
      <c r="GM152" s="517"/>
      <c r="GN152" s="390"/>
      <c r="GO152" s="390"/>
      <c r="GP152" s="241"/>
      <c r="GQ152" s="513"/>
      <c r="GS152" s="517"/>
      <c r="GT152" s="390"/>
      <c r="GU152" s="390"/>
      <c r="GV152" s="246"/>
      <c r="GW152" s="56"/>
    </row>
    <row r="153" spans="1:221" s="481" customFormat="1" ht="15.75">
      <c r="D153" s="504"/>
      <c r="E153" s="470"/>
      <c r="V153" s="479" t="s">
        <v>2196</v>
      </c>
      <c r="W153" s="470"/>
      <c r="X153" s="470"/>
      <c r="Y153" s="479" t="s">
        <v>1657</v>
      </c>
      <c r="Z153" s="470"/>
      <c r="AA153" s="470"/>
      <c r="AB153" s="479" t="s">
        <v>668</v>
      </c>
      <c r="AE153" s="470"/>
      <c r="AG153" s="549" t="s">
        <v>2200</v>
      </c>
      <c r="AH153" s="390"/>
      <c r="AI153" s="390"/>
      <c r="AJ153" s="241">
        <v>90.2</v>
      </c>
      <c r="AK153" s="513">
        <v>0</v>
      </c>
      <c r="AM153" s="515" t="s">
        <v>1658</v>
      </c>
      <c r="AP153" s="241">
        <v>43.5</v>
      </c>
      <c r="AQ153" s="513">
        <v>0</v>
      </c>
      <c r="AS153" s="517" t="s">
        <v>31</v>
      </c>
      <c r="AV153" s="528">
        <v>163.1</v>
      </c>
      <c r="AW153" s="513">
        <v>3</v>
      </c>
      <c r="AY153" s="517" t="s">
        <v>2710</v>
      </c>
      <c r="BB153" s="241">
        <v>88.5</v>
      </c>
      <c r="BC153" s="513">
        <v>0</v>
      </c>
      <c r="BE153" s="517" t="s">
        <v>1344</v>
      </c>
      <c r="BH153" s="241">
        <v>660.2</v>
      </c>
      <c r="BI153" s="513">
        <v>3</v>
      </c>
      <c r="BK153" s="517" t="s">
        <v>682</v>
      </c>
      <c r="BN153" s="241">
        <v>155.6</v>
      </c>
      <c r="BO153" s="513">
        <v>3</v>
      </c>
      <c r="BQ153" s="517" t="s">
        <v>31</v>
      </c>
      <c r="BT153" s="241">
        <v>51.6</v>
      </c>
      <c r="BU153" s="513">
        <v>0</v>
      </c>
      <c r="BW153" s="517" t="s">
        <v>2198</v>
      </c>
      <c r="BZ153" s="241">
        <v>139.1</v>
      </c>
      <c r="CA153" s="513">
        <v>0</v>
      </c>
      <c r="CC153" s="517" t="s">
        <v>1658</v>
      </c>
      <c r="CF153" s="241">
        <v>55</v>
      </c>
      <c r="CG153" s="513">
        <v>3</v>
      </c>
      <c r="CI153" s="517" t="s">
        <v>633</v>
      </c>
      <c r="CL153" s="241">
        <v>397.5</v>
      </c>
      <c r="CM153" s="513">
        <v>1</v>
      </c>
      <c r="CO153" s="517" t="s">
        <v>2710</v>
      </c>
      <c r="CR153" s="241">
        <v>470.59999999999997</v>
      </c>
      <c r="CS153" s="513">
        <v>3</v>
      </c>
      <c r="CU153" s="517" t="s">
        <v>1657</v>
      </c>
      <c r="CX153" s="246">
        <v>824.4</v>
      </c>
      <c r="CY153" s="56">
        <v>2</v>
      </c>
      <c r="DA153" s="517" t="s">
        <v>2715</v>
      </c>
      <c r="DD153" s="241">
        <v>15.6</v>
      </c>
      <c r="DE153" s="513">
        <v>2</v>
      </c>
      <c r="DG153" s="517" t="s">
        <v>155</v>
      </c>
      <c r="DJ153" s="246">
        <v>0</v>
      </c>
      <c r="DK153" s="56">
        <v>0</v>
      </c>
      <c r="DM153" s="517" t="s">
        <v>1658</v>
      </c>
      <c r="DP153" s="246">
        <v>475.7</v>
      </c>
      <c r="DQ153" s="56">
        <v>1</v>
      </c>
      <c r="DS153" s="517" t="s">
        <v>2200</v>
      </c>
      <c r="DT153" s="390"/>
      <c r="DU153" s="390"/>
      <c r="DV153" s="241">
        <v>709.09999999999991</v>
      </c>
      <c r="DW153" s="513">
        <v>0</v>
      </c>
      <c r="DX153" s="390"/>
      <c r="DY153" s="517" t="s">
        <v>142</v>
      </c>
      <c r="DZ153" s="390"/>
      <c r="EA153" s="390"/>
      <c r="EB153" s="246">
        <v>40.200000000000003</v>
      </c>
      <c r="EC153" s="56">
        <v>0</v>
      </c>
      <c r="ED153" s="390"/>
      <c r="EE153" s="517" t="s">
        <v>2200</v>
      </c>
      <c r="EF153" s="390"/>
      <c r="EG153" s="390"/>
      <c r="EH153" s="246">
        <v>474.3</v>
      </c>
      <c r="EI153" s="56">
        <v>1</v>
      </c>
      <c r="EJ153" s="390"/>
      <c r="EK153" s="517" t="s">
        <v>1658</v>
      </c>
      <c r="EL153" s="390"/>
      <c r="EM153" s="390"/>
      <c r="EN153" s="246">
        <v>209.7</v>
      </c>
      <c r="EO153" s="56">
        <v>2</v>
      </c>
      <c r="EQ153" s="517" t="s">
        <v>2708</v>
      </c>
      <c r="ET153" s="241">
        <v>270.2</v>
      </c>
      <c r="EU153" s="513">
        <v>1</v>
      </c>
      <c r="EW153" s="517" t="s">
        <v>682</v>
      </c>
      <c r="EZ153" s="246">
        <v>463.4</v>
      </c>
      <c r="FA153" s="56">
        <v>3</v>
      </c>
      <c r="FC153" s="517" t="s">
        <v>667</v>
      </c>
      <c r="FF153" s="241">
        <v>586.09999999999991</v>
      </c>
      <c r="FG153" s="513">
        <v>3</v>
      </c>
      <c r="FI153" s="517" t="s">
        <v>1658</v>
      </c>
      <c r="FL153" s="246">
        <v>528.80000000000007</v>
      </c>
      <c r="FM153" s="56">
        <v>2</v>
      </c>
      <c r="FO153" s="517" t="s">
        <v>667</v>
      </c>
      <c r="FR153" s="241">
        <v>152.1</v>
      </c>
      <c r="FS153" s="513">
        <v>3</v>
      </c>
      <c r="FU153" s="517" t="s">
        <v>2710</v>
      </c>
      <c r="FX153" s="246">
        <v>605.6</v>
      </c>
      <c r="FY153" s="56">
        <v>3</v>
      </c>
      <c r="GA153" s="517" t="s">
        <v>2212</v>
      </c>
      <c r="GD153" s="241">
        <v>630</v>
      </c>
      <c r="GE153" s="513">
        <v>2</v>
      </c>
      <c r="GG153" s="517" t="s">
        <v>651</v>
      </c>
      <c r="GJ153" s="246">
        <v>375.20000000000005</v>
      </c>
      <c r="GK153" s="56">
        <v>0</v>
      </c>
      <c r="GM153" s="517" t="s">
        <v>668</v>
      </c>
      <c r="GN153" s="390"/>
      <c r="GO153" s="390"/>
      <c r="GP153" s="241">
        <v>230.2</v>
      </c>
      <c r="GQ153" s="513">
        <v>0</v>
      </c>
      <c r="GS153" s="517" t="s">
        <v>3644</v>
      </c>
      <c r="GT153" s="390"/>
      <c r="GU153" s="390"/>
      <c r="GV153" s="246">
        <v>336.5</v>
      </c>
      <c r="GW153" s="56">
        <v>3</v>
      </c>
    </row>
    <row r="154" spans="1:221" s="481" customFormat="1" ht="15.75">
      <c r="D154" s="504"/>
      <c r="E154" s="470"/>
      <c r="V154" s="479" t="s">
        <v>668</v>
      </c>
      <c r="W154" s="470"/>
      <c r="X154" s="470"/>
      <c r="Y154" s="479" t="s">
        <v>155</v>
      </c>
      <c r="Z154" s="470"/>
      <c r="AA154" s="470"/>
      <c r="AB154" s="479" t="s">
        <v>2708</v>
      </c>
      <c r="AE154" s="470"/>
      <c r="AG154" s="549" t="s">
        <v>1667</v>
      </c>
      <c r="AH154" s="390"/>
      <c r="AI154" s="390"/>
      <c r="AJ154" s="241">
        <v>244.79999999999998</v>
      </c>
      <c r="AK154" s="513">
        <v>3</v>
      </c>
      <c r="AM154" s="515" t="s">
        <v>2727</v>
      </c>
      <c r="AP154" s="241">
        <v>76.5</v>
      </c>
      <c r="AQ154" s="513">
        <v>3</v>
      </c>
      <c r="AS154" s="517" t="s">
        <v>1657</v>
      </c>
      <c r="AV154" s="528">
        <v>82.2</v>
      </c>
      <c r="AW154" s="513">
        <v>0</v>
      </c>
      <c r="AY154" s="517" t="s">
        <v>651</v>
      </c>
      <c r="BB154" s="241">
        <v>147.20000000000002</v>
      </c>
      <c r="BC154" s="513">
        <v>3</v>
      </c>
      <c r="BE154" s="517" t="s">
        <v>1657</v>
      </c>
      <c r="BH154" s="241">
        <v>498</v>
      </c>
      <c r="BI154" s="513">
        <v>0</v>
      </c>
      <c r="BK154" s="517" t="s">
        <v>2727</v>
      </c>
      <c r="BN154" s="241">
        <v>115.10000000000001</v>
      </c>
      <c r="BO154" s="513">
        <v>0</v>
      </c>
      <c r="BQ154" s="517" t="s">
        <v>1667</v>
      </c>
      <c r="BT154" s="241">
        <v>109.80000000000001</v>
      </c>
      <c r="BU154" s="513">
        <v>3</v>
      </c>
      <c r="BW154" s="517" t="s">
        <v>3647</v>
      </c>
      <c r="BZ154" s="241">
        <v>406.7</v>
      </c>
      <c r="CA154" s="513">
        <v>3</v>
      </c>
      <c r="CC154" s="517" t="s">
        <v>682</v>
      </c>
      <c r="CF154" s="241">
        <v>0</v>
      </c>
      <c r="CG154" s="513">
        <v>0</v>
      </c>
      <c r="CI154" s="517" t="s">
        <v>3647</v>
      </c>
      <c r="CL154" s="241">
        <v>458.7</v>
      </c>
      <c r="CM154" s="513">
        <v>2</v>
      </c>
      <c r="CO154" s="517" t="s">
        <v>3644</v>
      </c>
      <c r="CR154" s="241">
        <v>347.59999999999997</v>
      </c>
      <c r="CS154" s="513">
        <v>0</v>
      </c>
      <c r="CU154" s="517" t="s">
        <v>667</v>
      </c>
      <c r="CX154" s="246">
        <v>772.4</v>
      </c>
      <c r="CY154" s="56">
        <v>1</v>
      </c>
      <c r="DA154" s="517" t="s">
        <v>3644</v>
      </c>
      <c r="DD154" s="241">
        <v>15.399999999999999</v>
      </c>
      <c r="DE154" s="513">
        <v>1</v>
      </c>
      <c r="DG154" s="517" t="s">
        <v>1343</v>
      </c>
      <c r="DJ154" s="246">
        <v>46.5</v>
      </c>
      <c r="DK154" s="56">
        <v>3</v>
      </c>
      <c r="DM154" s="517" t="s">
        <v>155</v>
      </c>
      <c r="DP154" s="246">
        <v>501.9</v>
      </c>
      <c r="DQ154" s="56">
        <v>2</v>
      </c>
      <c r="DS154" s="517" t="s">
        <v>2715</v>
      </c>
      <c r="DT154" s="390"/>
      <c r="DU154" s="390"/>
      <c r="DV154" s="241">
        <v>916.59999999999991</v>
      </c>
      <c r="DW154" s="513">
        <v>3</v>
      </c>
      <c r="DX154" s="390"/>
      <c r="DY154" s="517" t="s">
        <v>1657</v>
      </c>
      <c r="DZ154" s="390"/>
      <c r="EA154" s="390"/>
      <c r="EB154" s="246">
        <v>321</v>
      </c>
      <c r="EC154" s="56">
        <v>3</v>
      </c>
      <c r="ED154" s="390"/>
      <c r="EE154" s="517" t="s">
        <v>3644</v>
      </c>
      <c r="EF154" s="390"/>
      <c r="EG154" s="390"/>
      <c r="EH154" s="246">
        <v>514</v>
      </c>
      <c r="EI154" s="56">
        <v>2</v>
      </c>
      <c r="EJ154" s="390"/>
      <c r="EK154" s="517" t="s">
        <v>31</v>
      </c>
      <c r="EL154" s="390"/>
      <c r="EM154" s="390"/>
      <c r="EN154" s="246">
        <v>172.5</v>
      </c>
      <c r="EO154" s="56">
        <v>1</v>
      </c>
      <c r="EQ154" s="517" t="s">
        <v>1658</v>
      </c>
      <c r="ET154" s="241">
        <v>294.89999999999998</v>
      </c>
      <c r="EU154" s="513">
        <v>2</v>
      </c>
      <c r="EW154" s="517" t="s">
        <v>1665</v>
      </c>
      <c r="EZ154" s="246">
        <v>340.5</v>
      </c>
      <c r="FA154" s="56">
        <v>0</v>
      </c>
      <c r="FC154" s="517" t="s">
        <v>2212</v>
      </c>
      <c r="FF154" s="241">
        <v>271.89999999999998</v>
      </c>
      <c r="FG154" s="513">
        <v>0</v>
      </c>
      <c r="FI154" s="517" t="s">
        <v>3646</v>
      </c>
      <c r="FL154" s="246">
        <v>461.2</v>
      </c>
      <c r="FM154" s="56">
        <v>1</v>
      </c>
      <c r="FO154" s="517" t="s">
        <v>3647</v>
      </c>
      <c r="FR154" s="241">
        <v>88.5</v>
      </c>
      <c r="FS154" s="513">
        <v>0</v>
      </c>
      <c r="FU154" s="517" t="s">
        <v>3643</v>
      </c>
      <c r="FX154" s="246">
        <v>362.4</v>
      </c>
      <c r="FY154" s="56">
        <v>0</v>
      </c>
      <c r="GA154" s="517" t="s">
        <v>2196</v>
      </c>
      <c r="GD154" s="241">
        <v>568.85</v>
      </c>
      <c r="GE154" s="513">
        <v>1</v>
      </c>
      <c r="GG154" s="517" t="s">
        <v>21</v>
      </c>
      <c r="GJ154" s="246">
        <v>477.9</v>
      </c>
      <c r="GK154" s="56">
        <v>3</v>
      </c>
      <c r="GM154" s="517" t="s">
        <v>155</v>
      </c>
      <c r="GN154" s="390"/>
      <c r="GO154" s="390"/>
      <c r="GP154" s="241">
        <v>844.30000000000007</v>
      </c>
      <c r="GQ154" s="513">
        <v>3</v>
      </c>
      <c r="GS154" s="517" t="s">
        <v>3643</v>
      </c>
      <c r="GT154" s="390"/>
      <c r="GU154" s="390"/>
      <c r="GV154" s="246">
        <v>0</v>
      </c>
      <c r="GW154" s="56">
        <v>0</v>
      </c>
    </row>
    <row r="155" spans="1:221" s="481" customFormat="1" ht="15.75" customHeight="1">
      <c r="E155" s="482"/>
      <c r="AL155" s="480"/>
      <c r="AP155" s="480"/>
      <c r="AU155" s="480"/>
      <c r="BE155" s="480"/>
      <c r="BF155" s="480"/>
      <c r="BI155" s="480"/>
      <c r="BJ155" s="480"/>
      <c r="BM155" s="480"/>
      <c r="BN155" s="480"/>
      <c r="BQ155" s="480"/>
      <c r="BR155" s="480"/>
      <c r="BU155" s="480"/>
      <c r="BV155" s="480"/>
      <c r="BY155" s="480"/>
      <c r="BZ155" s="480"/>
      <c r="CC155" s="480"/>
      <c r="CD155" s="480"/>
      <c r="CG155" s="480"/>
      <c r="CH155" s="480"/>
      <c r="CK155" s="480"/>
      <c r="CL155" s="480"/>
      <c r="CO155" s="480"/>
      <c r="CP155" s="480"/>
      <c r="CS155" s="480"/>
      <c r="CT155" s="480"/>
      <c r="CW155" s="480"/>
      <c r="CX155" s="480"/>
      <c r="DA155" s="480"/>
      <c r="DB155" s="480"/>
      <c r="DE155" s="480"/>
      <c r="DF155" s="480"/>
      <c r="DI155" s="480"/>
      <c r="DJ155" s="480"/>
      <c r="DM155" s="480"/>
      <c r="DN155" s="480"/>
      <c r="DQ155" s="480"/>
      <c r="DR155" s="480"/>
      <c r="DU155" s="480"/>
      <c r="DV155" s="480"/>
      <c r="DY155" s="480"/>
      <c r="DZ155" s="480"/>
      <c r="EC155" s="480"/>
      <c r="ED155" s="480"/>
      <c r="EG155" s="480"/>
      <c r="EJ155" s="480"/>
      <c r="EM155" s="480"/>
      <c r="EP155" s="496"/>
    </row>
    <row r="156" spans="1:221" s="38" customFormat="1" ht="15.75" customHeight="1">
      <c r="A156" s="519"/>
      <c r="B156" s="481"/>
      <c r="C156" s="481"/>
      <c r="D156" s="481"/>
      <c r="E156" s="480"/>
      <c r="F156" s="481"/>
      <c r="L156" s="481"/>
      <c r="AK156" s="481"/>
      <c r="AL156" s="480"/>
      <c r="AM156" s="319"/>
      <c r="AN156" s="319"/>
      <c r="AO156" s="520"/>
      <c r="AP156" s="320"/>
      <c r="AQ156" s="319"/>
      <c r="AR156" s="319"/>
      <c r="AS156" s="319"/>
      <c r="AT156" s="519"/>
      <c r="AU156" s="319"/>
      <c r="BB156" s="520"/>
      <c r="BC156" s="520"/>
      <c r="BD156" s="319"/>
      <c r="BE156" s="319"/>
      <c r="BF156" s="319"/>
      <c r="BG156" s="319"/>
      <c r="BH156" s="319"/>
      <c r="BI156" s="319"/>
      <c r="BJ156" s="319"/>
      <c r="BK156" s="519"/>
      <c r="EP156" s="496"/>
      <c r="EQ156" s="481"/>
      <c r="ER156" s="481"/>
    </row>
    <row r="157" spans="1:221" ht="20.25">
      <c r="A157" s="495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4"/>
      <c r="BJ157" s="514"/>
      <c r="BL157" s="28"/>
      <c r="BM157" s="28"/>
      <c r="BN157" s="28"/>
      <c r="BO157" s="28"/>
      <c r="DW157"/>
      <c r="EP157" s="525"/>
    </row>
    <row r="158" spans="1:221" ht="15">
      <c r="A158" s="497" t="s">
        <v>4186</v>
      </c>
      <c r="E158" s="256"/>
      <c r="F158" s="256"/>
      <c r="L158" s="256"/>
      <c r="V158" s="497" t="s">
        <v>4187</v>
      </c>
      <c r="Y158" s="256"/>
      <c r="Z158" s="256"/>
      <c r="AA158" s="256"/>
      <c r="AB158" s="256"/>
      <c r="AC158" s="256"/>
      <c r="AG158" s="497" t="s">
        <v>4186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7"/>
      <c r="DW158"/>
      <c r="DY158" s="256"/>
      <c r="DZ158" s="10"/>
    </row>
    <row r="159" spans="1:221" s="463" customFormat="1" ht="26.25">
      <c r="A159" s="510" t="s">
        <v>199</v>
      </c>
      <c r="B159" s="507"/>
      <c r="C159" s="507"/>
      <c r="M159" s="508" t="s">
        <v>5109</v>
      </c>
      <c r="N159" s="507"/>
      <c r="O159" s="507"/>
      <c r="P159" s="507"/>
      <c r="Q159" s="507"/>
      <c r="R159" s="512" t="s">
        <v>150</v>
      </c>
      <c r="S159" s="498" t="s">
        <v>3027</v>
      </c>
      <c r="V159" s="510" t="s">
        <v>4184</v>
      </c>
      <c r="W159" s="507"/>
      <c r="X159" s="507"/>
      <c r="Y159" s="510" t="s">
        <v>3302</v>
      </c>
      <c r="Z159" s="507"/>
      <c r="AA159" s="507"/>
      <c r="AB159" s="510" t="s">
        <v>4185</v>
      </c>
      <c r="AG159" s="510" t="s">
        <v>4174</v>
      </c>
      <c r="AK159" s="511"/>
      <c r="AM159" s="506" t="s">
        <v>4175</v>
      </c>
      <c r="AS159" s="510" t="s">
        <v>4176</v>
      </c>
      <c r="AT159" s="507"/>
      <c r="AU159" s="507"/>
      <c r="AY159" s="510" t="s">
        <v>4177</v>
      </c>
      <c r="AZ159" s="507"/>
      <c r="BA159" s="507"/>
      <c r="BE159" s="510" t="s">
        <v>737</v>
      </c>
      <c r="BF159" s="507"/>
      <c r="BG159" s="507"/>
      <c r="BH159" s="507"/>
      <c r="BI159" s="507"/>
      <c r="BJ159" s="507"/>
      <c r="BK159" s="510" t="s">
        <v>4178</v>
      </c>
      <c r="BL159" s="507"/>
      <c r="BM159" s="507"/>
      <c r="BN159" s="507"/>
      <c r="BO159" s="507"/>
      <c r="BP159" s="507"/>
      <c r="BQ159" s="510" t="s">
        <v>4179</v>
      </c>
      <c r="BR159" s="507"/>
      <c r="BW159" s="510" t="s">
        <v>3024</v>
      </c>
      <c r="BX159" s="507"/>
      <c r="BY159" s="507"/>
      <c r="CC159" s="510" t="s">
        <v>4464</v>
      </c>
      <c r="CI159" s="510" t="s">
        <v>186</v>
      </c>
      <c r="CJ159" s="507"/>
      <c r="CK159" s="507"/>
      <c r="CO159" s="510" t="s">
        <v>175</v>
      </c>
      <c r="CP159" s="507"/>
      <c r="CQ159" s="507"/>
      <c r="CU159" s="510" t="s">
        <v>3025</v>
      </c>
      <c r="DA159" s="510" t="s">
        <v>4180</v>
      </c>
      <c r="DB159" s="507"/>
      <c r="DC159" s="507"/>
      <c r="DG159" s="510" t="s">
        <v>4181</v>
      </c>
      <c r="DM159" s="510" t="s">
        <v>188</v>
      </c>
      <c r="DS159" s="510" t="s">
        <v>4182</v>
      </c>
      <c r="DT159" s="507"/>
      <c r="DU159" s="507"/>
      <c r="DY159" s="510" t="s">
        <v>3026</v>
      </c>
      <c r="EE159" s="510" t="s">
        <v>2265</v>
      </c>
      <c r="EK159" s="510" t="s">
        <v>190</v>
      </c>
      <c r="EQ159" s="510" t="s">
        <v>3163</v>
      </c>
      <c r="ER159" s="507"/>
      <c r="ES159" s="507"/>
      <c r="EW159" s="510" t="s">
        <v>3164</v>
      </c>
      <c r="FC159" s="510" t="s">
        <v>4183</v>
      </c>
      <c r="FD159" s="507"/>
      <c r="FE159" s="507"/>
      <c r="FI159" s="510" t="s">
        <v>193</v>
      </c>
      <c r="FO159" s="510" t="s">
        <v>3207</v>
      </c>
      <c r="FP159" s="507"/>
      <c r="FQ159" s="507"/>
      <c r="FU159" s="510" t="s">
        <v>194</v>
      </c>
      <c r="GA159" s="510" t="s">
        <v>176</v>
      </c>
      <c r="GB159" s="507"/>
      <c r="GC159" s="507"/>
      <c r="GG159" s="510" t="s">
        <v>196</v>
      </c>
      <c r="GM159" s="510" t="s">
        <v>3165</v>
      </c>
      <c r="GN159" s="507"/>
      <c r="GO159" s="507"/>
      <c r="GS159" s="510" t="s">
        <v>198</v>
      </c>
    </row>
    <row r="160" spans="1:221" ht="16.5">
      <c r="A160" s="479" t="s">
        <v>2202</v>
      </c>
      <c r="D160" s="246">
        <f>'Punten per wedstrijd'!E1056</f>
        <v>3169.7000000000007</v>
      </c>
      <c r="E160" s="56">
        <v>2</v>
      </c>
      <c r="G160" s="479" t="s">
        <v>3645</v>
      </c>
      <c r="J160" s="246">
        <f>'Punten per wedstrijd'!E1097</f>
        <v>1341.2000000000003</v>
      </c>
      <c r="K160" s="56">
        <v>0</v>
      </c>
      <c r="M160" s="516" t="s">
        <v>0</v>
      </c>
      <c r="N160" s="560" t="s">
        <v>2264</v>
      </c>
      <c r="R160" s="523">
        <f>$AR$446</f>
        <v>62</v>
      </c>
      <c r="S160" s="556">
        <f>$E$446</f>
        <v>13481.899999999998</v>
      </c>
      <c r="V160" s="479" t="s">
        <v>687</v>
      </c>
      <c r="Y160" s="479" t="s">
        <v>675</v>
      </c>
      <c r="AB160" s="479" t="s">
        <v>3642</v>
      </c>
      <c r="AG160" s="517" t="s">
        <v>2709</v>
      </c>
      <c r="AJ160" s="28">
        <v>136</v>
      </c>
      <c r="AK160" s="56">
        <v>1</v>
      </c>
      <c r="AM160" s="517" t="s">
        <v>2202</v>
      </c>
      <c r="AP160" s="28">
        <v>186.2</v>
      </c>
      <c r="AQ160" s="56">
        <v>0</v>
      </c>
      <c r="AS160" s="517" t="s">
        <v>687</v>
      </c>
      <c r="AV160" s="246">
        <v>30.299999999999997</v>
      </c>
      <c r="AW160" s="56">
        <v>0</v>
      </c>
      <c r="AY160" s="517" t="s">
        <v>11</v>
      </c>
      <c r="BB160" s="246">
        <v>66.099999999999994</v>
      </c>
      <c r="BC160" s="56">
        <v>0</v>
      </c>
      <c r="BE160" s="517" t="s">
        <v>1346</v>
      </c>
      <c r="BH160" s="246">
        <v>621.59999999999991</v>
      </c>
      <c r="BI160" s="56">
        <v>3</v>
      </c>
      <c r="BK160" s="517" t="s">
        <v>2217</v>
      </c>
      <c r="BN160" s="246">
        <v>133.70000000000002</v>
      </c>
      <c r="BO160" s="56">
        <v>0</v>
      </c>
      <c r="BQ160" s="517" t="s">
        <v>2709</v>
      </c>
      <c r="BT160" s="246">
        <v>100.39999999999999</v>
      </c>
      <c r="BU160" s="56">
        <v>3</v>
      </c>
      <c r="BW160" s="517" t="s">
        <v>2209</v>
      </c>
      <c r="BZ160" s="246">
        <v>201.5</v>
      </c>
      <c r="CA160" s="56">
        <v>0</v>
      </c>
      <c r="CC160" s="517" t="s">
        <v>1337</v>
      </c>
      <c r="CF160" s="246">
        <v>65.900000000000006</v>
      </c>
      <c r="CG160" s="56">
        <v>0</v>
      </c>
      <c r="CI160" s="517" t="s">
        <v>11</v>
      </c>
      <c r="CL160" s="246">
        <v>250.3</v>
      </c>
      <c r="CM160" s="56">
        <v>0</v>
      </c>
      <c r="CO160" s="517" t="s">
        <v>2193</v>
      </c>
      <c r="CR160" s="246">
        <v>241.2</v>
      </c>
      <c r="CS160" s="56">
        <v>0</v>
      </c>
      <c r="CU160" s="517" t="s">
        <v>1668</v>
      </c>
      <c r="CX160" s="246">
        <v>593.20000000000005</v>
      </c>
      <c r="CY160" s="56">
        <v>0</v>
      </c>
      <c r="DA160" s="517" t="s">
        <v>1671</v>
      </c>
      <c r="DD160" s="246">
        <v>81</v>
      </c>
      <c r="DE160" s="56">
        <v>3</v>
      </c>
      <c r="DG160" s="517" t="s">
        <v>3639</v>
      </c>
      <c r="DJ160" s="246">
        <v>70</v>
      </c>
      <c r="DK160" s="56">
        <v>3</v>
      </c>
      <c r="DM160" s="517" t="s">
        <v>1346</v>
      </c>
      <c r="DP160" s="246">
        <v>302</v>
      </c>
      <c r="DQ160" s="56">
        <v>0</v>
      </c>
      <c r="DS160" s="517" t="s">
        <v>2709</v>
      </c>
      <c r="DV160" s="246">
        <v>299.39999999999998</v>
      </c>
      <c r="DW160" s="56">
        <v>2</v>
      </c>
      <c r="DY160" s="517" t="s">
        <v>2325</v>
      </c>
      <c r="EB160" s="246">
        <v>156.5</v>
      </c>
      <c r="EC160" s="56">
        <v>0</v>
      </c>
      <c r="EE160" s="517" t="s">
        <v>1690</v>
      </c>
      <c r="EH160" s="246">
        <v>250.6</v>
      </c>
      <c r="EI160" s="56">
        <v>3</v>
      </c>
      <c r="EK160" s="517" t="s">
        <v>2197</v>
      </c>
      <c r="EN160" s="246">
        <v>334.7</v>
      </c>
      <c r="EO160" s="56">
        <v>2</v>
      </c>
      <c r="EQ160" s="517" t="s">
        <v>3639</v>
      </c>
      <c r="ET160" s="246">
        <v>377.00000000000006</v>
      </c>
      <c r="EU160" s="56">
        <v>1</v>
      </c>
      <c r="EW160" s="517" t="s">
        <v>3642</v>
      </c>
      <c r="EZ160" s="246">
        <v>483.70000000000005</v>
      </c>
      <c r="FA160" s="56">
        <v>1</v>
      </c>
      <c r="FC160" s="517" t="s">
        <v>1690</v>
      </c>
      <c r="FF160" s="246">
        <v>253.24999999999997</v>
      </c>
      <c r="FG160" s="56">
        <v>3</v>
      </c>
      <c r="FI160" s="517" t="s">
        <v>1346</v>
      </c>
      <c r="FL160" s="246">
        <v>232.10000000000002</v>
      </c>
      <c r="FM160" s="56">
        <v>0</v>
      </c>
      <c r="FO160" s="517" t="s">
        <v>3655</v>
      </c>
      <c r="FR160" s="246">
        <v>152.6</v>
      </c>
      <c r="FS160" s="56">
        <v>0</v>
      </c>
      <c r="FU160" s="517" t="s">
        <v>2712</v>
      </c>
      <c r="FX160" s="246">
        <v>612.69999999999993</v>
      </c>
      <c r="FY160" s="56">
        <v>3</v>
      </c>
      <c r="GA160" s="517" t="s">
        <v>3641</v>
      </c>
      <c r="GD160" s="246">
        <v>456.5</v>
      </c>
      <c r="GE160" s="56">
        <v>0</v>
      </c>
      <c r="GG160" s="517" t="s">
        <v>2193</v>
      </c>
      <c r="GJ160" s="246">
        <v>94.5</v>
      </c>
      <c r="GK160" s="56">
        <v>0</v>
      </c>
      <c r="GM160" s="517" t="s">
        <v>3655</v>
      </c>
      <c r="GN160" s="616"/>
      <c r="GO160" s="616"/>
      <c r="GP160" s="246">
        <v>611.09999999999991</v>
      </c>
      <c r="GQ160" s="56">
        <v>2</v>
      </c>
      <c r="GR160" s="616"/>
      <c r="GS160" s="517" t="s">
        <v>1668</v>
      </c>
      <c r="GT160" s="616"/>
      <c r="GU160" s="616"/>
      <c r="GV160" s="246">
        <v>300.75</v>
      </c>
      <c r="GW160" s="56">
        <v>3</v>
      </c>
      <c r="HM160" s="616"/>
    </row>
    <row r="161" spans="1:221" ht="16.5">
      <c r="A161" s="479" t="s">
        <v>2712</v>
      </c>
      <c r="D161" s="246">
        <f>'Punten per wedstrijd'!E1062</f>
        <v>3149.7</v>
      </c>
      <c r="E161" s="56">
        <v>1</v>
      </c>
      <c r="G161" s="479" t="s">
        <v>1664</v>
      </c>
      <c r="J161" s="246">
        <f>'Punten per wedstrijd'!E992</f>
        <v>2572.5000000000005</v>
      </c>
      <c r="K161" s="56">
        <v>3</v>
      </c>
      <c r="M161" s="516" t="s">
        <v>2</v>
      </c>
      <c r="N161" s="560" t="s">
        <v>4038</v>
      </c>
      <c r="R161" s="523">
        <f>$AR$408</f>
        <v>62</v>
      </c>
      <c r="S161" s="556">
        <f>$E$408</f>
        <v>13342.400000000001</v>
      </c>
      <c r="V161" s="479" t="s">
        <v>2733</v>
      </c>
      <c r="Y161" s="479" t="s">
        <v>687</v>
      </c>
      <c r="AB161" s="479" t="s">
        <v>1346</v>
      </c>
      <c r="AG161" s="517" t="s">
        <v>1690</v>
      </c>
      <c r="AJ161" s="28">
        <v>168.60000000000002</v>
      </c>
      <c r="AK161" s="56">
        <v>2</v>
      </c>
      <c r="AM161" s="517" t="s">
        <v>2201</v>
      </c>
      <c r="AP161" s="28">
        <v>494.7</v>
      </c>
      <c r="AQ161" s="56">
        <v>3</v>
      </c>
      <c r="AS161" s="517" t="s">
        <v>2202</v>
      </c>
      <c r="AV161" s="246">
        <v>256.3</v>
      </c>
      <c r="AW161" s="56">
        <v>3</v>
      </c>
      <c r="AY161" s="517" t="s">
        <v>700</v>
      </c>
      <c r="BB161" s="246">
        <v>85.5</v>
      </c>
      <c r="BC161" s="56">
        <v>3</v>
      </c>
      <c r="BE161" s="517" t="s">
        <v>11</v>
      </c>
      <c r="BH161" s="246">
        <v>456.4</v>
      </c>
      <c r="BI161" s="56">
        <v>0</v>
      </c>
      <c r="BK161" s="517" t="s">
        <v>33</v>
      </c>
      <c r="BN161" s="246">
        <v>220.60000000000002</v>
      </c>
      <c r="BO161" s="56">
        <v>3</v>
      </c>
      <c r="BQ161" s="517" t="s">
        <v>3639</v>
      </c>
      <c r="BT161" s="246">
        <v>52.800000000000004</v>
      </c>
      <c r="BU161" s="56">
        <v>0</v>
      </c>
      <c r="BW161" s="517" t="s">
        <v>704</v>
      </c>
      <c r="BZ161" s="246">
        <v>349.59999999999997</v>
      </c>
      <c r="CA161" s="56">
        <v>3</v>
      </c>
      <c r="CC161" s="517" t="s">
        <v>1351</v>
      </c>
      <c r="CF161" s="246">
        <v>88.4</v>
      </c>
      <c r="CG161" s="56">
        <v>3</v>
      </c>
      <c r="CI161" s="517" t="s">
        <v>1351</v>
      </c>
      <c r="CL161" s="246">
        <v>385.4</v>
      </c>
      <c r="CM161" s="56">
        <v>3</v>
      </c>
      <c r="CO161" s="517" t="s">
        <v>2712</v>
      </c>
      <c r="CR161" s="246">
        <v>715.1</v>
      </c>
      <c r="CS161" s="56">
        <v>3</v>
      </c>
      <c r="CU161" s="517" t="s">
        <v>1351</v>
      </c>
      <c r="CX161" s="246">
        <v>839.1</v>
      </c>
      <c r="CY161" s="56">
        <v>3</v>
      </c>
      <c r="DA161" s="517" t="s">
        <v>180</v>
      </c>
      <c r="DD161" s="246">
        <v>0</v>
      </c>
      <c r="DE161" s="56">
        <v>0</v>
      </c>
      <c r="DG161" s="517" t="s">
        <v>2725</v>
      </c>
      <c r="DJ161" s="246">
        <v>0</v>
      </c>
      <c r="DK161" s="56">
        <v>0</v>
      </c>
      <c r="DM161" s="517" t="s">
        <v>2709</v>
      </c>
      <c r="DP161" s="246">
        <v>418.95000000000005</v>
      </c>
      <c r="DQ161" s="56">
        <v>3</v>
      </c>
      <c r="DS161" s="517" t="s">
        <v>3642</v>
      </c>
      <c r="DV161" s="246">
        <v>277.7</v>
      </c>
      <c r="DW161" s="56">
        <v>1</v>
      </c>
      <c r="DY161" s="517" t="s">
        <v>2725</v>
      </c>
      <c r="EB161" s="246">
        <v>303.3</v>
      </c>
      <c r="EC161" s="56">
        <v>3</v>
      </c>
      <c r="EE161" s="517" t="s">
        <v>1346</v>
      </c>
      <c r="EH161" s="246">
        <v>110.4</v>
      </c>
      <c r="EI161" s="56">
        <v>0</v>
      </c>
      <c r="EK161" s="517" t="s">
        <v>2709</v>
      </c>
      <c r="EN161" s="246">
        <v>270.5</v>
      </c>
      <c r="EO161" s="56">
        <v>1</v>
      </c>
      <c r="EQ161" s="517" t="s">
        <v>704</v>
      </c>
      <c r="ET161" s="246">
        <v>378.8</v>
      </c>
      <c r="EU161" s="56">
        <v>2</v>
      </c>
      <c r="EW161" s="517" t="s">
        <v>180</v>
      </c>
      <c r="EZ161" s="246">
        <v>592.5</v>
      </c>
      <c r="FA161" s="56">
        <v>2</v>
      </c>
      <c r="FC161" s="517" t="s">
        <v>2197</v>
      </c>
      <c r="FF161" s="246">
        <v>175.8</v>
      </c>
      <c r="FG161" s="56">
        <v>0</v>
      </c>
      <c r="FI161" s="517" t="s">
        <v>3645</v>
      </c>
      <c r="FL161" s="246">
        <v>450</v>
      </c>
      <c r="FM161" s="56">
        <v>3</v>
      </c>
      <c r="FO161" s="517" t="s">
        <v>2724</v>
      </c>
      <c r="FR161" s="246">
        <v>202.6</v>
      </c>
      <c r="FS161" s="56">
        <v>3</v>
      </c>
      <c r="FU161" s="517" t="s">
        <v>2733</v>
      </c>
      <c r="FX161" s="246">
        <v>381.2</v>
      </c>
      <c r="FY161" s="56">
        <v>0</v>
      </c>
      <c r="GA161" s="517" t="s">
        <v>1664</v>
      </c>
      <c r="GD161" s="246">
        <v>638.5</v>
      </c>
      <c r="GE161" s="56">
        <v>3</v>
      </c>
      <c r="GG161" s="517" t="s">
        <v>3639</v>
      </c>
      <c r="GJ161" s="246">
        <v>549.79999999999995</v>
      </c>
      <c r="GK161" s="56">
        <v>3</v>
      </c>
      <c r="GM161" s="517" t="s">
        <v>2220</v>
      </c>
      <c r="GN161" s="616"/>
      <c r="GO161" s="616"/>
      <c r="GP161" s="246">
        <v>496.9</v>
      </c>
      <c r="GQ161" s="56">
        <v>1</v>
      </c>
      <c r="GR161" s="616"/>
      <c r="GS161" s="517" t="s">
        <v>2202</v>
      </c>
      <c r="GT161" s="616"/>
      <c r="GU161" s="616"/>
      <c r="GV161" s="246">
        <v>0</v>
      </c>
      <c r="GW161" s="56">
        <v>0</v>
      </c>
      <c r="HM161" s="616"/>
    </row>
    <row r="162" spans="1:221" ht="16.5">
      <c r="A162" s="479"/>
      <c r="D162" s="246"/>
      <c r="E162" s="56"/>
      <c r="G162" s="479"/>
      <c r="J162" s="246"/>
      <c r="K162" s="56"/>
      <c r="M162" s="516" t="s">
        <v>3</v>
      </c>
      <c r="N162" s="560" t="s">
        <v>2262</v>
      </c>
      <c r="R162" s="523">
        <f>$AR$329</f>
        <v>61</v>
      </c>
      <c r="S162" s="556">
        <f>$E$329</f>
        <v>13293.85</v>
      </c>
      <c r="V162" s="479"/>
      <c r="Y162" s="479"/>
      <c r="AB162" s="479"/>
      <c r="AG162" s="517"/>
      <c r="AJ162" s="28"/>
      <c r="AK162" s="56"/>
      <c r="AM162" s="517"/>
      <c r="AP162" s="28"/>
      <c r="AQ162" s="56"/>
      <c r="AS162" s="517"/>
      <c r="AV162" s="246"/>
      <c r="AW162" s="56"/>
      <c r="AY162" s="517"/>
      <c r="BB162" s="246"/>
      <c r="BC162" s="56"/>
      <c r="BE162" s="517"/>
      <c r="BH162" s="246"/>
      <c r="BI162" s="56"/>
      <c r="BK162" s="517"/>
      <c r="BN162" s="246"/>
      <c r="BO162" s="56"/>
      <c r="BQ162" s="517"/>
      <c r="BT162" s="246"/>
      <c r="BU162" s="56"/>
      <c r="BW162" s="517"/>
      <c r="BZ162" s="246"/>
      <c r="CA162" s="56"/>
      <c r="CC162" s="517"/>
      <c r="CF162" s="246"/>
      <c r="CG162" s="56"/>
      <c r="CI162" s="517"/>
      <c r="CL162" s="246"/>
      <c r="CM162" s="56"/>
      <c r="CO162" s="517"/>
      <c r="CR162" s="246"/>
      <c r="CS162" s="56"/>
      <c r="CU162" s="517"/>
      <c r="CX162" s="246"/>
      <c r="CY162" s="56"/>
      <c r="DA162" s="517"/>
      <c r="DD162" s="246"/>
      <c r="DE162" s="56"/>
      <c r="DG162" s="517"/>
      <c r="DJ162" s="246"/>
      <c r="DK162" s="56"/>
      <c r="DM162" s="517"/>
      <c r="DP162" s="246"/>
      <c r="DQ162" s="56"/>
      <c r="DS162" s="517"/>
      <c r="DV162" s="246"/>
      <c r="DW162" s="56"/>
      <c r="DY162" s="517"/>
      <c r="EB162" s="246"/>
      <c r="EC162" s="56"/>
      <c r="EE162" s="517"/>
      <c r="EH162" s="246"/>
      <c r="EI162" s="56"/>
      <c r="EK162" s="517"/>
      <c r="EN162" s="246"/>
      <c r="EO162" s="56"/>
      <c r="EQ162" s="517"/>
      <c r="ET162" s="246"/>
      <c r="EU162" s="56"/>
      <c r="EW162" s="517"/>
      <c r="EZ162" s="246"/>
      <c r="FA162" s="56"/>
      <c r="FC162" s="517"/>
      <c r="FF162" s="246"/>
      <c r="FG162" s="56"/>
      <c r="FI162" s="517"/>
      <c r="FL162" s="246"/>
      <c r="FM162" s="56"/>
      <c r="FO162" s="517"/>
      <c r="FR162" s="246"/>
      <c r="FS162" s="56"/>
      <c r="FU162" s="517"/>
      <c r="FX162" s="246"/>
      <c r="FY162" s="56"/>
      <c r="GA162" s="517"/>
      <c r="GD162" s="246"/>
      <c r="GE162" s="56"/>
      <c r="GG162" s="517"/>
      <c r="GJ162" s="246"/>
      <c r="GK162" s="56"/>
      <c r="GM162" s="517"/>
      <c r="GN162" s="616"/>
      <c r="GO162" s="616"/>
      <c r="GP162" s="246"/>
      <c r="GQ162" s="56"/>
      <c r="GR162" s="616"/>
      <c r="GS162" s="517"/>
      <c r="GT162" s="616"/>
      <c r="GU162" s="616"/>
      <c r="GV162" s="246"/>
      <c r="GW162" s="56"/>
      <c r="HM162" s="616"/>
    </row>
    <row r="163" spans="1:221" ht="16.5">
      <c r="A163" s="479" t="s">
        <v>2709</v>
      </c>
      <c r="D163" s="246">
        <f>'Punten per wedstrijd'!E1118</f>
        <v>1993.8999999999999</v>
      </c>
      <c r="E163" s="56">
        <v>2</v>
      </c>
      <c r="G163" s="479" t="s">
        <v>3639</v>
      </c>
      <c r="J163" s="246">
        <f>'Punten per wedstrijd'!E1067</f>
        <v>2211.3000000000002</v>
      </c>
      <c r="K163" s="56">
        <v>0</v>
      </c>
      <c r="M163" s="516" t="s">
        <v>5</v>
      </c>
      <c r="N163" s="524" t="s">
        <v>4069</v>
      </c>
      <c r="R163" s="523">
        <f>$AR$459</f>
        <v>56</v>
      </c>
      <c r="S163" s="556">
        <f>$E$459</f>
        <v>11300.399999999998</v>
      </c>
      <c r="V163" s="479" t="s">
        <v>2712</v>
      </c>
      <c r="Y163" s="479" t="s">
        <v>1690</v>
      </c>
      <c r="AB163" s="479" t="s">
        <v>2209</v>
      </c>
      <c r="AG163" s="517" t="s">
        <v>687</v>
      </c>
      <c r="AJ163" s="28">
        <v>439.20000000000005</v>
      </c>
      <c r="AK163" s="56">
        <v>0</v>
      </c>
      <c r="AM163" s="517" t="s">
        <v>1668</v>
      </c>
      <c r="AP163" s="28">
        <v>448</v>
      </c>
      <c r="AQ163" s="56">
        <v>3</v>
      </c>
      <c r="AS163" s="517" t="s">
        <v>704</v>
      </c>
      <c r="AV163" s="246">
        <v>93.2</v>
      </c>
      <c r="AW163" s="56">
        <v>3</v>
      </c>
      <c r="AY163" s="517" t="s">
        <v>1351</v>
      </c>
      <c r="BB163" s="246">
        <v>153.30000000000001</v>
      </c>
      <c r="BC163" s="56">
        <v>2</v>
      </c>
      <c r="BE163" s="517" t="s">
        <v>2325</v>
      </c>
      <c r="BH163" s="246">
        <v>965.59999999999991</v>
      </c>
      <c r="BI163" s="56">
        <v>2</v>
      </c>
      <c r="BK163" s="517" t="s">
        <v>2209</v>
      </c>
      <c r="BN163" s="246">
        <v>161.80000000000001</v>
      </c>
      <c r="BO163" s="56">
        <v>2</v>
      </c>
      <c r="BQ163" s="517" t="s">
        <v>3642</v>
      </c>
      <c r="BT163" s="246">
        <v>57.2</v>
      </c>
      <c r="BU163" s="56">
        <v>0</v>
      </c>
      <c r="BW163" s="517" t="s">
        <v>2725</v>
      </c>
      <c r="BZ163" s="246">
        <v>447.3</v>
      </c>
      <c r="CA163" s="56">
        <v>3</v>
      </c>
      <c r="CC163" s="517" t="s">
        <v>2197</v>
      </c>
      <c r="CF163" s="246">
        <v>62.6</v>
      </c>
      <c r="CG163" s="56">
        <v>0</v>
      </c>
      <c r="CI163" s="517" t="s">
        <v>3639</v>
      </c>
      <c r="CL163" s="246">
        <v>465.40000000000003</v>
      </c>
      <c r="CM163" s="56">
        <v>2</v>
      </c>
      <c r="CO163" s="517" t="s">
        <v>2197</v>
      </c>
      <c r="CR163" s="246">
        <v>124.70000000000002</v>
      </c>
      <c r="CS163" s="56">
        <v>0</v>
      </c>
      <c r="CU163" s="517" t="s">
        <v>2216</v>
      </c>
      <c r="CX163" s="246">
        <v>930.4</v>
      </c>
      <c r="CY163" s="56">
        <v>3</v>
      </c>
      <c r="DA163" s="517" t="s">
        <v>2197</v>
      </c>
      <c r="DD163" s="246">
        <v>0</v>
      </c>
      <c r="DE163" s="56">
        <v>1</v>
      </c>
      <c r="DG163" s="517" t="s">
        <v>2202</v>
      </c>
      <c r="DJ163" s="246">
        <v>6</v>
      </c>
      <c r="DK163" s="56">
        <v>0</v>
      </c>
      <c r="DM163" s="517" t="s">
        <v>3645</v>
      </c>
      <c r="DP163" s="246">
        <v>533.85</v>
      </c>
      <c r="DQ163" s="56">
        <v>1</v>
      </c>
      <c r="DS163" s="517" t="s">
        <v>2733</v>
      </c>
      <c r="DV163" s="246">
        <v>397.9</v>
      </c>
      <c r="DW163" s="56">
        <v>0</v>
      </c>
      <c r="DY163" s="517" t="s">
        <v>1346</v>
      </c>
      <c r="EB163" s="246">
        <v>235.9</v>
      </c>
      <c r="EC163" s="56">
        <v>2</v>
      </c>
      <c r="EE163" s="517" t="s">
        <v>2725</v>
      </c>
      <c r="EH163" s="246">
        <v>151.4</v>
      </c>
      <c r="EI163" s="56">
        <v>0</v>
      </c>
      <c r="EK163" s="517" t="s">
        <v>2220</v>
      </c>
      <c r="EN163" s="246">
        <v>212.5</v>
      </c>
      <c r="EO163" s="56">
        <v>0</v>
      </c>
      <c r="EQ163" s="517" t="s">
        <v>3655</v>
      </c>
      <c r="ET163" s="246">
        <v>418.59999999999997</v>
      </c>
      <c r="EU163" s="56">
        <v>1</v>
      </c>
      <c r="EW163" s="517" t="s">
        <v>1337</v>
      </c>
      <c r="EZ163" s="246">
        <v>496.25</v>
      </c>
      <c r="FA163" s="56">
        <v>2</v>
      </c>
      <c r="FC163" s="517" t="s">
        <v>675</v>
      </c>
      <c r="FF163" s="246">
        <v>418.8</v>
      </c>
      <c r="FG163" s="56">
        <v>2</v>
      </c>
      <c r="FI163" s="517" t="s">
        <v>11</v>
      </c>
      <c r="FL163" s="246">
        <v>386</v>
      </c>
      <c r="FM163" s="56">
        <v>0</v>
      </c>
      <c r="FO163" s="517" t="s">
        <v>1671</v>
      </c>
      <c r="FR163" s="246">
        <v>89.7</v>
      </c>
      <c r="FS163" s="56">
        <v>3</v>
      </c>
      <c r="FU163" s="517" t="s">
        <v>2217</v>
      </c>
      <c r="FX163" s="246">
        <v>433.9</v>
      </c>
      <c r="FY163" s="56">
        <v>0</v>
      </c>
      <c r="GA163" s="517" t="s">
        <v>2709</v>
      </c>
      <c r="GD163" s="246">
        <v>677.2</v>
      </c>
      <c r="GE163" s="56">
        <v>2</v>
      </c>
      <c r="GG163" s="517" t="s">
        <v>2728</v>
      </c>
      <c r="GJ163" s="246">
        <v>491.5</v>
      </c>
      <c r="GK163" s="56">
        <v>3</v>
      </c>
      <c r="GM163" s="517" t="s">
        <v>2733</v>
      </c>
      <c r="GN163" s="616"/>
      <c r="GO163" s="616"/>
      <c r="GP163" s="246">
        <v>523.1</v>
      </c>
      <c r="GQ163" s="56">
        <v>1</v>
      </c>
      <c r="GR163" s="616"/>
      <c r="GS163" s="517" t="s">
        <v>700</v>
      </c>
      <c r="GT163" s="616"/>
      <c r="GU163" s="616"/>
      <c r="GV163" s="246">
        <v>297.3</v>
      </c>
      <c r="GW163" s="56">
        <v>3</v>
      </c>
      <c r="HM163" s="616"/>
    </row>
    <row r="164" spans="1:221" ht="16.5">
      <c r="A164" s="479" t="s">
        <v>687</v>
      </c>
      <c r="D164" s="246">
        <f>'Punten per wedstrijd'!E1018</f>
        <v>1984.3999999999999</v>
      </c>
      <c r="E164" s="56">
        <v>1</v>
      </c>
      <c r="G164" s="479" t="s">
        <v>11</v>
      </c>
      <c r="J164" s="246">
        <f>'Punten per wedstrijd'!E1010</f>
        <v>3796.9</v>
      </c>
      <c r="K164" s="56">
        <v>3</v>
      </c>
      <c r="M164" s="516" t="s">
        <v>7</v>
      </c>
      <c r="N164" s="524" t="s">
        <v>1775</v>
      </c>
      <c r="R164" s="523">
        <f>$AR$339</f>
        <v>55</v>
      </c>
      <c r="S164" s="556">
        <f>$E$339</f>
        <v>11092.449999999999</v>
      </c>
      <c r="V164" s="479" t="s">
        <v>2725</v>
      </c>
      <c r="Y164" s="479" t="s">
        <v>2201</v>
      </c>
      <c r="AB164" s="479" t="s">
        <v>180</v>
      </c>
      <c r="AG164" s="517" t="s">
        <v>3641</v>
      </c>
      <c r="AJ164" s="28">
        <v>588.25</v>
      </c>
      <c r="AK164" s="56">
        <v>3</v>
      </c>
      <c r="AM164" s="517" t="s">
        <v>2325</v>
      </c>
      <c r="AP164" s="28">
        <v>339.7</v>
      </c>
      <c r="AQ164" s="56">
        <v>0</v>
      </c>
      <c r="AS164" s="517" t="s">
        <v>1668</v>
      </c>
      <c r="AV164" s="246">
        <v>61.2</v>
      </c>
      <c r="AW164" s="56">
        <v>0</v>
      </c>
      <c r="AY164" s="517" t="s">
        <v>1346</v>
      </c>
      <c r="BB164" s="246">
        <v>148.60000000000002</v>
      </c>
      <c r="BC164" s="56">
        <v>1</v>
      </c>
      <c r="BE164" s="517" t="s">
        <v>2728</v>
      </c>
      <c r="BH164" s="246">
        <v>791.3</v>
      </c>
      <c r="BI164" s="56">
        <v>1</v>
      </c>
      <c r="BK164" s="517" t="s">
        <v>3655</v>
      </c>
      <c r="BN164" s="246">
        <v>148.4</v>
      </c>
      <c r="BO164" s="56">
        <v>1</v>
      </c>
      <c r="BQ164" s="517" t="s">
        <v>1664</v>
      </c>
      <c r="BT164" s="246">
        <v>75.200000000000017</v>
      </c>
      <c r="BU164" s="56">
        <v>3</v>
      </c>
      <c r="BW164" s="517" t="s">
        <v>1690</v>
      </c>
      <c r="BZ164" s="246">
        <v>303.89999999999998</v>
      </c>
      <c r="CA164" s="56">
        <v>0</v>
      </c>
      <c r="CC164" s="517" t="s">
        <v>11</v>
      </c>
      <c r="CF164" s="246">
        <v>90.5</v>
      </c>
      <c r="CG164" s="56">
        <v>3</v>
      </c>
      <c r="CI164" s="517" t="s">
        <v>1690</v>
      </c>
      <c r="CL164" s="246">
        <v>425.4</v>
      </c>
      <c r="CM164" s="56">
        <v>1</v>
      </c>
      <c r="CO164" s="517" t="s">
        <v>1668</v>
      </c>
      <c r="CR164" s="246">
        <v>512.90000000000009</v>
      </c>
      <c r="CS164" s="56">
        <v>3</v>
      </c>
      <c r="CU164" s="517" t="s">
        <v>3642</v>
      </c>
      <c r="CX164" s="246">
        <v>424.80000000000007</v>
      </c>
      <c r="CY164" s="56">
        <v>0</v>
      </c>
      <c r="DA164" s="517" t="s">
        <v>2217</v>
      </c>
      <c r="DD164" s="246">
        <v>0</v>
      </c>
      <c r="DE164" s="56">
        <v>1</v>
      </c>
      <c r="DG164" s="517" t="s">
        <v>1671</v>
      </c>
      <c r="DJ164" s="246">
        <v>84.3</v>
      </c>
      <c r="DK164" s="56">
        <v>3</v>
      </c>
      <c r="DM164" s="517" t="s">
        <v>3639</v>
      </c>
      <c r="DP164" s="246">
        <v>597.04999999999995</v>
      </c>
      <c r="DQ164" s="56">
        <v>2</v>
      </c>
      <c r="DS164" s="517" t="s">
        <v>1346</v>
      </c>
      <c r="DV164" s="246">
        <v>774.19999999999993</v>
      </c>
      <c r="DW164" s="56">
        <v>3</v>
      </c>
      <c r="DY164" s="517" t="s">
        <v>675</v>
      </c>
      <c r="EB164" s="246">
        <v>202</v>
      </c>
      <c r="EC164" s="56">
        <v>1</v>
      </c>
      <c r="EE164" s="517" t="s">
        <v>704</v>
      </c>
      <c r="EH164" s="246">
        <v>322.5</v>
      </c>
      <c r="EI164" s="56">
        <v>3</v>
      </c>
      <c r="EK164" s="517" t="s">
        <v>675</v>
      </c>
      <c r="EN164" s="246">
        <v>323.59999999999997</v>
      </c>
      <c r="EO164" s="56">
        <v>3</v>
      </c>
      <c r="EQ164" s="517" t="s">
        <v>1337</v>
      </c>
      <c r="ET164" s="246">
        <v>492.90000000000003</v>
      </c>
      <c r="EU164" s="56">
        <v>2</v>
      </c>
      <c r="EW164" s="517" t="s">
        <v>2728</v>
      </c>
      <c r="EZ164" s="246">
        <v>412.5</v>
      </c>
      <c r="FA164" s="56">
        <v>1</v>
      </c>
      <c r="FC164" s="517" t="s">
        <v>1351</v>
      </c>
      <c r="FF164" s="246">
        <v>405.70000000000005</v>
      </c>
      <c r="FG164" s="56">
        <v>1</v>
      </c>
      <c r="FI164" s="517" t="s">
        <v>675</v>
      </c>
      <c r="FL164" s="246">
        <v>740.9</v>
      </c>
      <c r="FM164" s="56">
        <v>3</v>
      </c>
      <c r="FO164" s="517" t="s">
        <v>700</v>
      </c>
      <c r="FR164" s="246">
        <v>56</v>
      </c>
      <c r="FS164" s="56">
        <v>0</v>
      </c>
      <c r="FU164" s="517" t="s">
        <v>2709</v>
      </c>
      <c r="FX164" s="246">
        <v>589</v>
      </c>
      <c r="FY164" s="56">
        <v>3</v>
      </c>
      <c r="GA164" s="517" t="s">
        <v>2728</v>
      </c>
      <c r="GD164" s="246">
        <v>631.9</v>
      </c>
      <c r="GE164" s="56">
        <v>1</v>
      </c>
      <c r="GG164" s="517" t="s">
        <v>2733</v>
      </c>
      <c r="GJ164" s="246">
        <v>303</v>
      </c>
      <c r="GK164" s="56">
        <v>0</v>
      </c>
      <c r="GM164" s="517" t="s">
        <v>2216</v>
      </c>
      <c r="GN164" s="616"/>
      <c r="GO164" s="616"/>
      <c r="GP164" s="246">
        <v>537.6</v>
      </c>
      <c r="GQ164" s="56">
        <v>2</v>
      </c>
      <c r="GR164" s="616"/>
      <c r="GS164" s="517" t="s">
        <v>2724</v>
      </c>
      <c r="GT164" s="616"/>
      <c r="GU164" s="616"/>
      <c r="GV164" s="246">
        <v>134.69999999999999</v>
      </c>
      <c r="GW164" s="56">
        <v>0</v>
      </c>
      <c r="HM164" s="616"/>
    </row>
    <row r="165" spans="1:221" ht="16.5">
      <c r="A165" s="479"/>
      <c r="D165" s="246"/>
      <c r="E165" s="56"/>
      <c r="G165" s="479"/>
      <c r="J165" s="246"/>
      <c r="K165" s="56"/>
      <c r="M165" s="516" t="s">
        <v>8</v>
      </c>
      <c r="N165" s="524" t="s">
        <v>4017</v>
      </c>
      <c r="R165" s="523">
        <f>$AR$380</f>
        <v>53</v>
      </c>
      <c r="S165" s="556">
        <f>$E$380</f>
        <v>13573.900000000001</v>
      </c>
      <c r="V165" s="479"/>
      <c r="Y165" s="479"/>
      <c r="AB165" s="479"/>
      <c r="AG165" s="517"/>
      <c r="AJ165" s="28"/>
      <c r="AK165" s="56"/>
      <c r="AM165" s="517"/>
      <c r="AP165" s="28"/>
      <c r="AQ165" s="56"/>
      <c r="AS165" s="517"/>
      <c r="AV165" s="246"/>
      <c r="AW165" s="56"/>
      <c r="AY165" s="517"/>
      <c r="BB165" s="246"/>
      <c r="BC165" s="56"/>
      <c r="BE165" s="517"/>
      <c r="BH165" s="246"/>
      <c r="BI165" s="56"/>
      <c r="BK165" s="517"/>
      <c r="BN165" s="246"/>
      <c r="BO165" s="56"/>
      <c r="BQ165" s="517"/>
      <c r="BT165" s="246"/>
      <c r="BU165" s="56"/>
      <c r="BW165" s="517"/>
      <c r="BZ165" s="246"/>
      <c r="CA165" s="56"/>
      <c r="CC165" s="517"/>
      <c r="CF165" s="246"/>
      <c r="CG165" s="56"/>
      <c r="CI165" s="517"/>
      <c r="CL165" s="246"/>
      <c r="CM165" s="56"/>
      <c r="CO165" s="517"/>
      <c r="CR165" s="246"/>
      <c r="CS165" s="56"/>
      <c r="CU165" s="517"/>
      <c r="CX165" s="246"/>
      <c r="CY165" s="56"/>
      <c r="DA165" s="517"/>
      <c r="DD165" s="246"/>
      <c r="DE165" s="56"/>
      <c r="DG165" s="517"/>
      <c r="DJ165" s="246"/>
      <c r="DK165" s="56"/>
      <c r="DM165" s="517"/>
      <c r="DP165" s="246"/>
      <c r="DQ165" s="56"/>
      <c r="DS165" s="517"/>
      <c r="DV165" s="246"/>
      <c r="DW165" s="56"/>
      <c r="DY165" s="517"/>
      <c r="EB165" s="246"/>
      <c r="EC165" s="56"/>
      <c r="EE165" s="517"/>
      <c r="EH165" s="246"/>
      <c r="EI165" s="56"/>
      <c r="EK165" s="517"/>
      <c r="EN165" s="246"/>
      <c r="EO165" s="56"/>
      <c r="EQ165" s="517"/>
      <c r="ET165" s="246"/>
      <c r="EU165" s="56"/>
      <c r="EW165" s="517"/>
      <c r="EZ165" s="246"/>
      <c r="FA165" s="56"/>
      <c r="FC165" s="517"/>
      <c r="FF165" s="246"/>
      <c r="FG165" s="56"/>
      <c r="FI165" s="517"/>
      <c r="FL165" s="246"/>
      <c r="FM165" s="56"/>
      <c r="FO165" s="517"/>
      <c r="FR165" s="246"/>
      <c r="FS165" s="56"/>
      <c r="FU165" s="517"/>
      <c r="FX165" s="246"/>
      <c r="FY165" s="56"/>
      <c r="GA165" s="517"/>
      <c r="GD165" s="246"/>
      <c r="GE165" s="56"/>
      <c r="GG165" s="517"/>
      <c r="GJ165" s="246"/>
      <c r="GK165" s="56"/>
      <c r="GM165" s="517"/>
      <c r="GN165" s="616"/>
      <c r="GO165" s="616"/>
      <c r="GP165" s="246"/>
      <c r="GQ165" s="56"/>
      <c r="GR165" s="616"/>
      <c r="GS165" s="517"/>
      <c r="GT165" s="616"/>
      <c r="GU165" s="616"/>
      <c r="GV165" s="246"/>
      <c r="GW165" s="56"/>
      <c r="HM165" s="616"/>
    </row>
    <row r="166" spans="1:221" ht="16.5">
      <c r="A166" s="479" t="s">
        <v>675</v>
      </c>
      <c r="D166" s="246">
        <f>'Punten per wedstrijd'!E998</f>
        <v>2148</v>
      </c>
      <c r="E166" s="56">
        <v>3</v>
      </c>
      <c r="G166" s="479" t="s">
        <v>3655</v>
      </c>
      <c r="J166" s="246">
        <f>'Punten per wedstrijd'!E1020</f>
        <v>2006.6</v>
      </c>
      <c r="K166" s="56">
        <v>3</v>
      </c>
      <c r="M166" s="516" t="s">
        <v>10</v>
      </c>
      <c r="N166" s="524" t="s">
        <v>3006</v>
      </c>
      <c r="R166" s="523">
        <f>$AR$451</f>
        <v>51</v>
      </c>
      <c r="S166" s="556">
        <f>$E$451</f>
        <v>12786.9</v>
      </c>
      <c r="V166" s="479" t="s">
        <v>2197</v>
      </c>
      <c r="Y166" s="479" t="s">
        <v>3655</v>
      </c>
      <c r="AB166" s="479" t="s">
        <v>2216</v>
      </c>
      <c r="AG166" s="517" t="s">
        <v>704</v>
      </c>
      <c r="AJ166" s="28">
        <v>444.4</v>
      </c>
      <c r="AK166" s="56">
        <v>3</v>
      </c>
      <c r="AM166" s="517" t="s">
        <v>675</v>
      </c>
      <c r="AP166" s="28">
        <v>18</v>
      </c>
      <c r="AQ166" s="56">
        <v>0</v>
      </c>
      <c r="AS166" s="517" t="s">
        <v>700</v>
      </c>
      <c r="AV166" s="246">
        <v>74.5</v>
      </c>
      <c r="AW166" s="56">
        <v>0</v>
      </c>
      <c r="AY166" s="517" t="s">
        <v>2193</v>
      </c>
      <c r="BB166" s="246">
        <v>112.19999999999999</v>
      </c>
      <c r="BC166" s="56">
        <v>2</v>
      </c>
      <c r="BE166" s="517" t="s">
        <v>2724</v>
      </c>
      <c r="BH166" s="246">
        <v>342.9</v>
      </c>
      <c r="BI166" s="56">
        <v>0</v>
      </c>
      <c r="BK166" s="517" t="s">
        <v>2216</v>
      </c>
      <c r="BN166" s="246">
        <v>226.39999999999998</v>
      </c>
      <c r="BO166" s="56">
        <v>1</v>
      </c>
      <c r="BQ166" s="517" t="s">
        <v>2193</v>
      </c>
      <c r="BT166" s="246">
        <v>71.100000000000009</v>
      </c>
      <c r="BU166" s="56">
        <v>1</v>
      </c>
      <c r="BW166" s="517" t="s">
        <v>1664</v>
      </c>
      <c r="BZ166" s="246">
        <v>177</v>
      </c>
      <c r="CA166" s="56">
        <v>0</v>
      </c>
      <c r="CC166" s="517" t="s">
        <v>1671</v>
      </c>
      <c r="CF166" s="246">
        <v>133.1</v>
      </c>
      <c r="CG166" s="56">
        <v>3</v>
      </c>
      <c r="CI166" s="517" t="s">
        <v>2712</v>
      </c>
      <c r="CL166" s="246">
        <v>397.2</v>
      </c>
      <c r="CM166" s="56">
        <v>1</v>
      </c>
      <c r="CO166" s="517" t="s">
        <v>1671</v>
      </c>
      <c r="CR166" s="246">
        <v>590.90000000000009</v>
      </c>
      <c r="CS166" s="56">
        <v>3</v>
      </c>
      <c r="CU166" s="517" t="s">
        <v>1690</v>
      </c>
      <c r="CX166" s="246">
        <v>241</v>
      </c>
      <c r="CY166" s="56">
        <v>0</v>
      </c>
      <c r="DA166" s="517" t="s">
        <v>2193</v>
      </c>
      <c r="DD166" s="246">
        <v>28</v>
      </c>
      <c r="DE166" s="56">
        <v>3</v>
      </c>
      <c r="DG166" s="517" t="s">
        <v>2709</v>
      </c>
      <c r="DJ166" s="246">
        <v>49</v>
      </c>
      <c r="DK166" s="56">
        <v>2</v>
      </c>
      <c r="DM166" s="517" t="s">
        <v>2325</v>
      </c>
      <c r="DP166" s="246">
        <v>441.6</v>
      </c>
      <c r="DQ166" s="56">
        <v>1</v>
      </c>
      <c r="DS166" s="517" t="s">
        <v>3641</v>
      </c>
      <c r="DV166" s="246">
        <v>611.80000000000007</v>
      </c>
      <c r="DW166" s="56">
        <v>0</v>
      </c>
      <c r="DY166" s="517" t="s">
        <v>3642</v>
      </c>
      <c r="EB166" s="246">
        <v>82.5</v>
      </c>
      <c r="EC166" s="56">
        <v>0</v>
      </c>
      <c r="EE166" s="517" t="s">
        <v>2733</v>
      </c>
      <c r="EH166" s="246">
        <v>362.40000000000003</v>
      </c>
      <c r="EI166" s="56">
        <v>3</v>
      </c>
      <c r="EK166" s="517" t="s">
        <v>1668</v>
      </c>
      <c r="EN166" s="246">
        <v>258.89999999999998</v>
      </c>
      <c r="EO166" s="56">
        <v>0</v>
      </c>
      <c r="EQ166" s="517" t="s">
        <v>1690</v>
      </c>
      <c r="ET166" s="246">
        <v>328.1</v>
      </c>
      <c r="EU166" s="56">
        <v>0</v>
      </c>
      <c r="EW166" s="517" t="s">
        <v>2712</v>
      </c>
      <c r="EZ166" s="246">
        <v>474</v>
      </c>
      <c r="FA166" s="56">
        <v>0</v>
      </c>
      <c r="FC166" s="517" t="s">
        <v>3641</v>
      </c>
      <c r="FF166" s="246">
        <v>497.1</v>
      </c>
      <c r="FG166" s="56">
        <v>3</v>
      </c>
      <c r="FI166" s="517" t="s">
        <v>2220</v>
      </c>
      <c r="FL166" s="246">
        <v>645.20000000000005</v>
      </c>
      <c r="FM166" s="56">
        <v>3</v>
      </c>
      <c r="FO166" s="517" t="s">
        <v>2733</v>
      </c>
      <c r="FR166" s="246">
        <v>166.9</v>
      </c>
      <c r="FS166" s="56">
        <v>3</v>
      </c>
      <c r="FU166" s="517" t="s">
        <v>2197</v>
      </c>
      <c r="FX166" s="246">
        <v>575.6</v>
      </c>
      <c r="FY166" s="56">
        <v>2</v>
      </c>
      <c r="GA166" s="517" t="s">
        <v>2733</v>
      </c>
      <c r="GD166" s="246">
        <v>412.3</v>
      </c>
      <c r="GE166" s="56">
        <v>1</v>
      </c>
      <c r="GG166" s="517" t="s">
        <v>2216</v>
      </c>
      <c r="GJ166" s="246">
        <v>484.75</v>
      </c>
      <c r="GK166" s="56">
        <v>0</v>
      </c>
      <c r="GM166" s="517" t="s">
        <v>2325</v>
      </c>
      <c r="GN166" s="616"/>
      <c r="GO166" s="616"/>
      <c r="GP166" s="246">
        <v>753.1</v>
      </c>
      <c r="GQ166" s="56">
        <v>3</v>
      </c>
      <c r="GR166" s="616"/>
      <c r="GS166" s="517" t="s">
        <v>2201</v>
      </c>
      <c r="GT166" s="616"/>
      <c r="GU166" s="616"/>
      <c r="GV166" s="246">
        <v>0</v>
      </c>
      <c r="GW166" s="56">
        <v>0</v>
      </c>
      <c r="HM166" s="616"/>
    </row>
    <row r="167" spans="1:221" ht="16.5">
      <c r="A167" s="479" t="s">
        <v>2209</v>
      </c>
      <c r="D167" s="246">
        <f>'Punten per wedstrijd'!E1057</f>
        <v>1144.3000000000002</v>
      </c>
      <c r="E167" s="56">
        <v>0</v>
      </c>
      <c r="G167" s="479" t="s">
        <v>2197</v>
      </c>
      <c r="J167" s="246">
        <f>'Punten per wedstrijd'!E1011</f>
        <v>1591</v>
      </c>
      <c r="K167" s="56">
        <v>0</v>
      </c>
      <c r="M167" s="518" t="s">
        <v>12</v>
      </c>
      <c r="N167" s="544" t="s">
        <v>4044</v>
      </c>
      <c r="O167" s="262"/>
      <c r="P167" s="262"/>
      <c r="Q167" s="262"/>
      <c r="R167" s="542">
        <f>$AR$423</f>
        <v>50</v>
      </c>
      <c r="S167" s="557">
        <f>$E$423</f>
        <v>13197.200000000003</v>
      </c>
      <c r="V167" s="479" t="s">
        <v>2325</v>
      </c>
      <c r="Y167" s="479" t="s">
        <v>11</v>
      </c>
      <c r="AB167" s="479" t="s">
        <v>2202</v>
      </c>
      <c r="AG167" s="517" t="s">
        <v>11</v>
      </c>
      <c r="AJ167" s="28">
        <v>316.10000000000002</v>
      </c>
      <c r="AK167" s="56">
        <v>0</v>
      </c>
      <c r="AM167" s="517" t="s">
        <v>1337</v>
      </c>
      <c r="AP167" s="28">
        <v>295.20000000000005</v>
      </c>
      <c r="AQ167" s="56">
        <v>3</v>
      </c>
      <c r="AS167" s="517" t="s">
        <v>1351</v>
      </c>
      <c r="AV167" s="246">
        <v>121.5</v>
      </c>
      <c r="AW167" s="56">
        <v>3</v>
      </c>
      <c r="AY167" s="517" t="s">
        <v>2220</v>
      </c>
      <c r="BB167" s="246">
        <v>109.9</v>
      </c>
      <c r="BC167" s="56">
        <v>1</v>
      </c>
      <c r="BE167" s="517" t="s">
        <v>1668</v>
      </c>
      <c r="BH167" s="246">
        <v>937.6</v>
      </c>
      <c r="BI167" s="56">
        <v>3</v>
      </c>
      <c r="BK167" s="517" t="s">
        <v>2325</v>
      </c>
      <c r="BN167" s="246">
        <v>279</v>
      </c>
      <c r="BO167" s="56">
        <v>2</v>
      </c>
      <c r="BQ167" s="517" t="s">
        <v>1351</v>
      </c>
      <c r="BT167" s="246">
        <v>87.000000000000014</v>
      </c>
      <c r="BU167" s="56">
        <v>2</v>
      </c>
      <c r="BW167" s="517" t="s">
        <v>2220</v>
      </c>
      <c r="BZ167" s="246">
        <v>263</v>
      </c>
      <c r="CA167" s="56">
        <v>3</v>
      </c>
      <c r="CC167" s="517" t="s">
        <v>2733</v>
      </c>
      <c r="CF167" s="246">
        <v>46.5</v>
      </c>
      <c r="CG167" s="56">
        <v>0</v>
      </c>
      <c r="CI167" s="517" t="s">
        <v>2220</v>
      </c>
      <c r="CL167" s="246">
        <v>429</v>
      </c>
      <c r="CM167" s="56">
        <v>2</v>
      </c>
      <c r="CO167" s="517" t="s">
        <v>1690</v>
      </c>
      <c r="CR167" s="246">
        <v>130.80000000000001</v>
      </c>
      <c r="CS167" s="56">
        <v>0</v>
      </c>
      <c r="CU167" s="517" t="s">
        <v>3655</v>
      </c>
      <c r="CX167" s="246">
        <v>466.69999999999993</v>
      </c>
      <c r="CY167" s="56">
        <v>3</v>
      </c>
      <c r="DA167" s="517" t="s">
        <v>2728</v>
      </c>
      <c r="DD167" s="246">
        <v>14.3</v>
      </c>
      <c r="DE167" s="56">
        <v>0</v>
      </c>
      <c r="DG167" s="517" t="s">
        <v>700</v>
      </c>
      <c r="DJ167" s="246">
        <v>45</v>
      </c>
      <c r="DK167" s="56">
        <v>1</v>
      </c>
      <c r="DM167" s="517" t="s">
        <v>180</v>
      </c>
      <c r="DP167" s="246">
        <v>469.05</v>
      </c>
      <c r="DQ167" s="56">
        <v>2</v>
      </c>
      <c r="DS167" s="517" t="s">
        <v>33</v>
      </c>
      <c r="DV167" s="246">
        <v>1041</v>
      </c>
      <c r="DW167" s="56">
        <v>3</v>
      </c>
      <c r="DY167" s="517" t="s">
        <v>2733</v>
      </c>
      <c r="EB167" s="246">
        <v>215.4</v>
      </c>
      <c r="EC167" s="56">
        <v>3</v>
      </c>
      <c r="EE167" s="517" t="s">
        <v>2220</v>
      </c>
      <c r="EH167" s="246">
        <v>243.20000000000002</v>
      </c>
      <c r="EI167" s="56">
        <v>0</v>
      </c>
      <c r="EK167" s="517" t="s">
        <v>2216</v>
      </c>
      <c r="EN167" s="246">
        <v>361.8</v>
      </c>
      <c r="EO167" s="56">
        <v>3</v>
      </c>
      <c r="EQ167" s="517" t="s">
        <v>2220</v>
      </c>
      <c r="ET167" s="246">
        <v>414.6</v>
      </c>
      <c r="EU167" s="56">
        <v>3</v>
      </c>
      <c r="EW167" s="517" t="s">
        <v>2209</v>
      </c>
      <c r="EZ167" s="246">
        <v>644.4</v>
      </c>
      <c r="FA167" s="56">
        <v>3</v>
      </c>
      <c r="FC167" s="517" t="s">
        <v>2193</v>
      </c>
      <c r="FF167" s="246">
        <v>188.4</v>
      </c>
      <c r="FG167" s="56">
        <v>0</v>
      </c>
      <c r="FI167" s="517" t="s">
        <v>2202</v>
      </c>
      <c r="FL167" s="246">
        <v>450.5</v>
      </c>
      <c r="FM167" s="56">
        <v>0</v>
      </c>
      <c r="FO167" s="517" t="s">
        <v>1668</v>
      </c>
      <c r="FR167" s="246">
        <v>39.25</v>
      </c>
      <c r="FS167" s="56">
        <v>0</v>
      </c>
      <c r="FU167" s="517" t="s">
        <v>2202</v>
      </c>
      <c r="FX167" s="246">
        <v>514.5</v>
      </c>
      <c r="FY167" s="56">
        <v>1</v>
      </c>
      <c r="GA167" s="517" t="s">
        <v>2217</v>
      </c>
      <c r="GD167" s="246">
        <v>490.5</v>
      </c>
      <c r="GE167" s="56">
        <v>2</v>
      </c>
      <c r="GG167" s="517" t="s">
        <v>2709</v>
      </c>
      <c r="GJ167" s="246">
        <v>787.1</v>
      </c>
      <c r="GK167" s="56">
        <v>3</v>
      </c>
      <c r="GM167" s="517" t="s">
        <v>3642</v>
      </c>
      <c r="GN167" s="616"/>
      <c r="GO167" s="616"/>
      <c r="GP167" s="246">
        <v>198.9</v>
      </c>
      <c r="GQ167" s="56">
        <v>0</v>
      </c>
      <c r="GR167" s="616"/>
      <c r="GS167" s="517" t="s">
        <v>2709</v>
      </c>
      <c r="GT167" s="616"/>
      <c r="GU167" s="616"/>
      <c r="GV167" s="246">
        <v>14.399999999999999</v>
      </c>
      <c r="GW167" s="56">
        <v>3</v>
      </c>
      <c r="HM167" s="616"/>
    </row>
    <row r="168" spans="1:221" ht="16.5">
      <c r="A168" s="479"/>
      <c r="D168" s="246"/>
      <c r="E168" s="56"/>
      <c r="G168" s="479"/>
      <c r="J168" s="246"/>
      <c r="K168" s="56"/>
      <c r="M168" s="516" t="s">
        <v>14</v>
      </c>
      <c r="N168" s="524" t="s">
        <v>4021</v>
      </c>
      <c r="R168" s="523">
        <f>$AR$382</f>
        <v>50</v>
      </c>
      <c r="S168" s="556">
        <f>$E$382</f>
        <v>12312.3</v>
      </c>
      <c r="V168" s="479"/>
      <c r="Y168" s="479"/>
      <c r="AB168" s="479"/>
      <c r="AG168" s="517"/>
      <c r="AJ168" s="28"/>
      <c r="AK168" s="56"/>
      <c r="AM168" s="517"/>
      <c r="AP168" s="28"/>
      <c r="AQ168" s="56"/>
      <c r="AS168" s="517"/>
      <c r="AV168" s="246"/>
      <c r="AW168" s="56"/>
      <c r="AY168" s="517"/>
      <c r="BB168" s="246"/>
      <c r="BC168" s="56"/>
      <c r="BE168" s="517"/>
      <c r="BH168" s="246"/>
      <c r="BI168" s="56"/>
      <c r="BK168" s="517"/>
      <c r="BN168" s="246"/>
      <c r="BO168" s="56"/>
      <c r="BQ168" s="517"/>
      <c r="BT168" s="246"/>
      <c r="BU168" s="56"/>
      <c r="BW168" s="517"/>
      <c r="BZ168" s="246"/>
      <c r="CA168" s="56"/>
      <c r="CC168" s="517"/>
      <c r="CF168" s="246"/>
      <c r="CG168" s="56"/>
      <c r="CI168" s="517"/>
      <c r="CL168" s="246"/>
      <c r="CM168" s="56"/>
      <c r="CO168" s="517"/>
      <c r="CR168" s="246"/>
      <c r="CS168" s="56"/>
      <c r="CU168" s="517"/>
      <c r="CX168" s="246"/>
      <c r="CY168" s="56"/>
      <c r="DA168" s="517"/>
      <c r="DD168" s="246"/>
      <c r="DE168" s="56"/>
      <c r="DG168" s="517"/>
      <c r="DJ168" s="246"/>
      <c r="DK168" s="56"/>
      <c r="DM168" s="517"/>
      <c r="DP168" s="246"/>
      <c r="DQ168" s="56"/>
      <c r="DS168" s="517"/>
      <c r="DV168" s="246"/>
      <c r="DW168" s="56"/>
      <c r="DY168" s="517"/>
      <c r="EB168" s="246"/>
      <c r="EC168" s="56"/>
      <c r="EE168" s="517"/>
      <c r="EH168" s="246"/>
      <c r="EI168" s="56"/>
      <c r="EK168" s="517"/>
      <c r="EN168" s="246"/>
      <c r="EO168" s="56"/>
      <c r="EQ168" s="517"/>
      <c r="ET168" s="246"/>
      <c r="EU168" s="56"/>
      <c r="EW168" s="517"/>
      <c r="EZ168" s="246"/>
      <c r="FA168" s="56"/>
      <c r="FC168" s="517"/>
      <c r="FF168" s="246"/>
      <c r="FG168" s="56"/>
      <c r="FI168" s="517"/>
      <c r="FL168" s="246"/>
      <c r="FM168" s="56"/>
      <c r="FO168" s="517"/>
      <c r="FR168" s="246"/>
      <c r="FS168" s="56"/>
      <c r="FU168" s="517"/>
      <c r="FX168" s="246"/>
      <c r="FY168" s="56"/>
      <c r="GA168" s="517"/>
      <c r="GD168" s="246"/>
      <c r="GE168" s="56"/>
      <c r="GG168" s="517"/>
      <c r="GJ168" s="246"/>
      <c r="GK168" s="56"/>
      <c r="GM168" s="517"/>
      <c r="GN168" s="616"/>
      <c r="GO168" s="616"/>
      <c r="GP168" s="246"/>
      <c r="GQ168" s="56"/>
      <c r="GR168" s="616"/>
      <c r="GS168" s="517"/>
      <c r="GT168" s="616"/>
      <c r="GU168" s="616"/>
      <c r="GV168" s="246"/>
      <c r="GW168" s="56"/>
      <c r="HM168" s="616"/>
    </row>
    <row r="169" spans="1:221" ht="16.5">
      <c r="A169" s="479" t="s">
        <v>2733</v>
      </c>
      <c r="D169" s="246">
        <f>'Punten per wedstrijd'!E1038</f>
        <v>2256</v>
      </c>
      <c r="E169" s="56">
        <v>3</v>
      </c>
      <c r="G169" s="479" t="s">
        <v>180</v>
      </c>
      <c r="J169" s="246">
        <f>'Punten per wedstrijd'!E1110</f>
        <v>2902.9</v>
      </c>
      <c r="K169" s="56">
        <v>3</v>
      </c>
      <c r="M169" s="516" t="s">
        <v>16</v>
      </c>
      <c r="N169" s="524" t="s">
        <v>2270</v>
      </c>
      <c r="R169" s="523">
        <f>$AR$333</f>
        <v>49</v>
      </c>
      <c r="S169" s="556">
        <f>$E$333</f>
        <v>11433.5</v>
      </c>
      <c r="V169" s="479" t="s">
        <v>2220</v>
      </c>
      <c r="Y169" s="479" t="s">
        <v>2733</v>
      </c>
      <c r="AB169" s="479" t="s">
        <v>2220</v>
      </c>
      <c r="AG169" s="517" t="s">
        <v>2201</v>
      </c>
      <c r="AJ169" s="28">
        <v>309.2</v>
      </c>
      <c r="AK169" s="56">
        <v>2</v>
      </c>
      <c r="AM169" s="517" t="s">
        <v>2217</v>
      </c>
      <c r="AP169" s="28">
        <v>27.3</v>
      </c>
      <c r="AQ169" s="56">
        <v>0</v>
      </c>
      <c r="AS169" s="517" t="s">
        <v>1337</v>
      </c>
      <c r="AV169" s="246">
        <v>105</v>
      </c>
      <c r="AW169" s="56">
        <v>3</v>
      </c>
      <c r="AY169" s="517" t="s">
        <v>2725</v>
      </c>
      <c r="BB169" s="246">
        <v>109.70000000000002</v>
      </c>
      <c r="BC169" s="56">
        <v>3</v>
      </c>
      <c r="BE169" s="517" t="s">
        <v>700</v>
      </c>
      <c r="BH169" s="246">
        <v>499.00000000000006</v>
      </c>
      <c r="BI169" s="56">
        <v>1</v>
      </c>
      <c r="BK169" s="517" t="s">
        <v>2728</v>
      </c>
      <c r="BN169" s="246">
        <v>285.8</v>
      </c>
      <c r="BO169" s="56">
        <v>1</v>
      </c>
      <c r="BQ169" s="517" t="s">
        <v>1337</v>
      </c>
      <c r="BT169" s="246">
        <v>37.599999999999994</v>
      </c>
      <c r="BU169" s="56">
        <v>0</v>
      </c>
      <c r="BW169" s="517" t="s">
        <v>11</v>
      </c>
      <c r="BZ169" s="246">
        <v>311.89999999999998</v>
      </c>
      <c r="CA169" s="56">
        <v>1</v>
      </c>
      <c r="CC169" s="517" t="s">
        <v>2724</v>
      </c>
      <c r="CF169" s="246">
        <v>162</v>
      </c>
      <c r="CG169" s="56">
        <v>3</v>
      </c>
      <c r="CI169" s="517" t="s">
        <v>1668</v>
      </c>
      <c r="CL169" s="246">
        <v>462</v>
      </c>
      <c r="CM169" s="56">
        <v>3</v>
      </c>
      <c r="CO169" s="517" t="s">
        <v>2724</v>
      </c>
      <c r="CR169" s="246">
        <v>580.9</v>
      </c>
      <c r="CS169" s="56">
        <v>2</v>
      </c>
      <c r="CU169" s="517" t="s">
        <v>2725</v>
      </c>
      <c r="CX169" s="246">
        <v>205.79999999999998</v>
      </c>
      <c r="CY169" s="56">
        <v>0</v>
      </c>
      <c r="DA169" s="517" t="s">
        <v>1351</v>
      </c>
      <c r="DD169" s="246">
        <v>0</v>
      </c>
      <c r="DE169" s="56">
        <v>0</v>
      </c>
      <c r="DG169" s="517" t="s">
        <v>687</v>
      </c>
      <c r="DJ169" s="246">
        <v>22.5</v>
      </c>
      <c r="DK169" s="56">
        <v>0</v>
      </c>
      <c r="DM169" s="517" t="s">
        <v>2220</v>
      </c>
      <c r="DP169" s="246">
        <v>497.7</v>
      </c>
      <c r="DQ169" s="56">
        <v>2</v>
      </c>
      <c r="DS169" s="517" t="s">
        <v>1690</v>
      </c>
      <c r="DV169" s="246">
        <v>450.19999999999993</v>
      </c>
      <c r="DW169" s="56">
        <v>0</v>
      </c>
      <c r="DY169" s="517" t="s">
        <v>1671</v>
      </c>
      <c r="EB169" s="246">
        <v>87.3</v>
      </c>
      <c r="EC169" s="56">
        <v>0</v>
      </c>
      <c r="EE169" s="517" t="s">
        <v>2217</v>
      </c>
      <c r="EH169" s="246">
        <v>411.7</v>
      </c>
      <c r="EI169" s="56">
        <v>3</v>
      </c>
      <c r="EK169" s="517" t="s">
        <v>2724</v>
      </c>
      <c r="EN169" s="246">
        <v>309.8</v>
      </c>
      <c r="EO169" s="56">
        <v>2</v>
      </c>
      <c r="EQ169" s="517" t="s">
        <v>180</v>
      </c>
      <c r="ET169" s="246">
        <v>318.5</v>
      </c>
      <c r="EU169" s="56">
        <v>3</v>
      </c>
      <c r="EW169" s="517" t="s">
        <v>700</v>
      </c>
      <c r="EZ169" s="246">
        <v>617.79999999999995</v>
      </c>
      <c r="FA169" s="56">
        <v>3</v>
      </c>
      <c r="FC169" s="517" t="s">
        <v>2202</v>
      </c>
      <c r="FF169" s="246">
        <v>395.09999999999997</v>
      </c>
      <c r="FG169" s="56">
        <v>3</v>
      </c>
      <c r="FI169" s="517" t="s">
        <v>2217</v>
      </c>
      <c r="FL169" s="246">
        <v>588.1</v>
      </c>
      <c r="FM169" s="56">
        <v>2</v>
      </c>
      <c r="FO169" s="517" t="s">
        <v>2201</v>
      </c>
      <c r="FR169" s="246">
        <v>165.50000000000003</v>
      </c>
      <c r="FS169" s="56">
        <v>2</v>
      </c>
      <c r="FU169" s="517" t="s">
        <v>2216</v>
      </c>
      <c r="FX169" s="246">
        <v>441.8</v>
      </c>
      <c r="FY169" s="56">
        <v>1</v>
      </c>
      <c r="GA169" s="517" t="s">
        <v>675</v>
      </c>
      <c r="GD169" s="246">
        <v>291.7</v>
      </c>
      <c r="GE169" s="56">
        <v>0</v>
      </c>
      <c r="GG169" s="517" t="s">
        <v>1346</v>
      </c>
      <c r="GJ169" s="246">
        <v>383.3</v>
      </c>
      <c r="GK169" s="56">
        <v>0</v>
      </c>
      <c r="GM169" s="517" t="s">
        <v>3639</v>
      </c>
      <c r="GN169" s="616"/>
      <c r="GO169" s="616"/>
      <c r="GP169" s="246">
        <v>626.5</v>
      </c>
      <c r="GQ169" s="56">
        <v>3</v>
      </c>
      <c r="GR169" s="616"/>
      <c r="GS169" s="517" t="s">
        <v>2209</v>
      </c>
      <c r="GT169" s="616"/>
      <c r="GU169" s="616"/>
      <c r="GV169" s="246">
        <v>9.7999999999999989</v>
      </c>
      <c r="GW169" s="56">
        <v>0</v>
      </c>
      <c r="HM169" s="616"/>
    </row>
    <row r="170" spans="1:221" ht="16.5">
      <c r="A170" s="479" t="s">
        <v>2201</v>
      </c>
      <c r="D170" s="246">
        <f>'Punten per wedstrijd'!E1030</f>
        <v>1803.4000000000003</v>
      </c>
      <c r="E170" s="56">
        <v>0</v>
      </c>
      <c r="G170" s="479" t="s">
        <v>2217</v>
      </c>
      <c r="J170" s="246">
        <f>'Punten per wedstrijd'!E1112</f>
        <v>1915.5</v>
      </c>
      <c r="K170" s="56">
        <v>0</v>
      </c>
      <c r="M170" s="516" t="s">
        <v>18</v>
      </c>
      <c r="N170" s="524" t="s">
        <v>4051</v>
      </c>
      <c r="R170" s="523">
        <f>$AR$438</f>
        <v>49</v>
      </c>
      <c r="S170" s="556">
        <f>$E$438</f>
        <v>10761.300000000001</v>
      </c>
      <c r="V170" s="479" t="s">
        <v>33</v>
      </c>
      <c r="Y170" s="479" t="s">
        <v>2709</v>
      </c>
      <c r="AB170" s="479" t="s">
        <v>700</v>
      </c>
      <c r="AG170" s="517" t="s">
        <v>180</v>
      </c>
      <c r="AJ170" s="28">
        <v>275.60000000000002</v>
      </c>
      <c r="AK170" s="56">
        <v>1</v>
      </c>
      <c r="AM170" s="517" t="s">
        <v>1671</v>
      </c>
      <c r="AP170" s="28">
        <v>311.8</v>
      </c>
      <c r="AQ170" s="56">
        <v>3</v>
      </c>
      <c r="AS170" s="517" t="s">
        <v>2220</v>
      </c>
      <c r="AV170" s="246">
        <v>75.400000000000006</v>
      </c>
      <c r="AW170" s="56">
        <v>0</v>
      </c>
      <c r="AY170" s="517" t="s">
        <v>687</v>
      </c>
      <c r="BB170" s="246">
        <v>28.6</v>
      </c>
      <c r="BC170" s="56">
        <v>0</v>
      </c>
      <c r="BE170" s="517" t="s">
        <v>1664</v>
      </c>
      <c r="BH170" s="246">
        <v>613</v>
      </c>
      <c r="BI170" s="56">
        <v>2</v>
      </c>
      <c r="BK170" s="517" t="s">
        <v>704</v>
      </c>
      <c r="BN170" s="246">
        <v>320.40000000000003</v>
      </c>
      <c r="BO170" s="56">
        <v>2</v>
      </c>
      <c r="BQ170" s="517" t="s">
        <v>2197</v>
      </c>
      <c r="BT170" s="246">
        <v>58.7</v>
      </c>
      <c r="BU170" s="56">
        <v>3</v>
      </c>
      <c r="BW170" s="517" t="s">
        <v>2193</v>
      </c>
      <c r="BZ170" s="246">
        <v>319.5</v>
      </c>
      <c r="CA170" s="56">
        <v>2</v>
      </c>
      <c r="CC170" s="517" t="s">
        <v>2216</v>
      </c>
      <c r="CF170" s="246">
        <v>112.6</v>
      </c>
      <c r="CG170" s="56">
        <v>0</v>
      </c>
      <c r="CI170" s="517" t="s">
        <v>2193</v>
      </c>
      <c r="CL170" s="246">
        <v>10.5</v>
      </c>
      <c r="CM170" s="56">
        <v>0</v>
      </c>
      <c r="CO170" s="517" t="s">
        <v>2201</v>
      </c>
      <c r="CR170" s="246">
        <v>475</v>
      </c>
      <c r="CS170" s="56">
        <v>1</v>
      </c>
      <c r="CU170" s="517" t="s">
        <v>1337</v>
      </c>
      <c r="CX170" s="246">
        <v>913.54999999999984</v>
      </c>
      <c r="CY170" s="56">
        <v>3</v>
      </c>
      <c r="DA170" s="517" t="s">
        <v>2712</v>
      </c>
      <c r="DD170" s="246">
        <v>22</v>
      </c>
      <c r="DE170" s="56">
        <v>3</v>
      </c>
      <c r="DG170" s="517" t="s">
        <v>1346</v>
      </c>
      <c r="DJ170" s="246">
        <v>45.5</v>
      </c>
      <c r="DK170" s="56">
        <v>3</v>
      </c>
      <c r="DM170" s="517" t="s">
        <v>2201</v>
      </c>
      <c r="DP170" s="246">
        <v>458.9</v>
      </c>
      <c r="DQ170" s="56">
        <v>1</v>
      </c>
      <c r="DS170" s="517" t="s">
        <v>2724</v>
      </c>
      <c r="DV170" s="246">
        <v>589.4</v>
      </c>
      <c r="DW170" s="56">
        <v>3</v>
      </c>
      <c r="DY170" s="517" t="s">
        <v>3639</v>
      </c>
      <c r="EB170" s="246">
        <v>126.7</v>
      </c>
      <c r="EC170" s="56">
        <v>3</v>
      </c>
      <c r="EE170" s="517" t="s">
        <v>2712</v>
      </c>
      <c r="EH170" s="246">
        <v>291.09999999999997</v>
      </c>
      <c r="EI170" s="56">
        <v>0</v>
      </c>
      <c r="EK170" s="517" t="s">
        <v>2202</v>
      </c>
      <c r="EN170" s="246">
        <v>251.5</v>
      </c>
      <c r="EO170" s="56">
        <v>1</v>
      </c>
      <c r="EQ170" s="517" t="s">
        <v>1346</v>
      </c>
      <c r="ET170" s="246">
        <v>131.4</v>
      </c>
      <c r="EU170" s="56">
        <v>0</v>
      </c>
      <c r="EW170" s="517" t="s">
        <v>2725</v>
      </c>
      <c r="EZ170" s="246">
        <v>475.5</v>
      </c>
      <c r="FA170" s="56">
        <v>0</v>
      </c>
      <c r="FC170" s="517" t="s">
        <v>3642</v>
      </c>
      <c r="FF170" s="246">
        <v>158.79999999999998</v>
      </c>
      <c r="FG170" s="56">
        <v>0</v>
      </c>
      <c r="FI170" s="517" t="s">
        <v>2201</v>
      </c>
      <c r="FL170" s="246">
        <v>538</v>
      </c>
      <c r="FM170" s="56">
        <v>1</v>
      </c>
      <c r="FO170" s="517" t="s">
        <v>2728</v>
      </c>
      <c r="FR170" s="246">
        <v>147.79999999999998</v>
      </c>
      <c r="FS170" s="56">
        <v>1</v>
      </c>
      <c r="FU170" s="517" t="s">
        <v>2201</v>
      </c>
      <c r="FX170" s="246">
        <v>448.79999999999995</v>
      </c>
      <c r="FY170" s="56">
        <v>2</v>
      </c>
      <c r="GA170" s="517" t="s">
        <v>2712</v>
      </c>
      <c r="GD170" s="246">
        <v>690.99999999999989</v>
      </c>
      <c r="GE170" s="56">
        <v>3</v>
      </c>
      <c r="GG170" s="517" t="s">
        <v>2325</v>
      </c>
      <c r="GJ170" s="246">
        <v>583.9</v>
      </c>
      <c r="GK170" s="56">
        <v>3</v>
      </c>
      <c r="GM170" s="517" t="s">
        <v>2197</v>
      </c>
      <c r="GN170" s="616"/>
      <c r="GO170" s="616"/>
      <c r="GP170" s="246">
        <v>348.70000000000005</v>
      </c>
      <c r="GQ170" s="56">
        <v>0</v>
      </c>
      <c r="GR170" s="616"/>
      <c r="GS170" s="517" t="s">
        <v>2733</v>
      </c>
      <c r="GT170" s="616"/>
      <c r="GU170" s="616"/>
      <c r="GV170" s="246">
        <v>49.500000000000007</v>
      </c>
      <c r="GW170" s="56">
        <v>3</v>
      </c>
      <c r="HM170" s="616"/>
    </row>
    <row r="171" spans="1:221" ht="16.5">
      <c r="A171" s="479"/>
      <c r="D171" s="246"/>
      <c r="E171" s="56"/>
      <c r="G171" s="479"/>
      <c r="J171" s="246"/>
      <c r="K171" s="56"/>
      <c r="M171" s="516" t="s">
        <v>20</v>
      </c>
      <c r="N171" s="634" t="s">
        <v>4010</v>
      </c>
      <c r="O171" s="635"/>
      <c r="P171" s="635"/>
      <c r="Q171" s="635"/>
      <c r="R171" s="632">
        <f>$AR$374</f>
        <v>49</v>
      </c>
      <c r="S171" s="633">
        <f>$E$374</f>
        <v>9914.9</v>
      </c>
      <c r="V171" s="479"/>
      <c r="Y171" s="479"/>
      <c r="AB171" s="479"/>
      <c r="AG171" s="517"/>
      <c r="AJ171" s="28"/>
      <c r="AK171" s="56"/>
      <c r="AM171" s="517"/>
      <c r="AP171" s="28"/>
      <c r="AQ171" s="56"/>
      <c r="AS171" s="517"/>
      <c r="AV171" s="246"/>
      <c r="AW171" s="56"/>
      <c r="AY171" s="517"/>
      <c r="BB171" s="246"/>
      <c r="BC171" s="56"/>
      <c r="BE171" s="517"/>
      <c r="BH171" s="246"/>
      <c r="BI171" s="56"/>
      <c r="BK171" s="517"/>
      <c r="BN171" s="246"/>
      <c r="BO171" s="56"/>
      <c r="BQ171" s="517"/>
      <c r="BT171" s="246"/>
      <c r="BU171" s="56"/>
      <c r="BW171" s="517"/>
      <c r="BZ171" s="246"/>
      <c r="CA171" s="56"/>
      <c r="CC171" s="517"/>
      <c r="CF171" s="246"/>
      <c r="CG171" s="56"/>
      <c r="CI171" s="517"/>
      <c r="CL171" s="246"/>
      <c r="CM171" s="56"/>
      <c r="CO171" s="517"/>
      <c r="CR171" s="246"/>
      <c r="CS171" s="56"/>
      <c r="CU171" s="517"/>
      <c r="CX171" s="246"/>
      <c r="CY171" s="56"/>
      <c r="DA171" s="517"/>
      <c r="DD171" s="246"/>
      <c r="DE171" s="56"/>
      <c r="DG171" s="517"/>
      <c r="DJ171" s="246"/>
      <c r="DK171" s="56"/>
      <c r="DM171" s="517"/>
      <c r="DP171" s="246"/>
      <c r="DQ171" s="56"/>
      <c r="DS171" s="517"/>
      <c r="DV171" s="246"/>
      <c r="DW171" s="56"/>
      <c r="DY171" s="517"/>
      <c r="EB171" s="246"/>
      <c r="EC171" s="56"/>
      <c r="EE171" s="517"/>
      <c r="EH171" s="246"/>
      <c r="EI171" s="56"/>
      <c r="EK171" s="517"/>
      <c r="EN171" s="246"/>
      <c r="EO171" s="56"/>
      <c r="EQ171" s="517"/>
      <c r="ET171" s="246"/>
      <c r="EU171" s="56"/>
      <c r="EW171" s="517"/>
      <c r="EZ171" s="246"/>
      <c r="FA171" s="56"/>
      <c r="FC171" s="517"/>
      <c r="FF171" s="246"/>
      <c r="FG171" s="56"/>
      <c r="FI171" s="517"/>
      <c r="FL171" s="246"/>
      <c r="FM171" s="56"/>
      <c r="FO171" s="517"/>
      <c r="FR171" s="246"/>
      <c r="FS171" s="56"/>
      <c r="FU171" s="517"/>
      <c r="FX171" s="246"/>
      <c r="FY171" s="56"/>
      <c r="GA171" s="517"/>
      <c r="GD171" s="246"/>
      <c r="GE171" s="56"/>
      <c r="GG171" s="517"/>
      <c r="GJ171" s="246"/>
      <c r="GK171" s="56"/>
      <c r="GM171" s="517"/>
      <c r="GN171" s="616"/>
      <c r="GO171" s="616"/>
      <c r="GP171" s="246"/>
      <c r="GQ171" s="56"/>
      <c r="GR171" s="616"/>
      <c r="GS171" s="517"/>
      <c r="GT171" s="616"/>
      <c r="GU171" s="616"/>
      <c r="GV171" s="246"/>
      <c r="GW171" s="56"/>
      <c r="HM171" s="616"/>
    </row>
    <row r="172" spans="1:221" ht="16.5">
      <c r="A172" s="479" t="s">
        <v>1690</v>
      </c>
      <c r="D172" s="246">
        <f>'Punten per wedstrijd'!E1084</f>
        <v>1126.3999999999999</v>
      </c>
      <c r="E172" s="56">
        <v>0</v>
      </c>
      <c r="G172" s="479" t="s">
        <v>2725</v>
      </c>
      <c r="J172" s="246">
        <f>'Punten per wedstrijd'!E1022</f>
        <v>1944.9</v>
      </c>
      <c r="K172" s="56">
        <v>2</v>
      </c>
      <c r="M172" s="516" t="s">
        <v>22</v>
      </c>
      <c r="N172" s="524" t="s">
        <v>4007</v>
      </c>
      <c r="R172" s="523">
        <f>$AR$365</f>
        <v>48</v>
      </c>
      <c r="S172" s="556">
        <f>$E$365</f>
        <v>13592.8</v>
      </c>
      <c r="V172" s="479" t="s">
        <v>1346</v>
      </c>
      <c r="Y172" s="479" t="s">
        <v>2724</v>
      </c>
      <c r="AB172" s="479" t="s">
        <v>2728</v>
      </c>
      <c r="AG172" s="517" t="s">
        <v>2217</v>
      </c>
      <c r="AJ172" s="28">
        <v>105.3</v>
      </c>
      <c r="AK172" s="56">
        <v>0</v>
      </c>
      <c r="AM172" s="517" t="s">
        <v>3641</v>
      </c>
      <c r="AP172" s="28">
        <v>579.4</v>
      </c>
      <c r="AQ172" s="56">
        <v>3</v>
      </c>
      <c r="AS172" s="517" t="s">
        <v>2724</v>
      </c>
      <c r="AV172" s="246">
        <v>15.8</v>
      </c>
      <c r="AW172" s="56">
        <v>0</v>
      </c>
      <c r="AY172" s="517" t="s">
        <v>3645</v>
      </c>
      <c r="BB172" s="246">
        <v>55.5</v>
      </c>
      <c r="BC172" s="56">
        <v>3</v>
      </c>
      <c r="BE172" s="517" t="s">
        <v>2201</v>
      </c>
      <c r="BH172" s="246">
        <v>571.40000000000009</v>
      </c>
      <c r="BI172" s="56">
        <v>2</v>
      </c>
      <c r="BK172" s="517" t="s">
        <v>3641</v>
      </c>
      <c r="BN172" s="246">
        <v>237.29999999999995</v>
      </c>
      <c r="BO172" s="56">
        <v>1</v>
      </c>
      <c r="BQ172" s="517" t="s">
        <v>675</v>
      </c>
      <c r="BT172" s="246">
        <v>0</v>
      </c>
      <c r="BU172" s="56">
        <v>0</v>
      </c>
      <c r="BW172" s="517" t="s">
        <v>2217</v>
      </c>
      <c r="BZ172" s="246">
        <v>161</v>
      </c>
      <c r="CA172" s="56">
        <v>0</v>
      </c>
      <c r="CC172" s="517" t="s">
        <v>700</v>
      </c>
      <c r="CF172" s="246">
        <v>148</v>
      </c>
      <c r="CG172" s="56">
        <v>2</v>
      </c>
      <c r="CI172" s="517" t="s">
        <v>675</v>
      </c>
      <c r="CL172" s="246">
        <v>260.39999999999998</v>
      </c>
      <c r="CM172" s="56">
        <v>1</v>
      </c>
      <c r="CO172" s="517" t="s">
        <v>1351</v>
      </c>
      <c r="CR172" s="246">
        <v>379.1</v>
      </c>
      <c r="CS172" s="56">
        <v>2</v>
      </c>
      <c r="CU172" s="517" t="s">
        <v>675</v>
      </c>
      <c r="CX172" s="246">
        <v>449.6</v>
      </c>
      <c r="CY172" s="56">
        <v>1</v>
      </c>
      <c r="DA172" s="517" t="s">
        <v>1337</v>
      </c>
      <c r="DD172" s="246">
        <v>0</v>
      </c>
      <c r="DE172" s="56">
        <v>0</v>
      </c>
      <c r="DG172" s="517" t="s">
        <v>2728</v>
      </c>
      <c r="DJ172" s="246">
        <v>0</v>
      </c>
      <c r="DK172" s="56">
        <v>1</v>
      </c>
      <c r="DM172" s="517" t="s">
        <v>33</v>
      </c>
      <c r="DP172" s="246">
        <v>436.2</v>
      </c>
      <c r="DQ172" s="56">
        <v>3</v>
      </c>
      <c r="DS172" s="517" t="s">
        <v>675</v>
      </c>
      <c r="DV172" s="246">
        <v>345</v>
      </c>
      <c r="DW172" s="56">
        <v>3</v>
      </c>
      <c r="DY172" s="517" t="s">
        <v>1351</v>
      </c>
      <c r="EB172" s="246">
        <v>153</v>
      </c>
      <c r="EC172" s="56">
        <v>0</v>
      </c>
      <c r="EE172" s="517" t="s">
        <v>3645</v>
      </c>
      <c r="EH172" s="246">
        <v>269.3</v>
      </c>
      <c r="EI172" s="56">
        <v>2</v>
      </c>
      <c r="EK172" s="517" t="s">
        <v>3655</v>
      </c>
      <c r="EN172" s="246">
        <v>436</v>
      </c>
      <c r="EO172" s="56">
        <v>3</v>
      </c>
      <c r="EQ172" s="517" t="s">
        <v>2202</v>
      </c>
      <c r="ET172" s="246">
        <v>591.4</v>
      </c>
      <c r="EU172" s="56">
        <v>2</v>
      </c>
      <c r="EW172" s="517" t="s">
        <v>2197</v>
      </c>
      <c r="EZ172" s="246">
        <v>621.59999999999991</v>
      </c>
      <c r="FA172" s="56">
        <v>1</v>
      </c>
      <c r="FC172" s="517" t="s">
        <v>2325</v>
      </c>
      <c r="FF172" s="246">
        <v>463.1</v>
      </c>
      <c r="FG172" s="56">
        <v>0</v>
      </c>
      <c r="FI172" s="517" t="s">
        <v>700</v>
      </c>
      <c r="FL172" s="246">
        <v>501.5</v>
      </c>
      <c r="FM172" s="56">
        <v>0</v>
      </c>
      <c r="FO172" s="517" t="s">
        <v>180</v>
      </c>
      <c r="FR172" s="246">
        <v>151.6</v>
      </c>
      <c r="FS172" s="56">
        <v>3</v>
      </c>
      <c r="FU172" s="517" t="s">
        <v>11</v>
      </c>
      <c r="FX172" s="246">
        <v>572.70000000000005</v>
      </c>
      <c r="FY172" s="56">
        <v>3</v>
      </c>
      <c r="GA172" s="517" t="s">
        <v>2201</v>
      </c>
      <c r="GD172" s="246">
        <v>448.7</v>
      </c>
      <c r="GE172" s="56">
        <v>2</v>
      </c>
      <c r="GG172" s="517" t="s">
        <v>700</v>
      </c>
      <c r="GJ172" s="246">
        <v>376.6</v>
      </c>
      <c r="GK172" s="56">
        <v>2</v>
      </c>
      <c r="GM172" s="517" t="s">
        <v>2202</v>
      </c>
      <c r="GN172" s="616"/>
      <c r="GO172" s="616"/>
      <c r="GP172" s="246">
        <v>645.99999999999989</v>
      </c>
      <c r="GQ172" s="56">
        <v>1</v>
      </c>
      <c r="GR172" s="616"/>
      <c r="GS172" s="517" t="s">
        <v>3642</v>
      </c>
      <c r="GT172" s="616"/>
      <c r="GU172" s="616"/>
      <c r="GV172" s="246">
        <v>108.2</v>
      </c>
      <c r="GW172" s="56">
        <v>3</v>
      </c>
      <c r="HM172" s="616"/>
    </row>
    <row r="173" spans="1:221" ht="16.5">
      <c r="A173" s="479" t="s">
        <v>2216</v>
      </c>
      <c r="D173" s="246">
        <f>'Punten per wedstrijd'!E1024</f>
        <v>3146.5999999999995</v>
      </c>
      <c r="E173" s="56">
        <v>3</v>
      </c>
      <c r="G173" s="479" t="s">
        <v>1668</v>
      </c>
      <c r="J173" s="246">
        <f>'Punten per wedstrijd'!E1052</f>
        <v>1723.3999999999999</v>
      </c>
      <c r="K173" s="56">
        <v>1</v>
      </c>
      <c r="M173" s="516" t="s">
        <v>24</v>
      </c>
      <c r="N173" s="524" t="s">
        <v>4035</v>
      </c>
      <c r="R173" s="523">
        <f>$AR$403</f>
        <v>48</v>
      </c>
      <c r="S173" s="556">
        <f>$E$403</f>
        <v>12865.599999999999</v>
      </c>
      <c r="V173" s="479" t="s">
        <v>700</v>
      </c>
      <c r="Y173" s="479" t="s">
        <v>2220</v>
      </c>
      <c r="AB173" s="479" t="s">
        <v>2725</v>
      </c>
      <c r="AG173" s="517" t="s">
        <v>3639</v>
      </c>
      <c r="AJ173" s="28">
        <v>616.69999999999993</v>
      </c>
      <c r="AK173" s="56">
        <v>3</v>
      </c>
      <c r="AM173" s="517" t="s">
        <v>2709</v>
      </c>
      <c r="AP173" s="28">
        <v>106.6</v>
      </c>
      <c r="AQ173" s="56">
        <v>0</v>
      </c>
      <c r="AS173" s="517" t="s">
        <v>11</v>
      </c>
      <c r="AV173" s="246">
        <v>83.5</v>
      </c>
      <c r="AW173" s="56">
        <v>3</v>
      </c>
      <c r="AY173" s="517" t="s">
        <v>2201</v>
      </c>
      <c r="BB173" s="246">
        <v>0</v>
      </c>
      <c r="BC173" s="56">
        <v>0</v>
      </c>
      <c r="BE173" s="517" t="s">
        <v>3639</v>
      </c>
      <c r="BH173" s="246">
        <v>516.15000000000009</v>
      </c>
      <c r="BI173" s="56">
        <v>1</v>
      </c>
      <c r="BK173" s="517" t="s">
        <v>1337</v>
      </c>
      <c r="BN173" s="246">
        <v>278.10000000000002</v>
      </c>
      <c r="BO173" s="56">
        <v>2</v>
      </c>
      <c r="BQ173" s="517" t="s">
        <v>2725</v>
      </c>
      <c r="BT173" s="246">
        <v>27</v>
      </c>
      <c r="BU173" s="56">
        <v>3</v>
      </c>
      <c r="BW173" s="517" t="s">
        <v>700</v>
      </c>
      <c r="BZ173" s="246">
        <v>218</v>
      </c>
      <c r="CA173" s="56">
        <v>3</v>
      </c>
      <c r="CC173" s="517" t="s">
        <v>2728</v>
      </c>
      <c r="CF173" s="246">
        <v>133.30000000000001</v>
      </c>
      <c r="CG173" s="56">
        <v>1</v>
      </c>
      <c r="CI173" s="517" t="s">
        <v>1671</v>
      </c>
      <c r="CL173" s="246">
        <v>293.5</v>
      </c>
      <c r="CM173" s="56">
        <v>2</v>
      </c>
      <c r="CO173" s="517" t="s">
        <v>1664</v>
      </c>
      <c r="CR173" s="246">
        <v>325.3</v>
      </c>
      <c r="CS173" s="56">
        <v>1</v>
      </c>
      <c r="CU173" s="517" t="s">
        <v>2325</v>
      </c>
      <c r="CX173" s="246">
        <v>553.49999999999989</v>
      </c>
      <c r="CY173" s="56">
        <v>2</v>
      </c>
      <c r="DA173" s="517" t="s">
        <v>1664</v>
      </c>
      <c r="DD173" s="246">
        <v>27.5</v>
      </c>
      <c r="DE173" s="56">
        <v>3</v>
      </c>
      <c r="DG173" s="517" t="s">
        <v>2197</v>
      </c>
      <c r="DJ173" s="246">
        <v>0</v>
      </c>
      <c r="DK173" s="56">
        <v>1</v>
      </c>
      <c r="DM173" s="517" t="s">
        <v>1690</v>
      </c>
      <c r="DP173" s="246">
        <v>306</v>
      </c>
      <c r="DQ173" s="56">
        <v>0</v>
      </c>
      <c r="DS173" s="517" t="s">
        <v>700</v>
      </c>
      <c r="DV173" s="246">
        <v>224.79999999999998</v>
      </c>
      <c r="DW173" s="56">
        <v>0</v>
      </c>
      <c r="DY173" s="517" t="s">
        <v>2209</v>
      </c>
      <c r="EB173" s="246">
        <v>202.5</v>
      </c>
      <c r="EC173" s="56">
        <v>3</v>
      </c>
      <c r="EE173" s="517" t="s">
        <v>2325</v>
      </c>
      <c r="EH173" s="246">
        <v>219.4</v>
      </c>
      <c r="EI173" s="56">
        <v>1</v>
      </c>
      <c r="EK173" s="517" t="s">
        <v>1671</v>
      </c>
      <c r="EN173" s="246">
        <v>204.5</v>
      </c>
      <c r="EO173" s="56">
        <v>0</v>
      </c>
      <c r="EQ173" s="517" t="s">
        <v>700</v>
      </c>
      <c r="ET173" s="246">
        <v>525.79999999999995</v>
      </c>
      <c r="EU173" s="56">
        <v>1</v>
      </c>
      <c r="EW173" s="517" t="s">
        <v>675</v>
      </c>
      <c r="EZ173" s="246">
        <v>756.9</v>
      </c>
      <c r="FA173" s="56">
        <v>2</v>
      </c>
      <c r="FC173" s="517" t="s">
        <v>1337</v>
      </c>
      <c r="FF173" s="246">
        <v>762.69999999999993</v>
      </c>
      <c r="FG173" s="56">
        <v>3</v>
      </c>
      <c r="FI173" s="517" t="s">
        <v>3639</v>
      </c>
      <c r="FL173" s="246">
        <v>731.1</v>
      </c>
      <c r="FM173" s="56">
        <v>3</v>
      </c>
      <c r="FO173" s="517" t="s">
        <v>2197</v>
      </c>
      <c r="FR173" s="246">
        <v>91.5</v>
      </c>
      <c r="FS173" s="56">
        <v>0</v>
      </c>
      <c r="FU173" s="517" t="s">
        <v>3641</v>
      </c>
      <c r="FX173" s="246">
        <v>357.1</v>
      </c>
      <c r="FY173" s="56">
        <v>0</v>
      </c>
      <c r="GA173" s="517" t="s">
        <v>2209</v>
      </c>
      <c r="GD173" s="246">
        <v>441.65000000000003</v>
      </c>
      <c r="GE173" s="56">
        <v>1</v>
      </c>
      <c r="GG173" s="517" t="s">
        <v>704</v>
      </c>
      <c r="GJ173" s="246">
        <v>353.70000000000005</v>
      </c>
      <c r="GK173" s="56">
        <v>1</v>
      </c>
      <c r="GM173" s="517" t="s">
        <v>1664</v>
      </c>
      <c r="GN173" s="616"/>
      <c r="GO173" s="616"/>
      <c r="GP173" s="246">
        <v>734.8</v>
      </c>
      <c r="GQ173" s="56">
        <v>2</v>
      </c>
      <c r="GR173" s="616"/>
      <c r="GS173" s="517" t="s">
        <v>704</v>
      </c>
      <c r="GT173" s="616"/>
      <c r="GU173" s="616"/>
      <c r="GV173" s="246">
        <v>0</v>
      </c>
      <c r="GW173" s="56">
        <v>0</v>
      </c>
      <c r="HM173" s="616"/>
    </row>
    <row r="174" spans="1:221" ht="16.5">
      <c r="A174" s="479"/>
      <c r="D174" s="246"/>
      <c r="E174" s="56"/>
      <c r="G174" s="479"/>
      <c r="J174" s="246"/>
      <c r="K174" s="56"/>
      <c r="M174" s="516" t="s">
        <v>26</v>
      </c>
      <c r="N174" s="524" t="s">
        <v>3011</v>
      </c>
      <c r="R174" s="523">
        <f>$AR$397</f>
        <v>48</v>
      </c>
      <c r="S174" s="556">
        <f>$E$397</f>
        <v>12521</v>
      </c>
      <c r="V174" s="479"/>
      <c r="Y174" s="479"/>
      <c r="AB174" s="479"/>
      <c r="AG174" s="517"/>
      <c r="AJ174" s="28"/>
      <c r="AK174" s="56"/>
      <c r="AM174" s="517"/>
      <c r="AP174" s="28"/>
      <c r="AQ174" s="56"/>
      <c r="AS174" s="517"/>
      <c r="AV174" s="246"/>
      <c r="AW174" s="56"/>
      <c r="AY174" s="517"/>
      <c r="BB174" s="246"/>
      <c r="BC174" s="56"/>
      <c r="BE174" s="517"/>
      <c r="BH174" s="246"/>
      <c r="BI174" s="56"/>
      <c r="BK174" s="517"/>
      <c r="BN174" s="246"/>
      <c r="BO174" s="56"/>
      <c r="BQ174" s="517"/>
      <c r="BT174" s="246"/>
      <c r="BU174" s="56"/>
      <c r="BW174" s="517"/>
      <c r="BZ174" s="246"/>
      <c r="CA174" s="56"/>
      <c r="CC174" s="517"/>
      <c r="CF174" s="246"/>
      <c r="CG174" s="56"/>
      <c r="CI174" s="517"/>
      <c r="CL174" s="246"/>
      <c r="CM174" s="56"/>
      <c r="CO174" s="517"/>
      <c r="CR174" s="246"/>
      <c r="CS174" s="56"/>
      <c r="CU174" s="517"/>
      <c r="CX174" s="246"/>
      <c r="CY174" s="56"/>
      <c r="DA174" s="517"/>
      <c r="DD174" s="246"/>
      <c r="DE174" s="56"/>
      <c r="DG174" s="517"/>
      <c r="DJ174" s="246"/>
      <c r="DK174" s="56"/>
      <c r="DM174" s="517"/>
      <c r="DP174" s="246"/>
      <c r="DQ174" s="56"/>
      <c r="DS174" s="517"/>
      <c r="DV174" s="246"/>
      <c r="DW174" s="56"/>
      <c r="DY174" s="517"/>
      <c r="EB174" s="246"/>
      <c r="EC174" s="56"/>
      <c r="EE174" s="517"/>
      <c r="EH174" s="246"/>
      <c r="EI174" s="56"/>
      <c r="EK174" s="517"/>
      <c r="EN174" s="246"/>
      <c r="EO174" s="56"/>
      <c r="EQ174" s="517"/>
      <c r="ET174" s="246"/>
      <c r="EU174" s="56"/>
      <c r="EW174" s="517"/>
      <c r="EZ174" s="246"/>
      <c r="FA174" s="56"/>
      <c r="FC174" s="517"/>
      <c r="FF174" s="246"/>
      <c r="FG174" s="56"/>
      <c r="FI174" s="517"/>
      <c r="FL174" s="246"/>
      <c r="FM174" s="56"/>
      <c r="FO174" s="517"/>
      <c r="FR174" s="246"/>
      <c r="FS174" s="56"/>
      <c r="FU174" s="517"/>
      <c r="FX174" s="246"/>
      <c r="FY174" s="56"/>
      <c r="GA174" s="517"/>
      <c r="GD174" s="246"/>
      <c r="GE174" s="56"/>
      <c r="GG174" s="517"/>
      <c r="GJ174" s="246"/>
      <c r="GK174" s="56"/>
      <c r="GM174" s="517"/>
      <c r="GN174" s="616"/>
      <c r="GO174" s="616"/>
      <c r="GP174" s="246"/>
      <c r="GQ174" s="56"/>
      <c r="GR174" s="616"/>
      <c r="GS174" s="517"/>
      <c r="GT174" s="616"/>
      <c r="GU174" s="616"/>
      <c r="GV174" s="246"/>
      <c r="GW174" s="56"/>
      <c r="HM174" s="616"/>
    </row>
    <row r="175" spans="1:221" ht="16.5">
      <c r="A175" s="479" t="s">
        <v>700</v>
      </c>
      <c r="D175" s="246">
        <f>'Punten per wedstrijd'!E1044</f>
        <v>1671.1000000000001</v>
      </c>
      <c r="E175" s="56">
        <v>0</v>
      </c>
      <c r="G175" s="479" t="s">
        <v>3641</v>
      </c>
      <c r="J175" s="246">
        <f>'Punten per wedstrijd'!E1074</f>
        <v>831.6</v>
      </c>
      <c r="K175" s="56">
        <v>0</v>
      </c>
      <c r="M175" s="516" t="s">
        <v>28</v>
      </c>
      <c r="N175" s="524" t="s">
        <v>4054</v>
      </c>
      <c r="R175" s="523">
        <f>$AR$441</f>
        <v>47</v>
      </c>
      <c r="S175" s="556">
        <f>$E$441</f>
        <v>12543.399999999998</v>
      </c>
      <c r="V175" s="479" t="s">
        <v>3642</v>
      </c>
      <c r="Y175" s="479" t="s">
        <v>2202</v>
      </c>
      <c r="AB175" s="479" t="s">
        <v>2712</v>
      </c>
      <c r="AG175" s="517" t="s">
        <v>2724</v>
      </c>
      <c r="AJ175" s="28">
        <v>79.900000000000006</v>
      </c>
      <c r="AK175" s="56">
        <v>0</v>
      </c>
      <c r="AM175" s="517" t="s">
        <v>3639</v>
      </c>
      <c r="AP175" s="28">
        <v>287</v>
      </c>
      <c r="AQ175" s="56">
        <v>3</v>
      </c>
      <c r="AS175" s="517" t="s">
        <v>33</v>
      </c>
      <c r="AV175" s="246">
        <v>84.100000000000009</v>
      </c>
      <c r="AW175" s="56">
        <v>1</v>
      </c>
      <c r="AY175" s="517" t="s">
        <v>3641</v>
      </c>
      <c r="BB175" s="246">
        <v>35.1</v>
      </c>
      <c r="BC175" s="56">
        <v>0</v>
      </c>
      <c r="BE175" s="517" t="s">
        <v>33</v>
      </c>
      <c r="BH175" s="246">
        <v>517.29999999999995</v>
      </c>
      <c r="BI175" s="56">
        <v>2</v>
      </c>
      <c r="BK175" s="517" t="s">
        <v>1668</v>
      </c>
      <c r="BN175" s="246">
        <v>108.85</v>
      </c>
      <c r="BO175" s="56">
        <v>3</v>
      </c>
      <c r="BQ175" s="517" t="s">
        <v>33</v>
      </c>
      <c r="BT175" s="246">
        <v>81.199999999999989</v>
      </c>
      <c r="BU175" s="56">
        <v>2</v>
      </c>
      <c r="BW175" s="517" t="s">
        <v>3645</v>
      </c>
      <c r="BZ175" s="246">
        <v>173.8</v>
      </c>
      <c r="CA175" s="56">
        <v>0</v>
      </c>
      <c r="CC175" s="517" t="s">
        <v>3642</v>
      </c>
      <c r="CF175" s="246">
        <v>45</v>
      </c>
      <c r="CG175" s="56">
        <v>1</v>
      </c>
      <c r="CI175" s="517" t="s">
        <v>2217</v>
      </c>
      <c r="CL175" s="246">
        <v>498.6</v>
      </c>
      <c r="CM175" s="56">
        <v>0</v>
      </c>
      <c r="CO175" s="517" t="s">
        <v>1346</v>
      </c>
      <c r="CR175" s="246">
        <v>296.8</v>
      </c>
      <c r="CS175" s="56">
        <v>1</v>
      </c>
      <c r="CU175" s="517" t="s">
        <v>2209</v>
      </c>
      <c r="CX175" s="246">
        <v>454.90000000000009</v>
      </c>
      <c r="CY175" s="56">
        <v>0</v>
      </c>
      <c r="DA175" s="517" t="s">
        <v>1346</v>
      </c>
      <c r="DD175" s="246">
        <v>39</v>
      </c>
      <c r="DE175" s="56">
        <v>3</v>
      </c>
      <c r="DG175" s="517" t="s">
        <v>1690</v>
      </c>
      <c r="DJ175" s="246">
        <v>45.5</v>
      </c>
      <c r="DK175" s="56">
        <v>3</v>
      </c>
      <c r="DM175" s="517" t="s">
        <v>3642</v>
      </c>
      <c r="DP175" s="246">
        <v>382.5</v>
      </c>
      <c r="DQ175" s="56">
        <v>2</v>
      </c>
      <c r="DS175" s="517" t="s">
        <v>3639</v>
      </c>
      <c r="DV175" s="246">
        <v>790.50000000000011</v>
      </c>
      <c r="DW175" s="56">
        <v>1</v>
      </c>
      <c r="DY175" s="517" t="s">
        <v>2197</v>
      </c>
      <c r="EB175" s="246">
        <v>134.80000000000001</v>
      </c>
      <c r="EC175" s="56">
        <v>0</v>
      </c>
      <c r="EE175" s="517" t="s">
        <v>180</v>
      </c>
      <c r="EH175" s="246">
        <v>386.7</v>
      </c>
      <c r="EI175" s="56">
        <v>0</v>
      </c>
      <c r="EK175" s="517" t="s">
        <v>700</v>
      </c>
      <c r="EN175" s="246">
        <v>325.60000000000002</v>
      </c>
      <c r="EO175" s="56">
        <v>3</v>
      </c>
      <c r="EQ175" s="517" t="s">
        <v>3641</v>
      </c>
      <c r="ET175" s="246">
        <v>230.6</v>
      </c>
      <c r="EU175" s="56">
        <v>0</v>
      </c>
      <c r="EW175" s="517" t="s">
        <v>2217</v>
      </c>
      <c r="EZ175" s="246">
        <v>589.5</v>
      </c>
      <c r="FA175" s="56">
        <v>1</v>
      </c>
      <c r="FC175" s="517" t="s">
        <v>180</v>
      </c>
      <c r="FF175" s="246">
        <v>575.5</v>
      </c>
      <c r="FG175" s="56">
        <v>3</v>
      </c>
      <c r="FI175" s="517" t="s">
        <v>1664</v>
      </c>
      <c r="FL175" s="246">
        <v>567</v>
      </c>
      <c r="FM175" s="56">
        <v>1</v>
      </c>
      <c r="FO175" s="517" t="s">
        <v>2202</v>
      </c>
      <c r="FR175" s="246">
        <v>149.89999999999998</v>
      </c>
      <c r="FS175" s="56">
        <v>3</v>
      </c>
      <c r="FU175" s="517" t="s">
        <v>2193</v>
      </c>
      <c r="FX175" s="246">
        <v>297</v>
      </c>
      <c r="FY175" s="56">
        <v>0</v>
      </c>
      <c r="GA175" s="517" t="s">
        <v>2202</v>
      </c>
      <c r="GD175" s="246">
        <v>392.2</v>
      </c>
      <c r="GE175" s="56">
        <v>0</v>
      </c>
      <c r="GG175" s="517" t="s">
        <v>2217</v>
      </c>
      <c r="GJ175" s="246">
        <v>250.00000000000003</v>
      </c>
      <c r="GK175" s="56">
        <v>0</v>
      </c>
      <c r="GM175" s="517" t="s">
        <v>2725</v>
      </c>
      <c r="GN175" s="616"/>
      <c r="GO175" s="616"/>
      <c r="GP175" s="246">
        <v>753.3</v>
      </c>
      <c r="GQ175" s="56">
        <v>2</v>
      </c>
      <c r="GR175" s="616"/>
      <c r="GS175" s="517" t="s">
        <v>2217</v>
      </c>
      <c r="GT175" s="616"/>
      <c r="GU175" s="616"/>
      <c r="GV175" s="246">
        <v>9.1</v>
      </c>
      <c r="GW175" s="56">
        <v>0</v>
      </c>
      <c r="HM175" s="616"/>
    </row>
    <row r="176" spans="1:221" ht="16.5">
      <c r="A176" s="479" t="s">
        <v>1337</v>
      </c>
      <c r="D176" s="246">
        <f>'Punten per wedstrijd'!E988</f>
        <v>2826.7000000000003</v>
      </c>
      <c r="E176" s="56">
        <v>3</v>
      </c>
      <c r="G176" s="479" t="s">
        <v>2728</v>
      </c>
      <c r="J176" s="246">
        <f>'Punten per wedstrijd'!E1117</f>
        <v>2990.1</v>
      </c>
      <c r="K176" s="56">
        <v>3</v>
      </c>
      <c r="M176" s="516" t="s">
        <v>30</v>
      </c>
      <c r="N176" s="524" t="s">
        <v>3003</v>
      </c>
      <c r="R176" s="523">
        <f>$AR$450</f>
        <v>46</v>
      </c>
      <c r="S176" s="556">
        <f>$E$450</f>
        <v>11625.300000000005</v>
      </c>
      <c r="V176" s="479" t="s">
        <v>2724</v>
      </c>
      <c r="Y176" s="479" t="s">
        <v>2728</v>
      </c>
      <c r="AB176" s="479" t="s">
        <v>3639</v>
      </c>
      <c r="AG176" s="517" t="s">
        <v>2197</v>
      </c>
      <c r="AJ176" s="28">
        <v>142.69999999999999</v>
      </c>
      <c r="AK176" s="56">
        <v>3</v>
      </c>
      <c r="AM176" s="517" t="s">
        <v>2728</v>
      </c>
      <c r="AP176" s="28">
        <v>210.79999999999998</v>
      </c>
      <c r="AQ176" s="56">
        <v>0</v>
      </c>
      <c r="AS176" s="517" t="s">
        <v>1664</v>
      </c>
      <c r="AV176" s="246">
        <v>101.7</v>
      </c>
      <c r="AW176" s="56">
        <v>2</v>
      </c>
      <c r="AY176" s="517" t="s">
        <v>675</v>
      </c>
      <c r="BB176" s="246">
        <v>56.4</v>
      </c>
      <c r="BC176" s="56">
        <v>3</v>
      </c>
      <c r="BE176" s="517" t="s">
        <v>2712</v>
      </c>
      <c r="BH176" s="246">
        <v>512.25</v>
      </c>
      <c r="BI176" s="56">
        <v>1</v>
      </c>
      <c r="BK176" s="517" t="s">
        <v>700</v>
      </c>
      <c r="BN176" s="246">
        <v>46.900000000000006</v>
      </c>
      <c r="BO176" s="56">
        <v>0</v>
      </c>
      <c r="BQ176" s="517" t="s">
        <v>2728</v>
      </c>
      <c r="BT176" s="246">
        <v>72.300000000000011</v>
      </c>
      <c r="BU176" s="56">
        <v>1</v>
      </c>
      <c r="BW176" s="517" t="s">
        <v>675</v>
      </c>
      <c r="BZ176" s="246">
        <v>250</v>
      </c>
      <c r="CA176" s="56">
        <v>3</v>
      </c>
      <c r="CC176" s="517" t="s">
        <v>2712</v>
      </c>
      <c r="CF176" s="246">
        <v>52</v>
      </c>
      <c r="CG176" s="56">
        <v>2</v>
      </c>
      <c r="CI176" s="517" t="s">
        <v>3642</v>
      </c>
      <c r="CL176" s="246">
        <v>645.20000000000005</v>
      </c>
      <c r="CM176" s="56">
        <v>3</v>
      </c>
      <c r="CO176" s="517" t="s">
        <v>2216</v>
      </c>
      <c r="CR176" s="246">
        <v>324.59999999999997</v>
      </c>
      <c r="CS176" s="56">
        <v>2</v>
      </c>
      <c r="CU176" s="517" t="s">
        <v>1346</v>
      </c>
      <c r="CX176" s="246">
        <v>985.4</v>
      </c>
      <c r="CY176" s="56">
        <v>3</v>
      </c>
      <c r="DA176" s="517" t="s">
        <v>2201</v>
      </c>
      <c r="DD176" s="246">
        <v>24</v>
      </c>
      <c r="DE176" s="56">
        <v>0</v>
      </c>
      <c r="DG176" s="517" t="s">
        <v>704</v>
      </c>
      <c r="DJ176" s="246">
        <v>16.5</v>
      </c>
      <c r="DK176" s="56">
        <v>0</v>
      </c>
      <c r="DM176" s="517" t="s">
        <v>687</v>
      </c>
      <c r="DP176" s="246">
        <v>356.4</v>
      </c>
      <c r="DQ176" s="56">
        <v>1</v>
      </c>
      <c r="DS176" s="517" t="s">
        <v>1337</v>
      </c>
      <c r="DV176" s="246">
        <v>883.10000000000014</v>
      </c>
      <c r="DW176" s="56">
        <v>2</v>
      </c>
      <c r="DY176" s="517" t="s">
        <v>2201</v>
      </c>
      <c r="EB176" s="246">
        <v>169.5</v>
      </c>
      <c r="EC176" s="56">
        <v>3</v>
      </c>
      <c r="EE176" s="517" t="s">
        <v>2724</v>
      </c>
      <c r="EH176" s="246">
        <v>525.30000000000007</v>
      </c>
      <c r="EI176" s="56">
        <v>3</v>
      </c>
      <c r="EK176" s="517" t="s">
        <v>180</v>
      </c>
      <c r="EN176" s="246">
        <v>177.70000000000002</v>
      </c>
      <c r="EO176" s="56">
        <v>0</v>
      </c>
      <c r="EQ176" s="517" t="s">
        <v>3642</v>
      </c>
      <c r="ET176" s="246">
        <v>459.3</v>
      </c>
      <c r="EU176" s="56">
        <v>3</v>
      </c>
      <c r="EW176" s="517" t="s">
        <v>2216</v>
      </c>
      <c r="EZ176" s="246">
        <v>692.5</v>
      </c>
      <c r="FA176" s="56">
        <v>2</v>
      </c>
      <c r="FC176" s="517" t="s">
        <v>2220</v>
      </c>
      <c r="FF176" s="246">
        <v>312.8</v>
      </c>
      <c r="FG176" s="56">
        <v>0</v>
      </c>
      <c r="FI176" s="517" t="s">
        <v>2733</v>
      </c>
      <c r="FL176" s="246">
        <v>608.6</v>
      </c>
      <c r="FM176" s="56">
        <v>2</v>
      </c>
      <c r="FO176" s="517" t="s">
        <v>2193</v>
      </c>
      <c r="FR176" s="246">
        <v>0</v>
      </c>
      <c r="FS176" s="56">
        <v>0</v>
      </c>
      <c r="FU176" s="517" t="s">
        <v>2725</v>
      </c>
      <c r="FX176" s="246">
        <v>460.1</v>
      </c>
      <c r="FY176" s="56">
        <v>3</v>
      </c>
      <c r="GA176" s="517" t="s">
        <v>1351</v>
      </c>
      <c r="GD176" s="246">
        <v>529.29999999999995</v>
      </c>
      <c r="GE176" s="56">
        <v>3</v>
      </c>
      <c r="GG176" s="517" t="s">
        <v>675</v>
      </c>
      <c r="GJ176" s="246">
        <v>429.5</v>
      </c>
      <c r="GK176" s="56">
        <v>3</v>
      </c>
      <c r="GM176" s="517" t="s">
        <v>11</v>
      </c>
      <c r="GN176" s="616"/>
      <c r="GO176" s="616"/>
      <c r="GP176" s="246">
        <v>681.5</v>
      </c>
      <c r="GQ176" s="56">
        <v>1</v>
      </c>
      <c r="GR176" s="616"/>
      <c r="GS176" s="517" t="s">
        <v>3641</v>
      </c>
      <c r="GT176" s="616"/>
      <c r="GU176" s="616"/>
      <c r="GV176" s="246">
        <v>220.1</v>
      </c>
      <c r="GW176" s="56">
        <v>3</v>
      </c>
      <c r="HM176" s="616"/>
    </row>
    <row r="177" spans="1:226" ht="16.5">
      <c r="A177" s="479"/>
      <c r="D177" s="246"/>
      <c r="E177" s="56"/>
      <c r="G177" s="479"/>
      <c r="J177" s="246"/>
      <c r="K177" s="56"/>
      <c r="M177" s="516" t="s">
        <v>32</v>
      </c>
      <c r="N177" s="524" t="s">
        <v>4029</v>
      </c>
      <c r="R177" s="523">
        <f>$AR$393</f>
        <v>46</v>
      </c>
      <c r="S177" s="556">
        <f>$E$393</f>
        <v>10722</v>
      </c>
      <c r="V177" s="479"/>
      <c r="Y177" s="479"/>
      <c r="AB177" s="479"/>
      <c r="AG177" s="517"/>
      <c r="AJ177" s="28"/>
      <c r="AK177" s="56"/>
      <c r="AM177" s="517"/>
      <c r="AP177" s="28"/>
      <c r="AQ177" s="56"/>
      <c r="AS177" s="517"/>
      <c r="AV177" s="246"/>
      <c r="AW177" s="56"/>
      <c r="AY177" s="517"/>
      <c r="BB177" s="246"/>
      <c r="BC177" s="56"/>
      <c r="BE177" s="517"/>
      <c r="BH177" s="246"/>
      <c r="BI177" s="56"/>
      <c r="BK177" s="517"/>
      <c r="BN177" s="246"/>
      <c r="BO177" s="56"/>
      <c r="BQ177" s="517"/>
      <c r="BT177" s="246"/>
      <c r="BU177" s="56"/>
      <c r="BW177" s="517"/>
      <c r="BZ177" s="246"/>
      <c r="CA177" s="56"/>
      <c r="CC177" s="517"/>
      <c r="CF177" s="246"/>
      <c r="CG177" s="56"/>
      <c r="CI177" s="517"/>
      <c r="CL177" s="246"/>
      <c r="CM177" s="56"/>
      <c r="CO177" s="517"/>
      <c r="CR177" s="246"/>
      <c r="CS177" s="56"/>
      <c r="CU177" s="517"/>
      <c r="CX177" s="246"/>
      <c r="CY177" s="56"/>
      <c r="DA177" s="517"/>
      <c r="DD177" s="246"/>
      <c r="DE177" s="56"/>
      <c r="DG177" s="517"/>
      <c r="DJ177" s="246"/>
      <c r="DK177" s="56"/>
      <c r="DM177" s="517"/>
      <c r="DP177" s="246"/>
      <c r="DQ177" s="56"/>
      <c r="DS177" s="517"/>
      <c r="DV177" s="246"/>
      <c r="DW177" s="56"/>
      <c r="DY177" s="517"/>
      <c r="EB177" s="246"/>
      <c r="EC177" s="56"/>
      <c r="EE177" s="517"/>
      <c r="EH177" s="246"/>
      <c r="EI177" s="56"/>
      <c r="EK177" s="517"/>
      <c r="EN177" s="246"/>
      <c r="EO177" s="56"/>
      <c r="EQ177" s="517"/>
      <c r="ET177" s="246"/>
      <c r="EU177" s="56"/>
      <c r="EW177" s="517"/>
      <c r="EZ177" s="246"/>
      <c r="FA177" s="56"/>
      <c r="FC177" s="517"/>
      <c r="FF177" s="246"/>
      <c r="FG177" s="56"/>
      <c r="FI177" s="517"/>
      <c r="FL177" s="246"/>
      <c r="FM177" s="56"/>
      <c r="FO177" s="517"/>
      <c r="FR177" s="246"/>
      <c r="FS177" s="56"/>
      <c r="FU177" s="517"/>
      <c r="FX177" s="246"/>
      <c r="FY177" s="56"/>
      <c r="GA177" s="517"/>
      <c r="GD177" s="246"/>
      <c r="GE177" s="56"/>
      <c r="GG177" s="517"/>
      <c r="GJ177" s="246"/>
      <c r="GK177" s="56"/>
      <c r="GM177" s="517"/>
      <c r="GN177" s="616"/>
      <c r="GO177" s="616"/>
      <c r="GP177" s="246"/>
      <c r="GQ177" s="56"/>
      <c r="GR177" s="616"/>
      <c r="GS177" s="517"/>
      <c r="GT177" s="616"/>
      <c r="GU177" s="616"/>
      <c r="GV177" s="246"/>
      <c r="GW177" s="56"/>
      <c r="HM177" s="616"/>
    </row>
    <row r="178" spans="1:226" ht="16.5">
      <c r="A178" s="479" t="s">
        <v>2724</v>
      </c>
      <c r="D178" s="246">
        <f>'Punten per wedstrijd'!E1082</f>
        <v>2955.1000000000004</v>
      </c>
      <c r="E178" s="56">
        <v>3</v>
      </c>
      <c r="G178" s="479" t="s">
        <v>704</v>
      </c>
      <c r="J178" s="246">
        <f>'Punten per wedstrijd'!E1039</f>
        <v>3799.6000000000004</v>
      </c>
      <c r="K178" s="56">
        <v>3</v>
      </c>
      <c r="M178" s="516" t="s">
        <v>34</v>
      </c>
      <c r="N178" s="524" t="s">
        <v>2267</v>
      </c>
      <c r="R178" s="523">
        <f>$AR$385</f>
        <v>46</v>
      </c>
      <c r="S178" s="556">
        <f>$E$385</f>
        <v>9907.6000000000022</v>
      </c>
      <c r="V178" s="479" t="s">
        <v>1337</v>
      </c>
      <c r="Y178" s="479" t="s">
        <v>1671</v>
      </c>
      <c r="AB178" s="479" t="s">
        <v>11</v>
      </c>
      <c r="AG178" s="517" t="s">
        <v>1346</v>
      </c>
      <c r="AJ178" s="28">
        <v>157.19999999999999</v>
      </c>
      <c r="AK178" s="56">
        <v>0</v>
      </c>
      <c r="AM178" s="517" t="s">
        <v>1664</v>
      </c>
      <c r="AP178" s="28">
        <v>80.300000000000011</v>
      </c>
      <c r="AQ178" s="56">
        <v>0</v>
      </c>
      <c r="AS178" s="517" t="s">
        <v>1346</v>
      </c>
      <c r="AV178" s="246">
        <v>127.1</v>
      </c>
      <c r="AW178" s="56">
        <v>3</v>
      </c>
      <c r="AY178" s="517" t="s">
        <v>180</v>
      </c>
      <c r="BB178" s="246">
        <v>175.7</v>
      </c>
      <c r="BC178" s="56">
        <v>3</v>
      </c>
      <c r="BE178" s="517" t="s">
        <v>1671</v>
      </c>
      <c r="BH178" s="246">
        <v>632.75000000000011</v>
      </c>
      <c r="BI178" s="56">
        <v>2</v>
      </c>
      <c r="BK178" s="517" t="s">
        <v>3639</v>
      </c>
      <c r="BN178" s="246">
        <v>259.10000000000002</v>
      </c>
      <c r="BO178" s="56">
        <v>3</v>
      </c>
      <c r="BQ178" s="517" t="s">
        <v>2733</v>
      </c>
      <c r="BT178" s="246">
        <v>0</v>
      </c>
      <c r="BU178" s="56">
        <v>0</v>
      </c>
      <c r="BW178" s="517" t="s">
        <v>2202</v>
      </c>
      <c r="BZ178" s="246">
        <v>169.5</v>
      </c>
      <c r="CA178" s="56">
        <v>0</v>
      </c>
      <c r="CC178" s="517" t="s">
        <v>33</v>
      </c>
      <c r="CF178" s="246">
        <v>104.5</v>
      </c>
      <c r="CG178" s="56">
        <v>1</v>
      </c>
      <c r="CI178" s="517" t="s">
        <v>2725</v>
      </c>
      <c r="CL178" s="246">
        <v>198.00000000000003</v>
      </c>
      <c r="CM178" s="56">
        <v>0</v>
      </c>
      <c r="CO178" s="517" t="s">
        <v>700</v>
      </c>
      <c r="CR178" s="246">
        <v>286.40000000000003</v>
      </c>
      <c r="CS178" s="56">
        <v>0</v>
      </c>
      <c r="CU178" s="517" t="s">
        <v>2201</v>
      </c>
      <c r="CX178" s="246">
        <v>209.29999999999998</v>
      </c>
      <c r="CY178" s="56">
        <v>0</v>
      </c>
      <c r="DA178" s="517" t="s">
        <v>700</v>
      </c>
      <c r="DD178" s="246">
        <v>75.400000000000006</v>
      </c>
      <c r="DE178" s="56">
        <v>3</v>
      </c>
      <c r="DG178" s="517" t="s">
        <v>2733</v>
      </c>
      <c r="DJ178" s="246">
        <v>66.5</v>
      </c>
      <c r="DK178" s="56">
        <v>2</v>
      </c>
      <c r="DM178" s="517" t="s">
        <v>3655</v>
      </c>
      <c r="DP178" s="246">
        <v>255</v>
      </c>
      <c r="DQ178" s="56">
        <v>0</v>
      </c>
      <c r="DS178" s="517" t="s">
        <v>2712</v>
      </c>
      <c r="DV178" s="246">
        <v>651.40000000000009</v>
      </c>
      <c r="DW178" s="56">
        <v>2</v>
      </c>
      <c r="DY178" s="517" t="s">
        <v>11</v>
      </c>
      <c r="EB178" s="246">
        <v>39.9</v>
      </c>
      <c r="EC178" s="56">
        <v>0</v>
      </c>
      <c r="EE178" s="517" t="s">
        <v>3639</v>
      </c>
      <c r="EH178" s="246">
        <v>455.3</v>
      </c>
      <c r="EI178" s="56">
        <v>3</v>
      </c>
      <c r="EK178" s="517" t="s">
        <v>1664</v>
      </c>
      <c r="EN178" s="246">
        <v>122.29999999999998</v>
      </c>
      <c r="EO178" s="56">
        <v>0</v>
      </c>
      <c r="EQ178" s="517" t="s">
        <v>2209</v>
      </c>
      <c r="ET178" s="246">
        <v>397.7</v>
      </c>
      <c r="EU178" s="56">
        <v>1</v>
      </c>
      <c r="EW178" s="517" t="s">
        <v>2325</v>
      </c>
      <c r="EZ178" s="246">
        <v>426.9</v>
      </c>
      <c r="FA178" s="56">
        <v>1</v>
      </c>
      <c r="FC178" s="517" t="s">
        <v>1671</v>
      </c>
      <c r="FF178" s="246">
        <v>255.8</v>
      </c>
      <c r="FG178" s="56">
        <v>0</v>
      </c>
      <c r="FI178" s="517" t="s">
        <v>2728</v>
      </c>
      <c r="FL178" s="246">
        <v>485.70000000000005</v>
      </c>
      <c r="FM178" s="56">
        <v>1</v>
      </c>
      <c r="FO178" s="517" t="s">
        <v>3639</v>
      </c>
      <c r="FR178" s="246">
        <v>158.5</v>
      </c>
      <c r="FS178" s="56">
        <v>3</v>
      </c>
      <c r="FU178" s="517" t="s">
        <v>1337</v>
      </c>
      <c r="FX178" s="246">
        <v>688.80000000000007</v>
      </c>
      <c r="FY178" s="56">
        <v>2</v>
      </c>
      <c r="GA178" s="517" t="s">
        <v>2725</v>
      </c>
      <c r="GD178" s="246">
        <v>452.6</v>
      </c>
      <c r="GE178" s="56">
        <v>2</v>
      </c>
      <c r="GG178" s="517" t="s">
        <v>1668</v>
      </c>
      <c r="GJ178" s="246">
        <v>519.54999999999995</v>
      </c>
      <c r="GK178" s="56">
        <v>3</v>
      </c>
      <c r="GM178" s="517" t="s">
        <v>3641</v>
      </c>
      <c r="GN178" s="616"/>
      <c r="GO178" s="616"/>
      <c r="GP178" s="246">
        <v>431.70000000000005</v>
      </c>
      <c r="GQ178" s="56">
        <v>0</v>
      </c>
      <c r="GR178" s="616"/>
      <c r="GS178" s="517" t="s">
        <v>2193</v>
      </c>
      <c r="GT178" s="616"/>
      <c r="GU178" s="616"/>
      <c r="GV178" s="246">
        <v>308.8</v>
      </c>
      <c r="GW178" s="56">
        <v>3</v>
      </c>
      <c r="HM178" s="616"/>
    </row>
    <row r="179" spans="1:226" ht="16.5">
      <c r="A179" s="479" t="s">
        <v>1346</v>
      </c>
      <c r="D179" s="246">
        <f>'Punten per wedstrijd'!E986</f>
        <v>2321.4999999999995</v>
      </c>
      <c r="E179" s="56">
        <v>0</v>
      </c>
      <c r="G179" s="479" t="s">
        <v>2220</v>
      </c>
      <c r="J179" s="246">
        <f>'Punten per wedstrijd'!E1033</f>
        <v>1561.3</v>
      </c>
      <c r="K179" s="56">
        <v>0</v>
      </c>
      <c r="M179" s="516" t="s">
        <v>36</v>
      </c>
      <c r="N179" s="524" t="s">
        <v>4067</v>
      </c>
      <c r="R179" s="523">
        <f>$AR$458</f>
        <v>44</v>
      </c>
      <c r="S179" s="556">
        <f>$E$458</f>
        <v>12975.000000000002</v>
      </c>
      <c r="V179" s="479" t="s">
        <v>2709</v>
      </c>
      <c r="Y179" s="479" t="s">
        <v>1664</v>
      </c>
      <c r="AB179" s="479" t="s">
        <v>2325</v>
      </c>
      <c r="AG179" s="517" t="s">
        <v>2220</v>
      </c>
      <c r="AJ179" s="28">
        <v>202.7</v>
      </c>
      <c r="AK179" s="56">
        <v>3</v>
      </c>
      <c r="AM179" s="517" t="s">
        <v>704</v>
      </c>
      <c r="AP179" s="28">
        <v>127.5</v>
      </c>
      <c r="AQ179" s="56">
        <v>3</v>
      </c>
      <c r="AS179" s="517" t="s">
        <v>2197</v>
      </c>
      <c r="AV179" s="246">
        <v>35.400000000000006</v>
      </c>
      <c r="AW179" s="56">
        <v>0</v>
      </c>
      <c r="AY179" s="517" t="s">
        <v>2733</v>
      </c>
      <c r="BB179" s="246">
        <v>29.8</v>
      </c>
      <c r="BC179" s="56">
        <v>0</v>
      </c>
      <c r="BE179" s="517" t="s">
        <v>2209</v>
      </c>
      <c r="BH179" s="246">
        <v>536.20000000000005</v>
      </c>
      <c r="BI179" s="56">
        <v>1</v>
      </c>
      <c r="BK179" s="517" t="s">
        <v>687</v>
      </c>
      <c r="BN179" s="246">
        <v>181.79999999999998</v>
      </c>
      <c r="BO179" s="56">
        <v>0</v>
      </c>
      <c r="BQ179" s="517" t="s">
        <v>3645</v>
      </c>
      <c r="BT179" s="246">
        <v>6.5</v>
      </c>
      <c r="BU179" s="56">
        <v>3</v>
      </c>
      <c r="BW179" s="517" t="s">
        <v>3641</v>
      </c>
      <c r="BZ179" s="246">
        <v>501.8</v>
      </c>
      <c r="CA179" s="56">
        <v>3</v>
      </c>
      <c r="CC179" s="517" t="s">
        <v>2209</v>
      </c>
      <c r="CF179" s="246">
        <v>126.5</v>
      </c>
      <c r="CG179" s="56">
        <v>2</v>
      </c>
      <c r="CI179" s="517" t="s">
        <v>180</v>
      </c>
      <c r="CL179" s="246">
        <v>369.7</v>
      </c>
      <c r="CM179" s="56">
        <v>3</v>
      </c>
      <c r="CO179" s="517" t="s">
        <v>2209</v>
      </c>
      <c r="CR179" s="246">
        <v>493.2</v>
      </c>
      <c r="CS179" s="56">
        <v>3</v>
      </c>
      <c r="CU179" s="517" t="s">
        <v>700</v>
      </c>
      <c r="CX179" s="246">
        <v>510.1</v>
      </c>
      <c r="CY179" s="56">
        <v>3</v>
      </c>
      <c r="DA179" s="517" t="s">
        <v>687</v>
      </c>
      <c r="DD179" s="246">
        <v>0</v>
      </c>
      <c r="DE179" s="56">
        <v>0</v>
      </c>
      <c r="DG179" s="517" t="s">
        <v>2724</v>
      </c>
      <c r="DJ179" s="246">
        <v>63.000000000000007</v>
      </c>
      <c r="DK179" s="56">
        <v>1</v>
      </c>
      <c r="DM179" s="517" t="s">
        <v>2202</v>
      </c>
      <c r="DP179" s="246">
        <v>404.6</v>
      </c>
      <c r="DQ179" s="56">
        <v>3</v>
      </c>
      <c r="DS179" s="517" t="s">
        <v>1668</v>
      </c>
      <c r="DV179" s="246">
        <v>635.90000000000009</v>
      </c>
      <c r="DW179" s="56">
        <v>1</v>
      </c>
      <c r="DY179" s="517" t="s">
        <v>2216</v>
      </c>
      <c r="EB179" s="246">
        <v>272.3</v>
      </c>
      <c r="EC179" s="56">
        <v>3</v>
      </c>
      <c r="EE179" s="517" t="s">
        <v>3655</v>
      </c>
      <c r="EH179" s="246">
        <v>172.5</v>
      </c>
      <c r="EI179" s="56">
        <v>0</v>
      </c>
      <c r="EK179" s="517" t="s">
        <v>2209</v>
      </c>
      <c r="EN179" s="246">
        <v>270.60000000000002</v>
      </c>
      <c r="EO179" s="56">
        <v>3</v>
      </c>
      <c r="EQ179" s="517" t="s">
        <v>1668</v>
      </c>
      <c r="ET179" s="246">
        <v>398.6</v>
      </c>
      <c r="EU179" s="56">
        <v>2</v>
      </c>
      <c r="EW179" s="517" t="s">
        <v>3655</v>
      </c>
      <c r="EZ179" s="246">
        <v>465.3</v>
      </c>
      <c r="FA179" s="56">
        <v>2</v>
      </c>
      <c r="FC179" s="517" t="s">
        <v>33</v>
      </c>
      <c r="FF179" s="246">
        <v>393.7</v>
      </c>
      <c r="FG179" s="56">
        <v>3</v>
      </c>
      <c r="FI179" s="517" t="s">
        <v>2209</v>
      </c>
      <c r="FL179" s="246">
        <v>565</v>
      </c>
      <c r="FM179" s="56">
        <v>2</v>
      </c>
      <c r="FO179" s="517" t="s">
        <v>1346</v>
      </c>
      <c r="FR179" s="246">
        <v>6</v>
      </c>
      <c r="FS179" s="56">
        <v>0</v>
      </c>
      <c r="FU179" s="517" t="s">
        <v>2209</v>
      </c>
      <c r="FX179" s="246">
        <v>654.85</v>
      </c>
      <c r="FY179" s="56">
        <v>1</v>
      </c>
      <c r="GA179" s="517" t="s">
        <v>2197</v>
      </c>
      <c r="GD179" s="246">
        <v>398.3</v>
      </c>
      <c r="GE179" s="56">
        <v>1</v>
      </c>
      <c r="GG179" s="517" t="s">
        <v>3641</v>
      </c>
      <c r="GJ179" s="246">
        <v>209.60000000000002</v>
      </c>
      <c r="GK179" s="56">
        <v>0</v>
      </c>
      <c r="GM179" s="517" t="s">
        <v>2712</v>
      </c>
      <c r="GN179" s="616"/>
      <c r="GO179" s="616"/>
      <c r="GP179" s="246">
        <v>677.3</v>
      </c>
      <c r="GQ179" s="56">
        <v>3</v>
      </c>
      <c r="GR179" s="616"/>
      <c r="GS179" s="517" t="s">
        <v>3655</v>
      </c>
      <c r="GT179" s="616"/>
      <c r="GU179" s="616"/>
      <c r="GV179" s="246">
        <v>243.6</v>
      </c>
      <c r="GW179" s="56">
        <v>0</v>
      </c>
      <c r="HM179" s="616"/>
    </row>
    <row r="180" spans="1:226" ht="16.5">
      <c r="A180" s="479"/>
      <c r="D180" s="246"/>
      <c r="E180" s="56"/>
      <c r="G180" s="479"/>
      <c r="J180" s="246"/>
      <c r="K180" s="56"/>
      <c r="M180" s="516" t="s">
        <v>38</v>
      </c>
      <c r="N180" s="524" t="s">
        <v>4014</v>
      </c>
      <c r="R180" s="523">
        <f>$AR$379</f>
        <v>44</v>
      </c>
      <c r="S180" s="556">
        <f>$E$379</f>
        <v>10694.3</v>
      </c>
      <c r="V180" s="479"/>
      <c r="Y180" s="479"/>
      <c r="AB180" s="479"/>
      <c r="AG180" s="517"/>
      <c r="AJ180" s="28"/>
      <c r="AK180" s="56"/>
      <c r="AM180" s="517"/>
      <c r="AP180" s="28"/>
      <c r="AQ180" s="56"/>
      <c r="AS180" s="517"/>
      <c r="AV180" s="246"/>
      <c r="AW180" s="56"/>
      <c r="AY180" s="517"/>
      <c r="BB180" s="246"/>
      <c r="BC180" s="56"/>
      <c r="BE180" s="517"/>
      <c r="BH180" s="246"/>
      <c r="BI180" s="56"/>
      <c r="BK180" s="517"/>
      <c r="BN180" s="246"/>
      <c r="BO180" s="56"/>
      <c r="BQ180" s="517"/>
      <c r="BT180" s="246"/>
      <c r="BU180" s="56"/>
      <c r="BW180" s="517"/>
      <c r="BZ180" s="246"/>
      <c r="CA180" s="56"/>
      <c r="CC180" s="517"/>
      <c r="CF180" s="246"/>
      <c r="CG180" s="56"/>
      <c r="CI180" s="517"/>
      <c r="CL180" s="246"/>
      <c r="CM180" s="56"/>
      <c r="CO180" s="517"/>
      <c r="CR180" s="246"/>
      <c r="CS180" s="56"/>
      <c r="CU180" s="517"/>
      <c r="CX180" s="246"/>
      <c r="CY180" s="56"/>
      <c r="DA180" s="517"/>
      <c r="DD180" s="246"/>
      <c r="DE180" s="56"/>
      <c r="DG180" s="517"/>
      <c r="DJ180" s="246"/>
      <c r="DK180" s="56"/>
      <c r="DM180" s="517"/>
      <c r="DP180" s="246"/>
      <c r="DQ180" s="56"/>
      <c r="DS180" s="517"/>
      <c r="DV180" s="246"/>
      <c r="DW180" s="56"/>
      <c r="DY180" s="517"/>
      <c r="EB180" s="246"/>
      <c r="EC180" s="56"/>
      <c r="EE180" s="517"/>
      <c r="EH180" s="246"/>
      <c r="EI180" s="56"/>
      <c r="EK180" s="517"/>
      <c r="EN180" s="246"/>
      <c r="EO180" s="56"/>
      <c r="EQ180" s="517"/>
      <c r="ET180" s="246"/>
      <c r="EU180" s="56"/>
      <c r="EW180" s="517"/>
      <c r="EZ180" s="246"/>
      <c r="FA180" s="56"/>
      <c r="FC180" s="517"/>
      <c r="FF180" s="246"/>
      <c r="FG180" s="56"/>
      <c r="FI180" s="517"/>
      <c r="FL180" s="246"/>
      <c r="FM180" s="56"/>
      <c r="FO180" s="517"/>
      <c r="FR180" s="246"/>
      <c r="FS180" s="56"/>
      <c r="FU180" s="517"/>
      <c r="FX180" s="246"/>
      <c r="FY180" s="56"/>
      <c r="GA180" s="517"/>
      <c r="GD180" s="246"/>
      <c r="GE180" s="56"/>
      <c r="GG180" s="517"/>
      <c r="GJ180" s="246"/>
      <c r="GK180" s="56"/>
      <c r="GM180" s="517"/>
      <c r="GN180" s="616"/>
      <c r="GO180" s="616"/>
      <c r="GP180" s="246"/>
      <c r="GQ180" s="56"/>
      <c r="GR180" s="616"/>
      <c r="GS180" s="517"/>
      <c r="GT180" s="616"/>
      <c r="GU180" s="616"/>
      <c r="GV180" s="246"/>
      <c r="GW180" s="56"/>
      <c r="HM180" s="616"/>
    </row>
    <row r="181" spans="1:226" ht="16.5">
      <c r="A181" s="479" t="s">
        <v>2325</v>
      </c>
      <c r="D181" s="246">
        <f>'Punten per wedstrijd'!E1041</f>
        <v>2383.8000000000002</v>
      </c>
      <c r="E181" s="56">
        <v>3</v>
      </c>
      <c r="G181" s="479" t="s">
        <v>33</v>
      </c>
      <c r="J181" s="246">
        <f>'Punten per wedstrijd'!E1100</f>
        <v>3627.8</v>
      </c>
      <c r="K181" s="56">
        <v>3</v>
      </c>
      <c r="M181" s="516" t="s">
        <v>145</v>
      </c>
      <c r="N181" s="524" t="s">
        <v>1791</v>
      </c>
      <c r="R181" s="523">
        <f>$AR$327</f>
        <v>42</v>
      </c>
      <c r="S181" s="556">
        <f>$E$327</f>
        <v>10485.8</v>
      </c>
      <c r="V181" s="479" t="s">
        <v>2216</v>
      </c>
      <c r="Y181" s="479" t="s">
        <v>1346</v>
      </c>
      <c r="AB181" s="479" t="s">
        <v>1668</v>
      </c>
      <c r="AG181" s="517" t="s">
        <v>2216</v>
      </c>
      <c r="AJ181" s="28">
        <v>265.5</v>
      </c>
      <c r="AK181" s="56">
        <v>3</v>
      </c>
      <c r="AM181" s="517" t="s">
        <v>180</v>
      </c>
      <c r="AP181" s="28">
        <v>461.5</v>
      </c>
      <c r="AQ181" s="56">
        <v>1</v>
      </c>
      <c r="AS181" s="517" t="s">
        <v>2209</v>
      </c>
      <c r="AV181" s="246">
        <v>150.4</v>
      </c>
      <c r="AW181" s="56">
        <v>3</v>
      </c>
      <c r="AY181" s="517" t="s">
        <v>1664</v>
      </c>
      <c r="BB181" s="246">
        <v>127.19999999999999</v>
      </c>
      <c r="BC181" s="56">
        <v>3</v>
      </c>
      <c r="BE181" s="517" t="s">
        <v>1690</v>
      </c>
      <c r="BH181" s="246">
        <v>614.9</v>
      </c>
      <c r="BI181" s="56">
        <v>2</v>
      </c>
      <c r="BK181" s="517" t="s">
        <v>2197</v>
      </c>
      <c r="BN181" s="246">
        <v>86.399999999999991</v>
      </c>
      <c r="BO181" s="56">
        <v>2</v>
      </c>
      <c r="BQ181" s="517" t="s">
        <v>2325</v>
      </c>
      <c r="BT181" s="246">
        <v>19.5</v>
      </c>
      <c r="BU181" s="56">
        <v>3</v>
      </c>
      <c r="BW181" s="517" t="s">
        <v>687</v>
      </c>
      <c r="BZ181" s="246">
        <v>248.5</v>
      </c>
      <c r="CA181" s="56">
        <v>1</v>
      </c>
      <c r="CC181" s="517" t="s">
        <v>704</v>
      </c>
      <c r="CF181" s="246">
        <v>126.4</v>
      </c>
      <c r="CG181" s="56">
        <v>3</v>
      </c>
      <c r="CI181" s="517" t="s">
        <v>2202</v>
      </c>
      <c r="CL181" s="246">
        <v>236</v>
      </c>
      <c r="CM181" s="56">
        <v>1</v>
      </c>
      <c r="CO181" s="517" t="s">
        <v>3641</v>
      </c>
      <c r="CR181" s="246">
        <v>358.20000000000005</v>
      </c>
      <c r="CS181" s="56">
        <v>2</v>
      </c>
      <c r="CU181" s="517" t="s">
        <v>3641</v>
      </c>
      <c r="CX181" s="246">
        <v>290.5</v>
      </c>
      <c r="CY181" s="56">
        <v>0</v>
      </c>
      <c r="DA181" s="517" t="s">
        <v>2725</v>
      </c>
      <c r="DD181" s="246">
        <v>28.9</v>
      </c>
      <c r="DE181" s="56">
        <v>0</v>
      </c>
      <c r="DG181" s="517" t="s">
        <v>2209</v>
      </c>
      <c r="DJ181" s="246">
        <v>20.3</v>
      </c>
      <c r="DK181" s="56">
        <v>1</v>
      </c>
      <c r="DM181" s="517" t="s">
        <v>2197</v>
      </c>
      <c r="DP181" s="246">
        <v>605.75</v>
      </c>
      <c r="DQ181" s="56">
        <v>2</v>
      </c>
      <c r="DS181" s="517" t="s">
        <v>180</v>
      </c>
      <c r="DV181" s="246">
        <v>575.40000000000009</v>
      </c>
      <c r="DW181" s="56">
        <v>0</v>
      </c>
      <c r="DY181" s="517" t="s">
        <v>1664</v>
      </c>
      <c r="EB181" s="246">
        <v>145.5</v>
      </c>
      <c r="EC181" s="56">
        <v>2</v>
      </c>
      <c r="EE181" s="517" t="s">
        <v>2709</v>
      </c>
      <c r="EH181" s="246">
        <v>227</v>
      </c>
      <c r="EI181" s="56">
        <v>3</v>
      </c>
      <c r="EK181" s="517" t="s">
        <v>2193</v>
      </c>
      <c r="EN181" s="246">
        <v>70</v>
      </c>
      <c r="EO181" s="56">
        <v>0</v>
      </c>
      <c r="EQ181" s="517" t="s">
        <v>2201</v>
      </c>
      <c r="ET181" s="246">
        <v>371.7</v>
      </c>
      <c r="EU181" s="56">
        <v>3</v>
      </c>
      <c r="EW181" s="517" t="s">
        <v>33</v>
      </c>
      <c r="EZ181" s="246">
        <v>451.1</v>
      </c>
      <c r="FA181" s="56">
        <v>0</v>
      </c>
      <c r="FC181" s="517" t="s">
        <v>3655</v>
      </c>
      <c r="FF181" s="246">
        <v>365.9</v>
      </c>
      <c r="FG181" s="56">
        <v>1</v>
      </c>
      <c r="FI181" s="517" t="s">
        <v>704</v>
      </c>
      <c r="FL181" s="246">
        <v>498.5</v>
      </c>
      <c r="FM181" s="56">
        <v>2</v>
      </c>
      <c r="FO181" s="517" t="s">
        <v>2709</v>
      </c>
      <c r="FR181" s="246">
        <v>152.9</v>
      </c>
      <c r="FS181" s="56">
        <v>2</v>
      </c>
      <c r="FU181" s="517" t="s">
        <v>1668</v>
      </c>
      <c r="FX181" s="246">
        <v>445</v>
      </c>
      <c r="FY181" s="56">
        <v>1</v>
      </c>
      <c r="GA181" s="517" t="s">
        <v>33</v>
      </c>
      <c r="GD181" s="246">
        <v>599.29999999999995</v>
      </c>
      <c r="GE181" s="56">
        <v>2</v>
      </c>
      <c r="GG181" s="517" t="s">
        <v>2712</v>
      </c>
      <c r="GJ181" s="246">
        <v>457.9</v>
      </c>
      <c r="GK181" s="56">
        <v>2</v>
      </c>
      <c r="GM181" s="517" t="s">
        <v>687</v>
      </c>
      <c r="GN181" s="616"/>
      <c r="GO181" s="616"/>
      <c r="GP181" s="246">
        <v>369.8</v>
      </c>
      <c r="GQ181" s="56">
        <v>0</v>
      </c>
      <c r="GR181" s="616"/>
      <c r="GS181" s="517" t="s">
        <v>2216</v>
      </c>
      <c r="GT181" s="616"/>
      <c r="GU181" s="616"/>
      <c r="GV181" s="246">
        <v>0</v>
      </c>
      <c r="GW181" s="56">
        <v>0</v>
      </c>
      <c r="HM181" s="616"/>
    </row>
    <row r="182" spans="1:226" ht="16.5">
      <c r="A182" s="479" t="s">
        <v>2193</v>
      </c>
      <c r="D182" s="246">
        <f>'Punten per wedstrijd'!E1047</f>
        <v>1481.1</v>
      </c>
      <c r="E182" s="56">
        <v>0</v>
      </c>
      <c r="G182" s="479" t="s">
        <v>3642</v>
      </c>
      <c r="J182" s="246">
        <f>'Punten per wedstrijd'!E1083</f>
        <v>1116.2</v>
      </c>
      <c r="K182" s="56">
        <v>0</v>
      </c>
      <c r="M182" s="516" t="s">
        <v>146</v>
      </c>
      <c r="N182" s="554" t="s">
        <v>4046</v>
      </c>
      <c r="R182" s="523">
        <f>$AR$424</f>
        <v>40</v>
      </c>
      <c r="S182" s="556">
        <f>$E$424</f>
        <v>9140.8000000000011</v>
      </c>
      <c r="V182" s="479" t="s">
        <v>3641</v>
      </c>
      <c r="Y182" s="479" t="s">
        <v>1337</v>
      </c>
      <c r="AB182" s="479" t="s">
        <v>1671</v>
      </c>
      <c r="AG182" s="517" t="s">
        <v>2725</v>
      </c>
      <c r="AJ182" s="28">
        <v>169.70000000000002</v>
      </c>
      <c r="AK182" s="56">
        <v>0</v>
      </c>
      <c r="AM182" s="517" t="s">
        <v>687</v>
      </c>
      <c r="AP182" s="28">
        <v>486.34999999999997</v>
      </c>
      <c r="AQ182" s="56">
        <v>2</v>
      </c>
      <c r="AS182" s="517" t="s">
        <v>3645</v>
      </c>
      <c r="AV182" s="246">
        <v>97</v>
      </c>
      <c r="AW182" s="56">
        <v>0</v>
      </c>
      <c r="AY182" s="517" t="s">
        <v>2724</v>
      </c>
      <c r="BB182" s="246">
        <v>89</v>
      </c>
      <c r="BC182" s="56">
        <v>0</v>
      </c>
      <c r="BE182" s="517" t="s">
        <v>3641</v>
      </c>
      <c r="BH182" s="246">
        <v>510.1</v>
      </c>
      <c r="BI182" s="56">
        <v>1</v>
      </c>
      <c r="BK182" s="517" t="s">
        <v>2193</v>
      </c>
      <c r="BN182" s="246">
        <v>69.699999999999989</v>
      </c>
      <c r="BO182" s="56">
        <v>1</v>
      </c>
      <c r="BQ182" s="517" t="s">
        <v>2209</v>
      </c>
      <c r="BT182" s="246">
        <v>0</v>
      </c>
      <c r="BU182" s="56">
        <v>0</v>
      </c>
      <c r="BW182" s="517" t="s">
        <v>3655</v>
      </c>
      <c r="BZ182" s="246">
        <v>262</v>
      </c>
      <c r="CA182" s="56">
        <v>2</v>
      </c>
      <c r="CC182" s="517" t="s">
        <v>2201</v>
      </c>
      <c r="CF182" s="246">
        <v>58.900000000000006</v>
      </c>
      <c r="CG182" s="56">
        <v>0</v>
      </c>
      <c r="CI182" s="517" t="s">
        <v>1337</v>
      </c>
      <c r="CL182" s="246">
        <v>260.7</v>
      </c>
      <c r="CM182" s="56">
        <v>2</v>
      </c>
      <c r="CO182" s="517" t="s">
        <v>3639</v>
      </c>
      <c r="CR182" s="246">
        <v>312.20000000000005</v>
      </c>
      <c r="CS182" s="56">
        <v>1</v>
      </c>
      <c r="CU182" s="517" t="s">
        <v>1671</v>
      </c>
      <c r="CX182" s="246">
        <v>632.20000000000005</v>
      </c>
      <c r="CY182" s="56">
        <v>3</v>
      </c>
      <c r="DA182" s="517" t="s">
        <v>3645</v>
      </c>
      <c r="DD182" s="246">
        <v>44.699999999999996</v>
      </c>
      <c r="DE182" s="56">
        <v>3</v>
      </c>
      <c r="DG182" s="517" t="s">
        <v>2220</v>
      </c>
      <c r="DJ182" s="246">
        <v>22.5</v>
      </c>
      <c r="DK182" s="56">
        <v>2</v>
      </c>
      <c r="DM182" s="517" t="s">
        <v>2216</v>
      </c>
      <c r="DP182" s="246">
        <v>576.4</v>
      </c>
      <c r="DQ182" s="56">
        <v>1</v>
      </c>
      <c r="DS182" s="517" t="s">
        <v>704</v>
      </c>
      <c r="DV182" s="246">
        <v>952.99999999999989</v>
      </c>
      <c r="DW182" s="56">
        <v>3</v>
      </c>
      <c r="DY182" s="517" t="s">
        <v>2728</v>
      </c>
      <c r="EB182" s="246">
        <v>120</v>
      </c>
      <c r="EC182" s="56">
        <v>1</v>
      </c>
      <c r="EE182" s="517" t="s">
        <v>2193</v>
      </c>
      <c r="EH182" s="246">
        <v>19.899999999999999</v>
      </c>
      <c r="EI182" s="56">
        <v>0</v>
      </c>
      <c r="EK182" s="517" t="s">
        <v>2733</v>
      </c>
      <c r="EN182" s="246">
        <v>334.8</v>
      </c>
      <c r="EO182" s="56">
        <v>3</v>
      </c>
      <c r="EQ182" s="517" t="s">
        <v>1664</v>
      </c>
      <c r="ET182" s="246">
        <v>232.5</v>
      </c>
      <c r="EU182" s="56">
        <v>0</v>
      </c>
      <c r="EW182" s="517" t="s">
        <v>3639</v>
      </c>
      <c r="EZ182" s="246">
        <v>634</v>
      </c>
      <c r="FA182" s="56">
        <v>3</v>
      </c>
      <c r="FC182" s="517" t="s">
        <v>704</v>
      </c>
      <c r="FF182" s="246">
        <v>454.2</v>
      </c>
      <c r="FG182" s="56">
        <v>2</v>
      </c>
      <c r="FI182" s="517" t="s">
        <v>2325</v>
      </c>
      <c r="FL182" s="246">
        <v>445.9</v>
      </c>
      <c r="FM182" s="56">
        <v>1</v>
      </c>
      <c r="FO182" s="517" t="s">
        <v>2712</v>
      </c>
      <c r="FR182" s="246">
        <v>135.60000000000002</v>
      </c>
      <c r="FS182" s="56">
        <v>1</v>
      </c>
      <c r="FU182" s="517" t="s">
        <v>675</v>
      </c>
      <c r="FX182" s="246">
        <v>506.20000000000005</v>
      </c>
      <c r="FY182" s="56">
        <v>2</v>
      </c>
      <c r="GA182" s="517" t="s">
        <v>1337</v>
      </c>
      <c r="GD182" s="246">
        <v>543.6</v>
      </c>
      <c r="GE182" s="56">
        <v>1</v>
      </c>
      <c r="GG182" s="517" t="s">
        <v>1690</v>
      </c>
      <c r="GJ182" s="246">
        <v>384.7</v>
      </c>
      <c r="GK182" s="56">
        <v>1</v>
      </c>
      <c r="GM182" s="517" t="s">
        <v>2201</v>
      </c>
      <c r="GN182" s="616"/>
      <c r="GO182" s="616"/>
      <c r="GP182" s="246">
        <v>635.80000000000007</v>
      </c>
      <c r="GQ182" s="56">
        <v>3</v>
      </c>
      <c r="GR182" s="616"/>
      <c r="GS182" s="517" t="s">
        <v>675</v>
      </c>
      <c r="GT182" s="616"/>
      <c r="GU182" s="616"/>
      <c r="GV182" s="246">
        <v>189.9</v>
      </c>
      <c r="GW182" s="56">
        <v>3</v>
      </c>
      <c r="HM182" s="616"/>
    </row>
    <row r="183" spans="1:226" ht="16.5">
      <c r="A183" s="479"/>
      <c r="D183" s="246"/>
      <c r="E183" s="56"/>
      <c r="M183" s="516" t="s">
        <v>147</v>
      </c>
      <c r="N183" s="554" t="s">
        <v>4005</v>
      </c>
      <c r="R183" s="523">
        <f>$AR$361</f>
        <v>39</v>
      </c>
      <c r="S183" s="556">
        <f>$E$361</f>
        <v>11144.800000000003</v>
      </c>
      <c r="V183" s="479"/>
      <c r="Y183" s="479"/>
      <c r="AB183" s="479"/>
      <c r="AG183" s="517"/>
      <c r="AJ183" s="28"/>
      <c r="AK183" s="56"/>
      <c r="AM183" s="517"/>
      <c r="AP183" s="28"/>
      <c r="AQ183" s="56"/>
      <c r="AS183" s="517"/>
      <c r="AV183" s="246"/>
      <c r="AW183" s="56"/>
      <c r="AY183" s="517"/>
      <c r="BB183" s="246"/>
      <c r="BC183" s="56"/>
      <c r="BE183" s="517"/>
      <c r="BH183" s="246"/>
      <c r="BI183" s="56"/>
      <c r="BK183" s="517"/>
      <c r="BN183" s="246"/>
      <c r="BO183" s="56"/>
      <c r="BQ183" s="517"/>
      <c r="BT183" s="246"/>
      <c r="BU183" s="56"/>
      <c r="BW183" s="517"/>
      <c r="BZ183" s="246"/>
      <c r="CA183" s="56"/>
      <c r="CC183" s="517"/>
      <c r="CF183" s="246"/>
      <c r="CG183" s="56"/>
      <c r="CI183" s="517"/>
      <c r="CL183" s="246"/>
      <c r="CM183" s="56"/>
      <c r="CO183" s="517"/>
      <c r="CR183" s="246"/>
      <c r="CS183" s="56"/>
      <c r="CU183" s="517"/>
      <c r="CX183" s="246"/>
      <c r="CY183" s="56"/>
      <c r="DA183" s="517"/>
      <c r="DD183" s="246"/>
      <c r="DE183" s="56"/>
      <c r="DG183" s="517"/>
      <c r="DJ183" s="246"/>
      <c r="DK183" s="56"/>
      <c r="DM183" s="517"/>
      <c r="DP183" s="246"/>
      <c r="DQ183" s="56"/>
      <c r="DS183" s="517"/>
      <c r="DV183" s="246"/>
      <c r="DW183" s="56"/>
      <c r="DY183" s="517"/>
      <c r="EB183" s="246"/>
      <c r="EC183" s="56"/>
      <c r="EE183" s="517"/>
      <c r="EH183" s="246"/>
      <c r="EI183" s="56"/>
      <c r="EK183" s="517"/>
      <c r="EN183" s="246"/>
      <c r="EO183" s="56"/>
      <c r="EQ183" s="517"/>
      <c r="ET183" s="246"/>
      <c r="EU183" s="56"/>
      <c r="EW183" s="517"/>
      <c r="EZ183" s="246"/>
      <c r="FA183" s="56"/>
      <c r="FC183" s="517"/>
      <c r="FF183" s="246"/>
      <c r="FG183" s="56"/>
      <c r="FI183" s="517"/>
      <c r="FL183" s="246"/>
      <c r="FM183" s="56"/>
      <c r="FO183" s="517"/>
      <c r="FR183" s="246"/>
      <c r="FS183" s="56"/>
      <c r="FU183" s="517"/>
      <c r="FX183" s="246"/>
      <c r="FY183" s="56"/>
      <c r="GA183" s="517"/>
      <c r="GD183" s="246"/>
      <c r="GE183" s="56"/>
      <c r="GG183" s="517"/>
      <c r="GJ183" s="246"/>
      <c r="GK183" s="56"/>
      <c r="GM183" s="517"/>
      <c r="GN183" s="616"/>
      <c r="GO183" s="616"/>
      <c r="GP183" s="246"/>
      <c r="GQ183" s="56"/>
      <c r="GR183" s="616"/>
      <c r="GS183" s="517"/>
      <c r="GT183" s="616"/>
      <c r="GU183" s="616"/>
      <c r="GV183" s="246"/>
      <c r="GW183" s="56"/>
      <c r="HM183" s="616"/>
      <c r="HN183" s="616"/>
      <c r="HO183" s="616"/>
      <c r="HP183" s="616"/>
      <c r="HQ183" s="246"/>
      <c r="HR183" s="56"/>
    </row>
    <row r="184" spans="1:226" ht="16.5">
      <c r="A184" s="479" t="s">
        <v>1671</v>
      </c>
      <c r="D184" s="246">
        <f>'Punten per wedstrijd'!E1109</f>
        <v>2362.7000000000003</v>
      </c>
      <c r="E184" s="56">
        <v>0</v>
      </c>
      <c r="M184" s="516" t="s">
        <v>151</v>
      </c>
      <c r="N184" s="554" t="s">
        <v>4006</v>
      </c>
      <c r="R184" s="523">
        <f>$AR$363</f>
        <v>39</v>
      </c>
      <c r="S184" s="556">
        <f>$E$363</f>
        <v>10888.1</v>
      </c>
      <c r="V184" s="479" t="s">
        <v>2728</v>
      </c>
      <c r="Y184" s="479" t="s">
        <v>700</v>
      </c>
      <c r="AB184" s="479" t="s">
        <v>2201</v>
      </c>
      <c r="AG184" s="517" t="s">
        <v>2733</v>
      </c>
      <c r="AJ184" s="28">
        <v>330.3</v>
      </c>
      <c r="AK184" s="56">
        <v>3</v>
      </c>
      <c r="AM184" s="517" t="s">
        <v>3645</v>
      </c>
      <c r="AP184" s="28">
        <v>312.10000000000002</v>
      </c>
      <c r="AQ184" s="56">
        <v>2</v>
      </c>
      <c r="AS184" s="517" t="s">
        <v>675</v>
      </c>
      <c r="AV184" s="246">
        <v>117.7</v>
      </c>
      <c r="AW184" s="56">
        <v>1</v>
      </c>
      <c r="AY184" s="517" t="s">
        <v>1668</v>
      </c>
      <c r="BB184" s="246">
        <v>99.9</v>
      </c>
      <c r="BC184" s="56">
        <v>2</v>
      </c>
      <c r="BE184" s="517" t="s">
        <v>704</v>
      </c>
      <c r="BH184" s="246">
        <v>412</v>
      </c>
      <c r="BI184" s="56">
        <v>1</v>
      </c>
      <c r="BK184" s="517" t="s">
        <v>2201</v>
      </c>
      <c r="BN184" s="246">
        <v>131.5</v>
      </c>
      <c r="BO184" s="56">
        <v>3</v>
      </c>
      <c r="BQ184" s="517" t="s">
        <v>2724</v>
      </c>
      <c r="BT184" s="246">
        <v>53.600000000000009</v>
      </c>
      <c r="BU184" s="56">
        <v>0</v>
      </c>
      <c r="BW184" s="517" t="s">
        <v>1351</v>
      </c>
      <c r="BZ184" s="246">
        <v>268.5</v>
      </c>
      <c r="CA184" s="56">
        <v>1</v>
      </c>
      <c r="CC184" s="517" t="s">
        <v>2193</v>
      </c>
      <c r="CF184" s="246">
        <v>64.599999999999994</v>
      </c>
      <c r="CG184" s="56">
        <v>0</v>
      </c>
      <c r="CI184" s="517" t="s">
        <v>2216</v>
      </c>
      <c r="CL184" s="246">
        <v>391.2</v>
      </c>
      <c r="CM184" s="56">
        <v>1</v>
      </c>
      <c r="CO184" s="517" t="s">
        <v>1337</v>
      </c>
      <c r="CR184" s="246">
        <v>383.7</v>
      </c>
      <c r="CS184" s="56">
        <v>3</v>
      </c>
      <c r="CU184" s="517" t="s">
        <v>2217</v>
      </c>
      <c r="CX184" s="246">
        <v>730.7</v>
      </c>
      <c r="CY184" s="56">
        <v>3</v>
      </c>
      <c r="DA184" s="517" t="s">
        <v>33</v>
      </c>
      <c r="DD184" s="246">
        <v>0</v>
      </c>
      <c r="DE184" s="56">
        <v>0</v>
      </c>
      <c r="DG184" s="517" t="s">
        <v>675</v>
      </c>
      <c r="DJ184" s="246">
        <v>60</v>
      </c>
      <c r="DK184" s="56">
        <v>3</v>
      </c>
      <c r="DM184" s="517" t="s">
        <v>2724</v>
      </c>
      <c r="DP184" s="246">
        <v>640.40000000000009</v>
      </c>
      <c r="DQ184" s="56">
        <v>1</v>
      </c>
      <c r="DS184" s="517" t="s">
        <v>2202</v>
      </c>
      <c r="DV184" s="246">
        <v>583.79999999999995</v>
      </c>
      <c r="DW184" s="56">
        <v>2</v>
      </c>
      <c r="DY184" s="517" t="s">
        <v>700</v>
      </c>
      <c r="EB184" s="246">
        <v>246.5</v>
      </c>
      <c r="EC184" s="56">
        <v>3</v>
      </c>
      <c r="EE184" s="517" t="s">
        <v>2209</v>
      </c>
      <c r="EH184" s="246">
        <v>431.1</v>
      </c>
      <c r="EI184" s="56">
        <v>3</v>
      </c>
      <c r="EK184" s="517" t="s">
        <v>1337</v>
      </c>
      <c r="EN184" s="246">
        <v>136.5</v>
      </c>
      <c r="EO184" s="56">
        <v>0</v>
      </c>
      <c r="EQ184" s="517" t="s">
        <v>2216</v>
      </c>
      <c r="ET184" s="246">
        <v>318</v>
      </c>
      <c r="EU184" s="56">
        <v>0</v>
      </c>
      <c r="EW184" s="517" t="s">
        <v>1668</v>
      </c>
      <c r="EZ184" s="246">
        <v>254</v>
      </c>
      <c r="FA184" s="56">
        <v>0</v>
      </c>
      <c r="FC184" s="517" t="s">
        <v>2209</v>
      </c>
      <c r="FF184" s="246">
        <v>386.7</v>
      </c>
      <c r="FG184" s="56">
        <v>2</v>
      </c>
      <c r="FI184" s="517" t="s">
        <v>1337</v>
      </c>
      <c r="FL184" s="246">
        <v>500</v>
      </c>
      <c r="FM184" s="56">
        <v>0</v>
      </c>
      <c r="FO184" s="517" t="s">
        <v>2325</v>
      </c>
      <c r="FR184" s="246">
        <v>145.4</v>
      </c>
      <c r="FS184" s="56">
        <v>3</v>
      </c>
      <c r="FU184" s="517" t="s">
        <v>1664</v>
      </c>
      <c r="FX184" s="246">
        <v>587.80000000000007</v>
      </c>
      <c r="FY184" s="56">
        <v>3</v>
      </c>
      <c r="GA184" s="517" t="s">
        <v>3639</v>
      </c>
      <c r="GD184" s="246">
        <v>651.59999999999991</v>
      </c>
      <c r="GE184" s="56">
        <v>2</v>
      </c>
      <c r="GG184" s="517" t="s">
        <v>2724</v>
      </c>
      <c r="GJ184" s="246">
        <v>581.6</v>
      </c>
      <c r="GK184" s="56">
        <v>3</v>
      </c>
      <c r="GM184" s="517" t="s">
        <v>1690</v>
      </c>
      <c r="GN184" s="616"/>
      <c r="GO184" s="616"/>
      <c r="GP184" s="246">
        <v>401.1</v>
      </c>
      <c r="GQ184" s="56">
        <v>0</v>
      </c>
      <c r="GR184" s="616"/>
      <c r="GS184" s="517" t="s">
        <v>2197</v>
      </c>
      <c r="GT184" s="616"/>
      <c r="GU184" s="616"/>
      <c r="GV184" s="246">
        <v>221.7</v>
      </c>
      <c r="GW184" s="56">
        <v>3</v>
      </c>
      <c r="HM184" s="616"/>
      <c r="HN184" s="616"/>
      <c r="HO184" s="616"/>
      <c r="HP184" s="616"/>
      <c r="HQ184" s="246"/>
      <c r="HR184" s="56"/>
    </row>
    <row r="185" spans="1:226" ht="16.5">
      <c r="A185" s="479" t="s">
        <v>1351</v>
      </c>
      <c r="D185" s="246">
        <f>'Punten per wedstrijd'!E1105</f>
        <v>3098.5999999999995</v>
      </c>
      <c r="E185" s="56">
        <v>3</v>
      </c>
      <c r="M185" s="516" t="s">
        <v>157</v>
      </c>
      <c r="N185" s="554" t="s">
        <v>3016</v>
      </c>
      <c r="R185" s="523">
        <f>$AR$398</f>
        <v>39</v>
      </c>
      <c r="S185" s="556">
        <f>$E$398</f>
        <v>9838.3499999999985</v>
      </c>
      <c r="V185" s="479" t="s">
        <v>180</v>
      </c>
      <c r="Y185" s="479" t="s">
        <v>3642</v>
      </c>
      <c r="AB185" s="479" t="s">
        <v>3641</v>
      </c>
      <c r="AG185" s="517" t="s">
        <v>675</v>
      </c>
      <c r="AJ185" s="28">
        <v>101.1</v>
      </c>
      <c r="AK185" s="56">
        <v>0</v>
      </c>
      <c r="AM185" s="517" t="s">
        <v>2216</v>
      </c>
      <c r="AP185" s="28">
        <v>277.2</v>
      </c>
      <c r="AQ185" s="56">
        <v>1</v>
      </c>
      <c r="AS185" s="517" t="s">
        <v>1690</v>
      </c>
      <c r="AV185" s="246">
        <v>122.3</v>
      </c>
      <c r="AW185" s="56">
        <v>2</v>
      </c>
      <c r="AY185" s="517" t="s">
        <v>33</v>
      </c>
      <c r="BB185" s="246">
        <v>86.300000000000011</v>
      </c>
      <c r="BC185" s="56">
        <v>1</v>
      </c>
      <c r="BE185" s="517" t="s">
        <v>2217</v>
      </c>
      <c r="BH185" s="246">
        <v>492.65000000000003</v>
      </c>
      <c r="BI185" s="56">
        <v>2</v>
      </c>
      <c r="BK185" s="517" t="s">
        <v>1671</v>
      </c>
      <c r="BN185" s="246">
        <v>21.6</v>
      </c>
      <c r="BO185" s="56">
        <v>0</v>
      </c>
      <c r="BQ185" s="517" t="s">
        <v>2217</v>
      </c>
      <c r="BT185" s="246">
        <v>78.400000000000006</v>
      </c>
      <c r="BU185" s="56">
        <v>3</v>
      </c>
      <c r="BW185" s="517" t="s">
        <v>2197</v>
      </c>
      <c r="BZ185" s="246">
        <v>305.90000000000003</v>
      </c>
      <c r="CA185" s="56">
        <v>2</v>
      </c>
      <c r="CC185" s="517" t="s">
        <v>1664</v>
      </c>
      <c r="CF185" s="246">
        <v>149</v>
      </c>
      <c r="CG185" s="56">
        <v>3</v>
      </c>
      <c r="CI185" s="517" t="s">
        <v>700</v>
      </c>
      <c r="CL185" s="246">
        <v>431.5</v>
      </c>
      <c r="CM185" s="56">
        <v>2</v>
      </c>
      <c r="CO185" s="517" t="s">
        <v>11</v>
      </c>
      <c r="CR185" s="246">
        <v>271.10000000000002</v>
      </c>
      <c r="CS185" s="56">
        <v>0</v>
      </c>
      <c r="CU185" s="517" t="s">
        <v>2193</v>
      </c>
      <c r="CX185" s="246">
        <v>550.80000000000007</v>
      </c>
      <c r="CY185" s="56">
        <v>0</v>
      </c>
      <c r="DA185" s="517" t="s">
        <v>2733</v>
      </c>
      <c r="DD185" s="246">
        <v>76.400000000000006</v>
      </c>
      <c r="DE185" s="56">
        <v>3</v>
      </c>
      <c r="DG185" s="517" t="s">
        <v>33</v>
      </c>
      <c r="DJ185" s="246">
        <v>21</v>
      </c>
      <c r="DK185" s="56">
        <v>0</v>
      </c>
      <c r="DM185" s="517" t="s">
        <v>675</v>
      </c>
      <c r="DP185" s="246">
        <v>674</v>
      </c>
      <c r="DQ185" s="56">
        <v>2</v>
      </c>
      <c r="DS185" s="517" t="s">
        <v>2325</v>
      </c>
      <c r="DV185" s="246">
        <v>522.80000000000007</v>
      </c>
      <c r="DW185" s="56">
        <v>1</v>
      </c>
      <c r="DY185" s="517" t="s">
        <v>1690</v>
      </c>
      <c r="EB185" s="246">
        <v>23.400000000000002</v>
      </c>
      <c r="EC185" s="56">
        <v>0</v>
      </c>
      <c r="EE185" s="517" t="s">
        <v>11</v>
      </c>
      <c r="EH185" s="246">
        <v>29.6</v>
      </c>
      <c r="EI185" s="56">
        <v>0</v>
      </c>
      <c r="EK185" s="517" t="s">
        <v>2217</v>
      </c>
      <c r="EN185" s="246">
        <v>321.40000000000003</v>
      </c>
      <c r="EO185" s="56">
        <v>3</v>
      </c>
      <c r="EQ185" s="517" t="s">
        <v>2712</v>
      </c>
      <c r="ET185" s="246">
        <v>451.1</v>
      </c>
      <c r="EU185" s="56">
        <v>3</v>
      </c>
      <c r="EW185" s="517" t="s">
        <v>2201</v>
      </c>
      <c r="EZ185" s="246">
        <v>456.5</v>
      </c>
      <c r="FA185" s="56">
        <v>3</v>
      </c>
      <c r="FC185" s="517" t="s">
        <v>2217</v>
      </c>
      <c r="FF185" s="246">
        <v>331.2</v>
      </c>
      <c r="FG185" s="56">
        <v>1</v>
      </c>
      <c r="FI185" s="517" t="s">
        <v>2216</v>
      </c>
      <c r="FL185" s="246">
        <v>700.7</v>
      </c>
      <c r="FM185" s="56">
        <v>3</v>
      </c>
      <c r="FO185" s="517" t="s">
        <v>33</v>
      </c>
      <c r="FR185" s="246">
        <v>92.5</v>
      </c>
      <c r="FS185" s="56">
        <v>0</v>
      </c>
      <c r="FU185" s="517" t="s">
        <v>1690</v>
      </c>
      <c r="FX185" s="246">
        <v>383.7</v>
      </c>
      <c r="FY185" s="56">
        <v>0</v>
      </c>
      <c r="GA185" s="517" t="s">
        <v>2220</v>
      </c>
      <c r="GD185" s="246">
        <v>593.1</v>
      </c>
      <c r="GE185" s="56">
        <v>1</v>
      </c>
      <c r="GG185" s="517" t="s">
        <v>33</v>
      </c>
      <c r="GJ185" s="246">
        <v>423.99999999999994</v>
      </c>
      <c r="GK185" s="56">
        <v>0</v>
      </c>
      <c r="GM185" s="517" t="s">
        <v>2217</v>
      </c>
      <c r="GN185" s="616"/>
      <c r="GO185" s="616"/>
      <c r="GP185" s="246">
        <v>505.09999999999997</v>
      </c>
      <c r="GQ185" s="56">
        <v>3</v>
      </c>
      <c r="GR185" s="616"/>
      <c r="GS185" s="517" t="s">
        <v>1671</v>
      </c>
      <c r="GT185" s="616"/>
      <c r="GU185" s="616"/>
      <c r="GV185" s="246">
        <v>2.2000000000000002</v>
      </c>
      <c r="GW185" s="56">
        <v>0</v>
      </c>
      <c r="HM185" s="616"/>
      <c r="HN185" s="616"/>
      <c r="HO185" s="616"/>
      <c r="HP185" s="616"/>
      <c r="HQ185" s="246"/>
      <c r="HR185" s="56"/>
    </row>
    <row r="186" spans="1:226" ht="16.5">
      <c r="A186" s="479"/>
      <c r="M186" s="516" t="s">
        <v>159</v>
      </c>
      <c r="N186" s="554" t="s">
        <v>1792</v>
      </c>
      <c r="R186" s="523">
        <f>$AR$351</f>
        <v>38</v>
      </c>
      <c r="S186" s="556">
        <f>$E$351</f>
        <v>12520.199999999999</v>
      </c>
      <c r="V186" s="479"/>
      <c r="Y186" s="479"/>
      <c r="AB186" s="479"/>
      <c r="AG186" s="517"/>
      <c r="AJ186" s="28"/>
      <c r="AK186" s="56"/>
      <c r="DW186"/>
    </row>
    <row r="187" spans="1:226" ht="16.5">
      <c r="D187" s="244"/>
      <c r="E187" s="505"/>
      <c r="M187" s="516" t="s">
        <v>160</v>
      </c>
      <c r="N187" s="554" t="s">
        <v>3008</v>
      </c>
      <c r="R187" s="523">
        <f>$AR$371</f>
        <v>38</v>
      </c>
      <c r="S187" s="556">
        <f>$E$371</f>
        <v>9983.0000000000018</v>
      </c>
      <c r="V187" s="479" t="s">
        <v>1351</v>
      </c>
      <c r="Y187" s="479" t="s">
        <v>2325</v>
      </c>
      <c r="AB187" s="479" t="s">
        <v>2709</v>
      </c>
      <c r="AG187" s="517" t="s">
        <v>1337</v>
      </c>
      <c r="AJ187" s="28">
        <v>403.4</v>
      </c>
      <c r="AK187" s="56">
        <v>3</v>
      </c>
      <c r="AM187" s="517" t="s">
        <v>2725</v>
      </c>
      <c r="AP187" s="28">
        <v>306.5</v>
      </c>
      <c r="AQ187" s="56">
        <v>3</v>
      </c>
      <c r="AS187" s="517" t="s">
        <v>2709</v>
      </c>
      <c r="AV187" s="246">
        <v>64.399999999999991</v>
      </c>
      <c r="AW187" s="56">
        <v>1</v>
      </c>
      <c r="AY187" s="517" t="s">
        <v>2217</v>
      </c>
      <c r="BB187" s="246">
        <v>78.499999999999986</v>
      </c>
      <c r="BC187" s="56">
        <v>2</v>
      </c>
      <c r="BE187" s="517" t="s">
        <v>2733</v>
      </c>
      <c r="BH187" s="246">
        <v>595.4</v>
      </c>
      <c r="BI187" s="56">
        <v>1</v>
      </c>
      <c r="BK187" s="517" t="s">
        <v>1351</v>
      </c>
      <c r="BN187" s="246">
        <v>241.39999999999995</v>
      </c>
      <c r="BO187" s="56">
        <v>3</v>
      </c>
      <c r="BQ187" s="517" t="s">
        <v>3641</v>
      </c>
      <c r="BT187" s="246">
        <v>49.7</v>
      </c>
      <c r="BU187" s="56">
        <v>0</v>
      </c>
      <c r="BW187" s="517" t="s">
        <v>2201</v>
      </c>
      <c r="BZ187" s="246">
        <v>292</v>
      </c>
      <c r="CA187" s="56">
        <v>2</v>
      </c>
      <c r="CC187" s="517" t="s">
        <v>3641</v>
      </c>
      <c r="CF187" s="246">
        <v>128.30000000000001</v>
      </c>
      <c r="CG187" s="56">
        <v>1</v>
      </c>
      <c r="CI187" s="517" t="s">
        <v>1664</v>
      </c>
      <c r="CL187" s="246">
        <v>453.3</v>
      </c>
      <c r="CM187" s="56">
        <v>2</v>
      </c>
      <c r="CO187" s="517" t="s">
        <v>180</v>
      </c>
      <c r="CR187" s="246">
        <v>779.19999999999993</v>
      </c>
      <c r="CS187" s="56">
        <v>3</v>
      </c>
      <c r="CU187" s="517" t="s">
        <v>3639</v>
      </c>
      <c r="CX187" s="246">
        <v>806.4</v>
      </c>
      <c r="CY187" s="56">
        <v>3</v>
      </c>
      <c r="DA187" s="517" t="s">
        <v>3642</v>
      </c>
      <c r="DD187" s="246">
        <v>60</v>
      </c>
      <c r="DE187" s="56">
        <v>3</v>
      </c>
      <c r="DG187" s="517" t="s">
        <v>1668</v>
      </c>
      <c r="DJ187" s="246">
        <v>73.5</v>
      </c>
      <c r="DK187" s="56">
        <v>3</v>
      </c>
      <c r="DM187" s="517" t="s">
        <v>704</v>
      </c>
      <c r="DP187" s="246">
        <v>422.2</v>
      </c>
      <c r="DQ187" s="56">
        <v>2</v>
      </c>
      <c r="DS187" s="517" t="s">
        <v>687</v>
      </c>
      <c r="DV187" s="246">
        <v>812.5</v>
      </c>
      <c r="DW187" s="56">
        <v>3</v>
      </c>
      <c r="DY187" s="517" t="s">
        <v>33</v>
      </c>
      <c r="EB187" s="246">
        <v>120</v>
      </c>
      <c r="EC187" s="56">
        <v>3</v>
      </c>
      <c r="EE187" s="517" t="s">
        <v>1671</v>
      </c>
      <c r="EH187" s="246">
        <v>208.1</v>
      </c>
      <c r="EI187" s="56">
        <v>0</v>
      </c>
      <c r="EK187" s="517" t="s">
        <v>3642</v>
      </c>
      <c r="EN187" s="246">
        <v>148.30000000000001</v>
      </c>
      <c r="EO187" s="56">
        <v>3</v>
      </c>
      <c r="EQ187" s="517" t="s">
        <v>2725</v>
      </c>
      <c r="ET187" s="246">
        <v>347.5</v>
      </c>
      <c r="EU187" s="56">
        <v>0</v>
      </c>
      <c r="EW187" s="517" t="s">
        <v>1346</v>
      </c>
      <c r="EZ187" s="246">
        <v>298.8</v>
      </c>
      <c r="FA187" s="56">
        <v>0</v>
      </c>
      <c r="FC187" s="517" t="s">
        <v>2201</v>
      </c>
      <c r="FF187" s="246">
        <v>15.3</v>
      </c>
      <c r="FG187" s="56">
        <v>0</v>
      </c>
      <c r="FI187" s="517" t="s">
        <v>2712</v>
      </c>
      <c r="FL187" s="246">
        <v>542.4</v>
      </c>
      <c r="FM187" s="56">
        <v>1</v>
      </c>
      <c r="FO187" s="517" t="s">
        <v>1690</v>
      </c>
      <c r="FR187" s="246">
        <v>66.8</v>
      </c>
      <c r="FS187" s="56">
        <v>1</v>
      </c>
      <c r="FU187" s="517" t="s">
        <v>2728</v>
      </c>
      <c r="FX187" s="246">
        <v>534.1</v>
      </c>
      <c r="FY187" s="56">
        <v>3</v>
      </c>
      <c r="GA187" s="517" t="s">
        <v>180</v>
      </c>
      <c r="GD187" s="246">
        <v>732.8</v>
      </c>
      <c r="GE187" s="56">
        <v>3</v>
      </c>
      <c r="GG187" s="517" t="s">
        <v>2197</v>
      </c>
      <c r="GJ187" s="246">
        <v>311.60000000000002</v>
      </c>
      <c r="GK187" s="56">
        <v>1</v>
      </c>
      <c r="GM187" s="517" t="s">
        <v>2724</v>
      </c>
      <c r="GN187" s="616"/>
      <c r="GO187" s="616"/>
      <c r="GP187" s="246">
        <v>377.90000000000003</v>
      </c>
      <c r="GQ187" s="56">
        <v>0</v>
      </c>
      <c r="GS187" s="517" t="s">
        <v>11</v>
      </c>
      <c r="GT187" s="616"/>
      <c r="GU187" s="616"/>
      <c r="GV187" s="246">
        <v>105</v>
      </c>
      <c r="GW187" s="56">
        <v>3</v>
      </c>
    </row>
    <row r="188" spans="1:226" ht="16.5">
      <c r="D188" s="244"/>
      <c r="E188" s="505"/>
      <c r="M188" s="516" t="s">
        <v>161</v>
      </c>
      <c r="N188" s="554" t="s">
        <v>2263</v>
      </c>
      <c r="R188" s="523">
        <f>$AR$359</f>
        <v>36</v>
      </c>
      <c r="S188" s="556">
        <f>$E$359</f>
        <v>10875.799999999997</v>
      </c>
      <c r="V188" s="479" t="s">
        <v>3655</v>
      </c>
      <c r="Y188" s="479" t="s">
        <v>1351</v>
      </c>
      <c r="AB188" s="479" t="s">
        <v>675</v>
      </c>
      <c r="AG188" s="517" t="s">
        <v>3642</v>
      </c>
      <c r="AJ188" s="28">
        <v>61.1</v>
      </c>
      <c r="AK188" s="56">
        <v>0</v>
      </c>
      <c r="AM188" s="517" t="s">
        <v>2209</v>
      </c>
      <c r="AP188" s="28">
        <v>170.5</v>
      </c>
      <c r="AQ188" s="56">
        <v>0</v>
      </c>
      <c r="AS188" s="517" t="s">
        <v>180</v>
      </c>
      <c r="AV188" s="246">
        <v>79.8</v>
      </c>
      <c r="AW188" s="56">
        <v>2</v>
      </c>
      <c r="AY188" s="517" t="s">
        <v>2325</v>
      </c>
      <c r="BB188" s="246">
        <v>71.5</v>
      </c>
      <c r="BC188" s="56">
        <v>1</v>
      </c>
      <c r="BE188" s="517" t="s">
        <v>2202</v>
      </c>
      <c r="BH188" s="246">
        <v>620.69999999999993</v>
      </c>
      <c r="BI188" s="56">
        <v>2</v>
      </c>
      <c r="BK188" s="517" t="s">
        <v>2220</v>
      </c>
      <c r="BN188" s="246">
        <v>128.20000000000002</v>
      </c>
      <c r="BO188" s="56">
        <v>0</v>
      </c>
      <c r="BQ188" s="517" t="s">
        <v>180</v>
      </c>
      <c r="BT188" s="246">
        <v>83.8</v>
      </c>
      <c r="BU188" s="56">
        <v>3</v>
      </c>
      <c r="BW188" s="517" t="s">
        <v>2325</v>
      </c>
      <c r="BZ188" s="246">
        <v>281</v>
      </c>
      <c r="CA188" s="56">
        <v>1</v>
      </c>
      <c r="CC188" s="517" t="s">
        <v>2725</v>
      </c>
      <c r="CF188" s="246">
        <v>136.4</v>
      </c>
      <c r="CG188" s="56">
        <v>2</v>
      </c>
      <c r="CI188" s="517" t="s">
        <v>2197</v>
      </c>
      <c r="CL188" s="246">
        <v>409.50000000000006</v>
      </c>
      <c r="CM188" s="56">
        <v>1</v>
      </c>
      <c r="CO188" s="517" t="s">
        <v>3645</v>
      </c>
      <c r="CR188" s="246">
        <v>313.40000000000003</v>
      </c>
      <c r="CS188" s="56">
        <v>0</v>
      </c>
      <c r="CU188" s="517" t="s">
        <v>180</v>
      </c>
      <c r="CX188" s="246">
        <v>580.9</v>
      </c>
      <c r="CY188" s="56">
        <v>0</v>
      </c>
      <c r="DA188" s="517" t="s">
        <v>2209</v>
      </c>
      <c r="DD188" s="246">
        <v>42.8</v>
      </c>
      <c r="DE188" s="56">
        <v>0</v>
      </c>
      <c r="DG188" s="517" t="s">
        <v>1664</v>
      </c>
      <c r="DJ188" s="246">
        <v>16.5</v>
      </c>
      <c r="DK188" s="56">
        <v>0</v>
      </c>
      <c r="DM188" s="517" t="s">
        <v>3641</v>
      </c>
      <c r="DP188" s="246">
        <v>401.6</v>
      </c>
      <c r="DQ188" s="56">
        <v>1</v>
      </c>
      <c r="DS188" s="517" t="s">
        <v>2220</v>
      </c>
      <c r="DV188" s="246">
        <v>238.09999999999997</v>
      </c>
      <c r="DW188" s="56">
        <v>0</v>
      </c>
      <c r="DY188" s="517" t="s">
        <v>180</v>
      </c>
      <c r="EB188" s="246">
        <v>52.5</v>
      </c>
      <c r="EC188" s="56">
        <v>0</v>
      </c>
      <c r="EE188" s="517" t="s">
        <v>1337</v>
      </c>
      <c r="EH188" s="246">
        <v>329.45000000000005</v>
      </c>
      <c r="EI188" s="56">
        <v>3</v>
      </c>
      <c r="EK188" s="517" t="s">
        <v>1690</v>
      </c>
      <c r="EN188" s="246">
        <v>97.5</v>
      </c>
      <c r="EO188" s="56">
        <v>0</v>
      </c>
      <c r="EQ188" s="517" t="s">
        <v>2724</v>
      </c>
      <c r="ET188" s="246">
        <v>513.6</v>
      </c>
      <c r="EU188" s="56">
        <v>3</v>
      </c>
      <c r="EW188" s="517" t="s">
        <v>2202</v>
      </c>
      <c r="EZ188" s="246">
        <v>591</v>
      </c>
      <c r="FA188" s="56">
        <v>3</v>
      </c>
      <c r="FC188" s="517" t="s">
        <v>2712</v>
      </c>
      <c r="FF188" s="246">
        <v>562.70000000000005</v>
      </c>
      <c r="FG188" s="56">
        <v>3</v>
      </c>
      <c r="FI188" s="517" t="s">
        <v>687</v>
      </c>
      <c r="FL188" s="246">
        <v>573.20000000000005</v>
      </c>
      <c r="FM188" s="56">
        <v>2</v>
      </c>
      <c r="FO188" s="517" t="s">
        <v>11</v>
      </c>
      <c r="FR188" s="246">
        <v>70.7</v>
      </c>
      <c r="FS188" s="56">
        <v>2</v>
      </c>
      <c r="FU188" s="517" t="s">
        <v>687</v>
      </c>
      <c r="FX188" s="246">
        <v>396.7</v>
      </c>
      <c r="FY188" s="56">
        <v>0</v>
      </c>
      <c r="GA188" s="517" t="s">
        <v>11</v>
      </c>
      <c r="GD188" s="246">
        <v>433</v>
      </c>
      <c r="GE188" s="56">
        <v>0</v>
      </c>
      <c r="GG188" s="517" t="s">
        <v>3645</v>
      </c>
      <c r="GJ188" s="246">
        <v>369.70000000000005</v>
      </c>
      <c r="GK188" s="56">
        <v>2</v>
      </c>
      <c r="GM188" s="517" t="s">
        <v>1337</v>
      </c>
      <c r="GN188" s="616"/>
      <c r="GO188" s="616"/>
      <c r="GP188" s="246">
        <v>924.5</v>
      </c>
      <c r="GQ188" s="56">
        <v>3</v>
      </c>
      <c r="GS188" s="517" t="s">
        <v>3645</v>
      </c>
      <c r="GT188" s="616"/>
      <c r="GU188" s="616"/>
      <c r="GV188" s="246">
        <v>82.5</v>
      </c>
      <c r="GW188" s="56">
        <v>0</v>
      </c>
    </row>
    <row r="189" spans="1:226" ht="16.5">
      <c r="D189" s="244"/>
      <c r="E189" s="505"/>
      <c r="M189" s="516" t="s">
        <v>163</v>
      </c>
      <c r="N189" s="554" t="s">
        <v>3999</v>
      </c>
      <c r="R189" s="523">
        <f>$AR$352</f>
        <v>36</v>
      </c>
      <c r="S189" s="556">
        <f>$E$352</f>
        <v>9079.5</v>
      </c>
      <c r="V189" s="479"/>
      <c r="Y189" s="479"/>
      <c r="AB189" s="479"/>
      <c r="AG189" s="517"/>
      <c r="AJ189" s="28"/>
      <c r="AK189" s="56"/>
      <c r="AM189" s="517"/>
      <c r="AP189" s="28"/>
      <c r="AQ189" s="56"/>
      <c r="AS189" s="517"/>
      <c r="AV189" s="246"/>
      <c r="AW189" s="56"/>
      <c r="AY189" s="517"/>
      <c r="BB189" s="246"/>
      <c r="BC189" s="56"/>
      <c r="BE189" s="517"/>
      <c r="BH189" s="246"/>
      <c r="BI189" s="56"/>
      <c r="BK189" s="517"/>
      <c r="BN189" s="246"/>
      <c r="BO189" s="56"/>
      <c r="BQ189" s="517"/>
      <c r="BT189" s="246"/>
      <c r="BU189" s="56"/>
      <c r="BW189" s="517"/>
      <c r="BZ189" s="246"/>
      <c r="CA189" s="56"/>
      <c r="CC189" s="517"/>
      <c r="CF189" s="246"/>
      <c r="CG189" s="56"/>
      <c r="CI189" s="517"/>
      <c r="CL189" s="246"/>
      <c r="CM189" s="56"/>
      <c r="CO189" s="517"/>
      <c r="CR189" s="246"/>
      <c r="CS189" s="56"/>
      <c r="CU189" s="517"/>
      <c r="CX189" s="246"/>
      <c r="CY189" s="56"/>
      <c r="DA189" s="517"/>
      <c r="DD189" s="246"/>
      <c r="DE189" s="56"/>
      <c r="DG189" s="517"/>
      <c r="DJ189" s="246"/>
      <c r="DK189" s="56"/>
      <c r="DM189" s="517"/>
      <c r="DP189" s="246"/>
      <c r="DQ189" s="56"/>
      <c r="DS189" s="517"/>
      <c r="DV189" s="246"/>
      <c r="DW189" s="56"/>
      <c r="DY189" s="517"/>
      <c r="EB189" s="246"/>
      <c r="EC189" s="56"/>
      <c r="EE189" s="517"/>
      <c r="EH189" s="246"/>
      <c r="EI189" s="56"/>
      <c r="EK189" s="517"/>
      <c r="EN189" s="246"/>
      <c r="EO189" s="56"/>
      <c r="EQ189" s="517"/>
      <c r="ET189" s="246"/>
      <c r="EU189" s="56"/>
      <c r="EW189" s="517"/>
      <c r="EZ189" s="246"/>
      <c r="FA189" s="56"/>
      <c r="FC189" s="517"/>
      <c r="FF189" s="246"/>
      <c r="FG189" s="56"/>
      <c r="FI189" s="517"/>
      <c r="FL189" s="246"/>
      <c r="FM189" s="56"/>
      <c r="FO189" s="517"/>
      <c r="FR189" s="246"/>
      <c r="FS189" s="56"/>
      <c r="FU189" s="517"/>
      <c r="FX189" s="246"/>
      <c r="FY189" s="56"/>
      <c r="GA189" s="517"/>
      <c r="GD189" s="246"/>
      <c r="GE189" s="56"/>
      <c r="GG189" s="517"/>
      <c r="GJ189" s="246"/>
      <c r="GK189" s="56"/>
      <c r="GM189" s="517"/>
      <c r="GN189" s="616"/>
      <c r="GO189" s="616"/>
      <c r="GP189" s="246"/>
      <c r="GQ189" s="56"/>
      <c r="GS189" s="517"/>
      <c r="GT189" s="616"/>
      <c r="GU189" s="616"/>
      <c r="GV189" s="246"/>
      <c r="GW189" s="56"/>
    </row>
    <row r="190" spans="1:226" ht="16.5">
      <c r="D190" s="244"/>
      <c r="E190" s="505"/>
      <c r="M190" s="516" t="s">
        <v>274</v>
      </c>
      <c r="N190" s="554" t="s">
        <v>3007</v>
      </c>
      <c r="R190" s="523">
        <f>$AR$453</f>
        <v>33</v>
      </c>
      <c r="S190" s="556">
        <f>$E$453</f>
        <v>9773.5</v>
      </c>
      <c r="V190" s="479" t="s">
        <v>11</v>
      </c>
      <c r="Y190" s="479" t="s">
        <v>3645</v>
      </c>
      <c r="AB190" s="479" t="s">
        <v>2193</v>
      </c>
      <c r="AG190" s="517" t="s">
        <v>2325</v>
      </c>
      <c r="AJ190" s="28">
        <v>233.99999999999997</v>
      </c>
      <c r="AK190" s="56">
        <v>3</v>
      </c>
      <c r="AM190" s="517" t="s">
        <v>2220</v>
      </c>
      <c r="AP190" s="28">
        <v>205</v>
      </c>
      <c r="AQ190" s="56">
        <v>3</v>
      </c>
      <c r="AS190" s="517" t="s">
        <v>3642</v>
      </c>
      <c r="AV190" s="246">
        <v>135.30000000000001</v>
      </c>
      <c r="AW190" s="56">
        <v>0</v>
      </c>
      <c r="AY190" s="517" t="s">
        <v>3639</v>
      </c>
      <c r="BB190" s="246">
        <v>84.1</v>
      </c>
      <c r="BC190" s="56">
        <v>1</v>
      </c>
      <c r="BE190" s="517" t="s">
        <v>1337</v>
      </c>
      <c r="BH190" s="246">
        <v>440.9</v>
      </c>
      <c r="BI190" s="56">
        <v>3</v>
      </c>
      <c r="BK190" s="517" t="s">
        <v>2725</v>
      </c>
      <c r="BN190" s="246">
        <v>145.19999999999999</v>
      </c>
      <c r="BO190" s="56">
        <v>0</v>
      </c>
      <c r="BQ190" s="517" t="s">
        <v>704</v>
      </c>
      <c r="BT190" s="246">
        <v>20.200000000000003</v>
      </c>
      <c r="BU190" s="56">
        <v>0</v>
      </c>
      <c r="BW190" s="517" t="s">
        <v>2216</v>
      </c>
      <c r="BZ190" s="246">
        <v>287</v>
      </c>
      <c r="CA190" s="56">
        <v>3</v>
      </c>
      <c r="CC190" s="517" t="s">
        <v>2220</v>
      </c>
      <c r="CF190" s="246">
        <v>133.1</v>
      </c>
      <c r="CG190" s="56">
        <v>3</v>
      </c>
      <c r="CI190" s="517" t="s">
        <v>2201</v>
      </c>
      <c r="CL190" s="246">
        <v>268.5</v>
      </c>
      <c r="CM190" s="56">
        <v>0</v>
      </c>
      <c r="CO190" s="517" t="s">
        <v>33</v>
      </c>
      <c r="CR190" s="246">
        <v>347.19999999999993</v>
      </c>
      <c r="CS190" s="56">
        <v>2</v>
      </c>
      <c r="CU190" s="517" t="s">
        <v>2712</v>
      </c>
      <c r="CX190" s="246">
        <v>707.3</v>
      </c>
      <c r="CY190" s="56">
        <v>3</v>
      </c>
      <c r="DA190" s="517" t="s">
        <v>704</v>
      </c>
      <c r="DD190" s="246">
        <v>14.3</v>
      </c>
      <c r="DE190" s="56">
        <v>0</v>
      </c>
      <c r="DG190" s="517" t="s">
        <v>2712</v>
      </c>
      <c r="DJ190" s="246">
        <v>18</v>
      </c>
      <c r="DK190" s="56">
        <v>0</v>
      </c>
      <c r="DM190" s="517" t="s">
        <v>1337</v>
      </c>
      <c r="DP190" s="246">
        <v>496.9</v>
      </c>
      <c r="DQ190" s="56">
        <v>3</v>
      </c>
      <c r="DS190" s="517" t="s">
        <v>2217</v>
      </c>
      <c r="DV190" s="246">
        <v>155.19999999999999</v>
      </c>
      <c r="DW190" s="56">
        <v>0</v>
      </c>
      <c r="DY190" s="517" t="s">
        <v>1668</v>
      </c>
      <c r="EB190" s="246">
        <v>211.8</v>
      </c>
      <c r="EC190" s="56">
        <v>3</v>
      </c>
      <c r="EE190" s="517" t="s">
        <v>2202</v>
      </c>
      <c r="EH190" s="246">
        <v>346.4</v>
      </c>
      <c r="EI190" s="56">
        <v>3</v>
      </c>
      <c r="EK190" s="517" t="s">
        <v>11</v>
      </c>
      <c r="EN190" s="246">
        <v>130.4</v>
      </c>
      <c r="EO190" s="56">
        <v>0</v>
      </c>
      <c r="EQ190" s="517" t="s">
        <v>3645</v>
      </c>
      <c r="ET190" s="246">
        <v>489.1</v>
      </c>
      <c r="EU190" s="56">
        <v>3</v>
      </c>
      <c r="EW190" s="517" t="s">
        <v>2220</v>
      </c>
      <c r="EZ190" s="246">
        <v>475.4</v>
      </c>
      <c r="FA190" s="56">
        <v>3</v>
      </c>
      <c r="FC190" s="517" t="s">
        <v>2733</v>
      </c>
      <c r="FF190" s="246">
        <v>408.7</v>
      </c>
      <c r="FG190" s="56">
        <v>0</v>
      </c>
      <c r="FI190" s="517" t="s">
        <v>3642</v>
      </c>
      <c r="FL190" s="246">
        <v>558.90000000000009</v>
      </c>
      <c r="FM190" s="56">
        <v>3</v>
      </c>
      <c r="FO190" s="517" t="s">
        <v>687</v>
      </c>
      <c r="FR190" s="246">
        <v>156.19999999999999</v>
      </c>
      <c r="FS190" s="56">
        <v>3</v>
      </c>
      <c r="FU190" s="517" t="s">
        <v>3642</v>
      </c>
      <c r="FX190" s="246">
        <v>576.09999999999991</v>
      </c>
      <c r="FY190" s="56">
        <v>2</v>
      </c>
      <c r="GA190" s="517" t="s">
        <v>687</v>
      </c>
      <c r="GD190" s="246">
        <v>458.6</v>
      </c>
      <c r="GE190" s="56">
        <v>2</v>
      </c>
      <c r="GG190" s="517" t="s">
        <v>1664</v>
      </c>
      <c r="GJ190" s="246">
        <v>447.2</v>
      </c>
      <c r="GK190" s="56">
        <v>1</v>
      </c>
      <c r="GM190" s="517" t="s">
        <v>675</v>
      </c>
      <c r="GN190" s="616"/>
      <c r="GO190" s="616"/>
      <c r="GP190" s="246">
        <v>318.79999999999995</v>
      </c>
      <c r="GQ190" s="56">
        <v>0</v>
      </c>
      <c r="GS190" s="517" t="s">
        <v>2728</v>
      </c>
      <c r="GT190" s="616"/>
      <c r="GU190" s="616"/>
      <c r="GV190" s="246">
        <v>0</v>
      </c>
      <c r="GW190" s="56">
        <v>0</v>
      </c>
    </row>
    <row r="191" spans="1:226" ht="16.5">
      <c r="D191" s="244"/>
      <c r="E191" s="505"/>
      <c r="M191" s="516" t="s">
        <v>275</v>
      </c>
      <c r="N191" s="554" t="s">
        <v>1786</v>
      </c>
      <c r="R191" s="523">
        <f>$AR$425</f>
        <v>31</v>
      </c>
      <c r="S191" s="556">
        <f>$E$425</f>
        <v>8064.0500000000011</v>
      </c>
      <c r="V191" s="479" t="s">
        <v>1671</v>
      </c>
      <c r="Y191" s="479" t="s">
        <v>2712</v>
      </c>
      <c r="AB191" s="479" t="s">
        <v>2724</v>
      </c>
      <c r="AG191" s="517" t="s">
        <v>1664</v>
      </c>
      <c r="AJ191" s="28">
        <v>129.30000000000001</v>
      </c>
      <c r="AK191" s="56">
        <v>0</v>
      </c>
      <c r="AM191" s="517" t="s">
        <v>3642</v>
      </c>
      <c r="AP191" s="28">
        <v>75.5</v>
      </c>
      <c r="AQ191" s="56">
        <v>0</v>
      </c>
      <c r="AS191" s="517" t="s">
        <v>2193</v>
      </c>
      <c r="AV191" s="246">
        <v>190.9</v>
      </c>
      <c r="AW191" s="56">
        <v>3</v>
      </c>
      <c r="AY191" s="517" t="s">
        <v>2209</v>
      </c>
      <c r="BB191" s="246">
        <v>97.800000000000011</v>
      </c>
      <c r="BC191" s="56">
        <v>2</v>
      </c>
      <c r="BE191" s="517" t="s">
        <v>2193</v>
      </c>
      <c r="BH191" s="246">
        <v>119.00000000000001</v>
      </c>
      <c r="BI191" s="56">
        <v>0</v>
      </c>
      <c r="BK191" s="517" t="s">
        <v>2733</v>
      </c>
      <c r="BN191" s="246">
        <v>229.20000000000002</v>
      </c>
      <c r="BO191" s="56">
        <v>3</v>
      </c>
      <c r="BQ191" s="517" t="s">
        <v>2216</v>
      </c>
      <c r="BT191" s="246">
        <v>80.8</v>
      </c>
      <c r="BU191" s="56">
        <v>3</v>
      </c>
      <c r="BW191" s="517" t="s">
        <v>33</v>
      </c>
      <c r="BZ191" s="246">
        <v>202.39999999999998</v>
      </c>
      <c r="CA191" s="56">
        <v>0</v>
      </c>
      <c r="CC191" s="517" t="s">
        <v>1668</v>
      </c>
      <c r="CF191" s="246">
        <v>71.8</v>
      </c>
      <c r="CG191" s="56">
        <v>0</v>
      </c>
      <c r="CI191" s="517" t="s">
        <v>33</v>
      </c>
      <c r="CL191" s="246">
        <v>395.4</v>
      </c>
      <c r="CM191" s="56">
        <v>3</v>
      </c>
      <c r="CO191" s="517" t="s">
        <v>687</v>
      </c>
      <c r="CR191" s="246">
        <v>332.5</v>
      </c>
      <c r="CS191" s="56">
        <v>1</v>
      </c>
      <c r="CU191" s="517" t="s">
        <v>2197</v>
      </c>
      <c r="CX191" s="246">
        <v>400.90000000000003</v>
      </c>
      <c r="CY191" s="56">
        <v>0</v>
      </c>
      <c r="DA191" s="517" t="s">
        <v>675</v>
      </c>
      <c r="DD191" s="246">
        <v>52</v>
      </c>
      <c r="DE191" s="56">
        <v>3</v>
      </c>
      <c r="DG191" s="517" t="s">
        <v>11</v>
      </c>
      <c r="DJ191" s="246">
        <v>57</v>
      </c>
      <c r="DK191" s="56">
        <v>3</v>
      </c>
      <c r="DM191" s="517" t="s">
        <v>1668</v>
      </c>
      <c r="DP191" s="246">
        <v>395</v>
      </c>
      <c r="DQ191" s="56">
        <v>0</v>
      </c>
      <c r="DS191" s="517" t="s">
        <v>1664</v>
      </c>
      <c r="DV191" s="246">
        <v>518.09999999999991</v>
      </c>
      <c r="DW191" s="56">
        <v>3</v>
      </c>
      <c r="DY191" s="517" t="s">
        <v>2217</v>
      </c>
      <c r="EB191" s="246">
        <v>60.900000000000006</v>
      </c>
      <c r="EC191" s="56">
        <v>0</v>
      </c>
      <c r="EE191" s="517" t="s">
        <v>33</v>
      </c>
      <c r="EH191" s="246">
        <v>197.8</v>
      </c>
      <c r="EI191" s="56">
        <v>0</v>
      </c>
      <c r="EK191" s="517" t="s">
        <v>2201</v>
      </c>
      <c r="EN191" s="246">
        <v>286.60000000000002</v>
      </c>
      <c r="EO191" s="56">
        <v>3</v>
      </c>
      <c r="EQ191" s="517" t="s">
        <v>33</v>
      </c>
      <c r="ET191" s="246">
        <v>210.79999999999998</v>
      </c>
      <c r="EU191" s="56">
        <v>0</v>
      </c>
      <c r="EW191" s="517" t="s">
        <v>3641</v>
      </c>
      <c r="EZ191" s="246">
        <v>357.5</v>
      </c>
      <c r="FA191" s="56">
        <v>0</v>
      </c>
      <c r="FC191" s="517" t="s">
        <v>11</v>
      </c>
      <c r="FF191" s="246">
        <v>658.1</v>
      </c>
      <c r="FG191" s="56">
        <v>3</v>
      </c>
      <c r="FI191" s="517" t="s">
        <v>2725</v>
      </c>
      <c r="FL191" s="246">
        <v>436.8</v>
      </c>
      <c r="FM191" s="56">
        <v>0</v>
      </c>
      <c r="FO191" s="517" t="s">
        <v>2217</v>
      </c>
      <c r="FR191" s="246">
        <v>107.5</v>
      </c>
      <c r="FS191" s="56">
        <v>0</v>
      </c>
      <c r="FU191" s="517" t="s">
        <v>3639</v>
      </c>
      <c r="FX191" s="246">
        <v>560.6</v>
      </c>
      <c r="FY191" s="56">
        <v>1</v>
      </c>
      <c r="GA191" s="517" t="s">
        <v>2216</v>
      </c>
      <c r="GD191" s="246">
        <v>429.99999999999994</v>
      </c>
      <c r="GE191" s="56">
        <v>1</v>
      </c>
      <c r="GG191" s="517" t="s">
        <v>180</v>
      </c>
      <c r="GJ191" s="246">
        <v>503.5</v>
      </c>
      <c r="GK191" s="56">
        <v>2</v>
      </c>
      <c r="GM191" s="517" t="s">
        <v>2728</v>
      </c>
      <c r="GN191" s="616"/>
      <c r="GO191" s="616"/>
      <c r="GP191" s="246">
        <v>789.00000000000023</v>
      </c>
      <c r="GQ191" s="56">
        <v>3</v>
      </c>
      <c r="GS191" s="517" t="s">
        <v>1690</v>
      </c>
      <c r="GT191" s="616"/>
      <c r="GU191" s="616"/>
      <c r="GV191" s="246">
        <v>209</v>
      </c>
      <c r="GW191" s="56">
        <v>3</v>
      </c>
    </row>
    <row r="192" spans="1:226" ht="16.5">
      <c r="D192" s="244"/>
      <c r="E192" s="505"/>
      <c r="M192" s="516" t="s">
        <v>276</v>
      </c>
      <c r="N192" s="554" t="s">
        <v>4041</v>
      </c>
      <c r="R192" s="523">
        <f>$AR$415</f>
        <v>27</v>
      </c>
      <c r="S192" s="556">
        <f>$E$415</f>
        <v>9380.5500000000047</v>
      </c>
      <c r="V192" s="479"/>
      <c r="Y192" s="479"/>
      <c r="AB192" s="479"/>
      <c r="AG192" s="517"/>
      <c r="AJ192" s="28"/>
      <c r="AK192" s="56"/>
      <c r="AM192" s="517"/>
      <c r="AP192" s="28"/>
      <c r="AQ192" s="56"/>
      <c r="AS192" s="517"/>
      <c r="AV192" s="246"/>
      <c r="AW192" s="56"/>
      <c r="AY192" s="517"/>
      <c r="BB192" s="246"/>
      <c r="BC192" s="56"/>
      <c r="BE192" s="517"/>
      <c r="BH192" s="246"/>
      <c r="BI192" s="56"/>
      <c r="BK192" s="517"/>
      <c r="BN192" s="246"/>
      <c r="BO192" s="56"/>
      <c r="BQ192" s="517"/>
      <c r="BT192" s="246"/>
      <c r="BU192" s="56"/>
      <c r="BW192" s="517"/>
      <c r="BZ192" s="246"/>
      <c r="CA192" s="56"/>
      <c r="CC192" s="517"/>
      <c r="CF192" s="246"/>
      <c r="CG192" s="56"/>
      <c r="CI192" s="517"/>
      <c r="CL192" s="246"/>
      <c r="CM192" s="56"/>
      <c r="CO192" s="517"/>
      <c r="CR192" s="246"/>
      <c r="CS192" s="56"/>
      <c r="CU192" s="517"/>
      <c r="CX192" s="246"/>
      <c r="CY192" s="56"/>
      <c r="DA192" s="517"/>
      <c r="DD192" s="246"/>
      <c r="DE192" s="56"/>
      <c r="DG192" s="517"/>
      <c r="DJ192" s="246"/>
      <c r="DK192" s="56"/>
      <c r="DM192" s="517"/>
      <c r="DP192" s="246"/>
      <c r="DQ192" s="56"/>
      <c r="DS192" s="517"/>
      <c r="DV192" s="246"/>
      <c r="DW192" s="56"/>
      <c r="DY192" s="517"/>
      <c r="EB192" s="246"/>
      <c r="EC192" s="56"/>
      <c r="EE192" s="517"/>
      <c r="EH192" s="246"/>
      <c r="EI192" s="56"/>
      <c r="EK192" s="517"/>
      <c r="EN192" s="246"/>
      <c r="EO192" s="56"/>
      <c r="EQ192" s="517"/>
      <c r="ET192" s="246"/>
      <c r="EU192" s="56"/>
      <c r="EW192" s="517"/>
      <c r="EZ192" s="246"/>
      <c r="FA192" s="56"/>
      <c r="FC192" s="517"/>
      <c r="FF192" s="246"/>
      <c r="FG192" s="56"/>
      <c r="FI192" s="517"/>
      <c r="FL192" s="246"/>
      <c r="FM192" s="56"/>
      <c r="FO192" s="517"/>
      <c r="FR192" s="246"/>
      <c r="FS192" s="56"/>
      <c r="FU192" s="517"/>
      <c r="FX192" s="246"/>
      <c r="FY192" s="56"/>
      <c r="GA192" s="517"/>
      <c r="GD192" s="246"/>
      <c r="GE192" s="56"/>
      <c r="GG192" s="517"/>
      <c r="GJ192" s="246"/>
      <c r="GK192" s="56"/>
      <c r="GM192" s="517"/>
      <c r="GN192" s="616"/>
      <c r="GO192" s="616"/>
      <c r="GP192" s="246"/>
      <c r="GQ192" s="56"/>
      <c r="GS192" s="517"/>
      <c r="GT192" s="616"/>
      <c r="GU192" s="616"/>
      <c r="GV192" s="246"/>
      <c r="GW192" s="56"/>
    </row>
    <row r="193" spans="13:205" ht="16.5">
      <c r="M193" s="516" t="s">
        <v>277</v>
      </c>
      <c r="N193" s="554" t="s">
        <v>4026</v>
      </c>
      <c r="R193" s="523">
        <f>$AR$388</f>
        <v>23</v>
      </c>
      <c r="S193" s="556">
        <f>$E$388</f>
        <v>5790.6</v>
      </c>
      <c r="V193" s="479" t="s">
        <v>2217</v>
      </c>
      <c r="Y193" s="479" t="s">
        <v>2725</v>
      </c>
      <c r="AB193" s="479" t="s">
        <v>1664</v>
      </c>
      <c r="AG193" s="517" t="s">
        <v>33</v>
      </c>
      <c r="AJ193" s="28">
        <v>295.60000000000002</v>
      </c>
      <c r="AK193" s="56">
        <v>3</v>
      </c>
      <c r="AM193" s="517" t="s">
        <v>1690</v>
      </c>
      <c r="AP193" s="28">
        <v>211.5</v>
      </c>
      <c r="AQ193" s="56">
        <v>0</v>
      </c>
      <c r="AS193" s="517" t="s">
        <v>2733</v>
      </c>
      <c r="AV193" s="246">
        <v>103.6</v>
      </c>
      <c r="AW193" s="56">
        <v>3</v>
      </c>
      <c r="AY193" s="517" t="s">
        <v>2202</v>
      </c>
      <c r="BB193" s="246">
        <v>114</v>
      </c>
      <c r="BC193" s="56">
        <v>3</v>
      </c>
      <c r="BE193" s="517" t="s">
        <v>2220</v>
      </c>
      <c r="BH193" s="246">
        <v>350.9</v>
      </c>
      <c r="BI193" s="56">
        <v>2</v>
      </c>
      <c r="BK193" s="517" t="s">
        <v>3645</v>
      </c>
      <c r="BN193" s="246">
        <v>227.3</v>
      </c>
      <c r="BO193" s="56">
        <v>3</v>
      </c>
      <c r="BQ193" s="517" t="s">
        <v>1671</v>
      </c>
      <c r="BT193" s="246">
        <v>16</v>
      </c>
      <c r="BU193" s="56">
        <v>0</v>
      </c>
      <c r="BW193" s="517" t="s">
        <v>1668</v>
      </c>
      <c r="BZ193" s="246">
        <v>208.6</v>
      </c>
      <c r="CA193" s="56">
        <v>3</v>
      </c>
      <c r="CC193" s="517" t="s">
        <v>1346</v>
      </c>
      <c r="CF193" s="246">
        <v>93.600000000000009</v>
      </c>
      <c r="CG193" s="56">
        <v>3</v>
      </c>
      <c r="CI193" s="517" t="s">
        <v>2709</v>
      </c>
      <c r="CL193" s="246">
        <v>467</v>
      </c>
      <c r="CM193" s="56">
        <v>3</v>
      </c>
      <c r="CO193" s="517" t="s">
        <v>2325</v>
      </c>
      <c r="CR193" s="246">
        <v>778.9</v>
      </c>
      <c r="CS193" s="56">
        <v>3</v>
      </c>
      <c r="CU193" s="517" t="s">
        <v>1664</v>
      </c>
      <c r="CX193" s="246">
        <v>696.80000000000007</v>
      </c>
      <c r="CY193" s="56">
        <v>1</v>
      </c>
      <c r="DA193" s="517" t="s">
        <v>2202</v>
      </c>
      <c r="DD193" s="246">
        <v>0</v>
      </c>
      <c r="DE193" s="56">
        <v>0</v>
      </c>
      <c r="DG193" s="517" t="s">
        <v>2216</v>
      </c>
      <c r="DJ193" s="246">
        <v>18</v>
      </c>
      <c r="DK193" s="56">
        <v>3</v>
      </c>
      <c r="DM193" s="517" t="s">
        <v>2193</v>
      </c>
      <c r="DP193" s="246">
        <v>213.8</v>
      </c>
      <c r="DQ193" s="56">
        <v>0</v>
      </c>
      <c r="DS193" s="517" t="s">
        <v>2728</v>
      </c>
      <c r="DV193" s="246">
        <v>1009.0000000000001</v>
      </c>
      <c r="DW193" s="56">
        <v>1</v>
      </c>
      <c r="DY193" s="517" t="s">
        <v>2220</v>
      </c>
      <c r="EB193" s="246">
        <v>45.5</v>
      </c>
      <c r="EC193" s="56">
        <v>0</v>
      </c>
      <c r="EE193" s="517" t="s">
        <v>2216</v>
      </c>
      <c r="EH193" s="246">
        <v>440.9</v>
      </c>
      <c r="EI193" s="56">
        <v>3</v>
      </c>
      <c r="EK193" s="517" t="s">
        <v>1351</v>
      </c>
      <c r="EN193" s="246">
        <v>197.39999999999998</v>
      </c>
      <c r="EO193" s="56">
        <v>3</v>
      </c>
      <c r="EQ193" s="517" t="s">
        <v>687</v>
      </c>
      <c r="ET193" s="246">
        <v>396</v>
      </c>
      <c r="EU193" s="56">
        <v>3</v>
      </c>
      <c r="EW193" s="517" t="s">
        <v>2193</v>
      </c>
      <c r="EZ193" s="246">
        <v>56.099999999999994</v>
      </c>
      <c r="FA193" s="56">
        <v>0</v>
      </c>
      <c r="FC193" s="517" t="s">
        <v>2725</v>
      </c>
      <c r="FF193" s="246">
        <v>330.8</v>
      </c>
      <c r="FG193" s="56">
        <v>0</v>
      </c>
      <c r="FI193" s="517" t="s">
        <v>33</v>
      </c>
      <c r="FL193" s="246">
        <v>607.70000000000005</v>
      </c>
      <c r="FM193" s="56">
        <v>3</v>
      </c>
      <c r="FO193" s="517" t="s">
        <v>2209</v>
      </c>
      <c r="FR193" s="246">
        <v>110.2</v>
      </c>
      <c r="FS193" s="56">
        <v>1</v>
      </c>
      <c r="FU193" s="517" t="s">
        <v>1346</v>
      </c>
      <c r="FX193" s="246">
        <v>489</v>
      </c>
      <c r="FY193" s="56">
        <v>2</v>
      </c>
      <c r="GA193" s="517" t="s">
        <v>1671</v>
      </c>
      <c r="GD193" s="246">
        <v>569.6</v>
      </c>
      <c r="GE193" s="56">
        <v>3</v>
      </c>
      <c r="GG193" s="517" t="s">
        <v>3642</v>
      </c>
      <c r="GJ193" s="246">
        <v>589.79999999999995</v>
      </c>
      <c r="GK193" s="56">
        <v>3</v>
      </c>
      <c r="GM193" s="517" t="s">
        <v>180</v>
      </c>
      <c r="GN193" s="616"/>
      <c r="GO193" s="616"/>
      <c r="GP193" s="246">
        <v>655.80000000000007</v>
      </c>
      <c r="GQ193" s="56">
        <v>3</v>
      </c>
      <c r="GS193" s="517" t="s">
        <v>2712</v>
      </c>
      <c r="GT193" s="616"/>
      <c r="GU193" s="616"/>
      <c r="GV193" s="246">
        <v>0</v>
      </c>
      <c r="GW193" s="56">
        <v>1</v>
      </c>
    </row>
    <row r="194" spans="13:205" ht="15.75">
      <c r="V194" s="479" t="s">
        <v>2202</v>
      </c>
      <c r="Y194" s="479" t="s">
        <v>2217</v>
      </c>
      <c r="AB194" s="479" t="s">
        <v>3655</v>
      </c>
      <c r="AG194" s="517" t="s">
        <v>1351</v>
      </c>
      <c r="AJ194" s="28">
        <v>234.10000000000002</v>
      </c>
      <c r="AK194" s="56">
        <v>0</v>
      </c>
      <c r="AM194" s="517" t="s">
        <v>2733</v>
      </c>
      <c r="AP194" s="28">
        <v>331.7</v>
      </c>
      <c r="AQ194" s="56">
        <v>3</v>
      </c>
      <c r="AS194" s="517" t="s">
        <v>3641</v>
      </c>
      <c r="AV194" s="246">
        <v>78.8</v>
      </c>
      <c r="AW194" s="56">
        <v>0</v>
      </c>
      <c r="AY194" s="517" t="s">
        <v>2709</v>
      </c>
      <c r="BB194" s="246">
        <v>79.5</v>
      </c>
      <c r="BC194" s="56">
        <v>0</v>
      </c>
      <c r="BE194" s="517" t="s">
        <v>2197</v>
      </c>
      <c r="BH194" s="246">
        <v>344.95000000000005</v>
      </c>
      <c r="BI194" s="56">
        <v>1</v>
      </c>
      <c r="BK194" s="517" t="s">
        <v>2709</v>
      </c>
      <c r="BN194" s="246">
        <v>122.39999999999999</v>
      </c>
      <c r="BO194" s="56">
        <v>0</v>
      </c>
      <c r="BQ194" s="517" t="s">
        <v>687</v>
      </c>
      <c r="BT194" s="246">
        <v>154.4</v>
      </c>
      <c r="BU194" s="56">
        <v>3</v>
      </c>
      <c r="BW194" s="517" t="s">
        <v>3642</v>
      </c>
      <c r="BZ194" s="246">
        <v>120.30000000000001</v>
      </c>
      <c r="CA194" s="56">
        <v>0</v>
      </c>
      <c r="CC194" s="517" t="s">
        <v>2217</v>
      </c>
      <c r="CF194" s="246">
        <v>57.5</v>
      </c>
      <c r="CG194" s="56">
        <v>0</v>
      </c>
      <c r="CI194" s="517" t="s">
        <v>2325</v>
      </c>
      <c r="CL194" s="246">
        <v>240</v>
      </c>
      <c r="CM194" s="56">
        <v>0</v>
      </c>
      <c r="CO194" s="517" t="s">
        <v>2733</v>
      </c>
      <c r="CR194" s="246">
        <v>372.20000000000005</v>
      </c>
      <c r="CS194" s="56">
        <v>0</v>
      </c>
      <c r="CU194" s="517" t="s">
        <v>11</v>
      </c>
      <c r="CX194" s="246">
        <v>745.55000000000007</v>
      </c>
      <c r="CY194" s="56">
        <v>2</v>
      </c>
      <c r="DA194" s="517" t="s">
        <v>3639</v>
      </c>
      <c r="DD194" s="246">
        <v>70</v>
      </c>
      <c r="DE194" s="56">
        <v>3</v>
      </c>
      <c r="DG194" s="517" t="s">
        <v>2193</v>
      </c>
      <c r="DJ194" s="246">
        <v>0</v>
      </c>
      <c r="DK194" s="56">
        <v>0</v>
      </c>
      <c r="DM194" s="517" t="s">
        <v>2209</v>
      </c>
      <c r="DP194" s="246">
        <v>518</v>
      </c>
      <c r="DQ194" s="56">
        <v>3</v>
      </c>
      <c r="DS194" s="517" t="s">
        <v>11</v>
      </c>
      <c r="DV194" s="246">
        <v>1144.8500000000004</v>
      </c>
      <c r="DW194" s="56">
        <v>2</v>
      </c>
      <c r="DY194" s="517" t="s">
        <v>2709</v>
      </c>
      <c r="EB194" s="246">
        <v>145.19999999999999</v>
      </c>
      <c r="EC194" s="56">
        <v>3</v>
      </c>
      <c r="EE194" s="517" t="s">
        <v>1664</v>
      </c>
      <c r="EH194" s="246">
        <v>200.6</v>
      </c>
      <c r="EI194" s="56">
        <v>0</v>
      </c>
      <c r="EK194" s="517" t="s">
        <v>687</v>
      </c>
      <c r="EN194" s="246">
        <v>132</v>
      </c>
      <c r="EO194" s="56">
        <v>0</v>
      </c>
      <c r="EQ194" s="517" t="s">
        <v>11</v>
      </c>
      <c r="ET194" s="246">
        <v>326.39999999999998</v>
      </c>
      <c r="EU194" s="56">
        <v>0</v>
      </c>
      <c r="EW194" s="517" t="s">
        <v>1690</v>
      </c>
      <c r="EZ194" s="246">
        <v>371.5</v>
      </c>
      <c r="FA194" s="56">
        <v>3</v>
      </c>
      <c r="FC194" s="517" t="s">
        <v>1346</v>
      </c>
      <c r="FF194" s="246">
        <v>503.3</v>
      </c>
      <c r="FG194" s="56">
        <v>3</v>
      </c>
      <c r="FI194" s="517" t="s">
        <v>3655</v>
      </c>
      <c r="FL194" s="246">
        <v>393</v>
      </c>
      <c r="FM194" s="56">
        <v>0</v>
      </c>
      <c r="FO194" s="517" t="s">
        <v>2216</v>
      </c>
      <c r="FR194" s="246">
        <v>112.3</v>
      </c>
      <c r="FS194" s="56">
        <v>2</v>
      </c>
      <c r="FU194" s="517" t="s">
        <v>1671</v>
      </c>
      <c r="FX194" s="246">
        <v>431.3</v>
      </c>
      <c r="FY194" s="56">
        <v>1</v>
      </c>
      <c r="GA194" s="517" t="s">
        <v>3642</v>
      </c>
      <c r="GD194" s="246">
        <v>451.29999999999995</v>
      </c>
      <c r="GE194" s="56">
        <v>0</v>
      </c>
      <c r="GG194" s="517" t="s">
        <v>3655</v>
      </c>
      <c r="GJ194" s="246">
        <v>465.7</v>
      </c>
      <c r="GK194" s="56">
        <v>0</v>
      </c>
      <c r="GM194" s="517" t="s">
        <v>1668</v>
      </c>
      <c r="GN194" s="616"/>
      <c r="GO194" s="616"/>
      <c r="GP194" s="246">
        <v>327.70000000000005</v>
      </c>
      <c r="GQ194" s="56">
        <v>0</v>
      </c>
      <c r="GS194" s="517" t="s">
        <v>180</v>
      </c>
      <c r="GT194" s="616"/>
      <c r="GU194" s="616"/>
      <c r="GV194" s="246">
        <v>0</v>
      </c>
      <c r="GW194" s="56">
        <v>1</v>
      </c>
    </row>
    <row r="195" spans="13:205" ht="15.75">
      <c r="Q195" s="539">
        <v>5</v>
      </c>
      <c r="R195" s="539">
        <f>SUM(R160:R194)</f>
        <v>1525</v>
      </c>
      <c r="S195" s="551">
        <f>SUM(S160:S194)</f>
        <v>380903.04999999987</v>
      </c>
      <c r="V195" s="479"/>
      <c r="Y195" s="479"/>
      <c r="AB195" s="479"/>
      <c r="AG195" s="517"/>
      <c r="AJ195" s="28"/>
      <c r="AK195" s="56"/>
      <c r="AM195" s="517"/>
      <c r="AP195" s="28"/>
      <c r="AQ195" s="56"/>
      <c r="AS195" s="517"/>
      <c r="AV195" s="246"/>
      <c r="AW195" s="56"/>
      <c r="AY195" s="517"/>
      <c r="BB195" s="246"/>
      <c r="BC195" s="56"/>
      <c r="BE195" s="517"/>
      <c r="BH195" s="246"/>
      <c r="BI195" s="56"/>
      <c r="BK195" s="517"/>
      <c r="BN195" s="246"/>
      <c r="BO195" s="56"/>
      <c r="BQ195" s="517"/>
      <c r="BT195" s="246"/>
      <c r="BU195" s="56"/>
      <c r="BW195" s="517"/>
      <c r="BZ195" s="246"/>
      <c r="CA195" s="56"/>
      <c r="CC195" s="517"/>
      <c r="CF195" s="246"/>
      <c r="CG195" s="56"/>
      <c r="CI195" s="517"/>
      <c r="CL195" s="246"/>
      <c r="CM195" s="56"/>
      <c r="CO195" s="517"/>
      <c r="CR195" s="246"/>
      <c r="CS195" s="56"/>
      <c r="CU195" s="517"/>
      <c r="CX195" s="246"/>
      <c r="CY195" s="56"/>
      <c r="DA195" s="517"/>
      <c r="DD195" s="246"/>
      <c r="DE195" s="56"/>
      <c r="DG195" s="517"/>
      <c r="DJ195" s="246"/>
      <c r="DK195" s="56"/>
      <c r="DM195" s="517"/>
      <c r="DP195" s="246"/>
      <c r="DQ195" s="56"/>
      <c r="DS195" s="517"/>
      <c r="DV195" s="246"/>
      <c r="DW195" s="56"/>
      <c r="DY195" s="517"/>
      <c r="EB195" s="246"/>
      <c r="EC195" s="56"/>
      <c r="EE195" s="517"/>
      <c r="EH195" s="246"/>
      <c r="EI195" s="56"/>
      <c r="EK195" s="517"/>
      <c r="EN195" s="246"/>
      <c r="EO195" s="56"/>
      <c r="EQ195" s="517"/>
      <c r="ET195" s="246"/>
      <c r="EU195" s="56"/>
      <c r="EW195" s="517"/>
      <c r="EZ195" s="246"/>
      <c r="FA195" s="56"/>
      <c r="FC195" s="517"/>
      <c r="FF195" s="246"/>
      <c r="FG195" s="56"/>
      <c r="FI195" s="517"/>
      <c r="FL195" s="246"/>
      <c r="FM195" s="56"/>
      <c r="FO195" s="517"/>
      <c r="FR195" s="246"/>
      <c r="FS195" s="56"/>
      <c r="FU195" s="517"/>
      <c r="FX195" s="246"/>
      <c r="FY195" s="56"/>
      <c r="GA195" s="517"/>
      <c r="GD195" s="246"/>
      <c r="GE195" s="56"/>
      <c r="GG195" s="517"/>
      <c r="GJ195" s="246"/>
      <c r="GK195" s="56"/>
      <c r="GM195" s="517"/>
      <c r="GN195" s="616"/>
      <c r="GO195" s="616"/>
      <c r="GP195" s="246"/>
      <c r="GQ195" s="56"/>
      <c r="GS195" s="517"/>
      <c r="GT195" s="616"/>
      <c r="GU195" s="616"/>
      <c r="GV195" s="246"/>
      <c r="GW195" s="56"/>
    </row>
    <row r="196" spans="13:205" ht="15.75">
      <c r="V196" s="479" t="s">
        <v>2209</v>
      </c>
      <c r="Y196" s="479" t="s">
        <v>180</v>
      </c>
      <c r="AB196" s="479" t="s">
        <v>2217</v>
      </c>
      <c r="AG196" s="517" t="s">
        <v>700</v>
      </c>
      <c r="AJ196" s="28">
        <v>104.6</v>
      </c>
      <c r="AK196" s="56">
        <v>3</v>
      </c>
      <c r="AM196" s="517" t="s">
        <v>2193</v>
      </c>
      <c r="AP196" s="28">
        <v>166.4</v>
      </c>
      <c r="AQ196" s="56">
        <v>3</v>
      </c>
      <c r="AS196" s="517" t="s">
        <v>3655</v>
      </c>
      <c r="AV196" s="246">
        <v>99</v>
      </c>
      <c r="AW196" s="56">
        <v>0</v>
      </c>
      <c r="AY196" s="517" t="s">
        <v>2728</v>
      </c>
      <c r="BB196" s="246">
        <v>104.1</v>
      </c>
      <c r="BC196" s="56">
        <v>3</v>
      </c>
      <c r="BE196" s="517" t="s">
        <v>3642</v>
      </c>
      <c r="BH196" s="246">
        <v>444.09999999999997</v>
      </c>
      <c r="BI196" s="56">
        <v>1</v>
      </c>
      <c r="BK196" s="517" t="s">
        <v>180</v>
      </c>
      <c r="BN196" s="246">
        <v>176.09999999999997</v>
      </c>
      <c r="BO196" s="56">
        <v>2</v>
      </c>
      <c r="BQ196" s="517" t="s">
        <v>1346</v>
      </c>
      <c r="BT196" s="246">
        <v>94.899999999999991</v>
      </c>
      <c r="BU196" s="56">
        <v>3</v>
      </c>
      <c r="BW196" s="517" t="s">
        <v>3639</v>
      </c>
      <c r="BZ196" s="246">
        <v>356.4</v>
      </c>
      <c r="CA196" s="56">
        <v>2</v>
      </c>
      <c r="CC196" s="517" t="s">
        <v>3655</v>
      </c>
      <c r="CF196" s="246">
        <v>147.39999999999998</v>
      </c>
      <c r="CG196" s="56">
        <v>1</v>
      </c>
      <c r="CI196" s="517" t="s">
        <v>2728</v>
      </c>
      <c r="CL196" s="246">
        <v>342</v>
      </c>
      <c r="CM196" s="56">
        <v>0</v>
      </c>
      <c r="CO196" s="517" t="s">
        <v>2202</v>
      </c>
      <c r="CR196" s="246">
        <v>504.4</v>
      </c>
      <c r="CS196" s="56">
        <v>2</v>
      </c>
      <c r="CU196" s="517" t="s">
        <v>2728</v>
      </c>
      <c r="CX196" s="246">
        <v>715.9</v>
      </c>
      <c r="CY196" s="56">
        <v>3</v>
      </c>
      <c r="DA196" s="517" t="s">
        <v>11</v>
      </c>
      <c r="DD196" s="246">
        <v>0</v>
      </c>
      <c r="DE196" s="56">
        <v>0</v>
      </c>
      <c r="DG196" s="517" t="s">
        <v>2217</v>
      </c>
      <c r="DJ196" s="246">
        <v>0</v>
      </c>
      <c r="DK196" s="56">
        <v>0</v>
      </c>
      <c r="DM196" s="517" t="s">
        <v>1351</v>
      </c>
      <c r="DP196" s="246">
        <v>559.9</v>
      </c>
      <c r="DQ196" s="56">
        <v>3</v>
      </c>
      <c r="DS196" s="517" t="s">
        <v>2201</v>
      </c>
      <c r="DV196" s="246">
        <v>582.89999999999986</v>
      </c>
      <c r="DW196" s="56">
        <v>1</v>
      </c>
      <c r="DY196" s="517" t="s">
        <v>2724</v>
      </c>
      <c r="EB196" s="246">
        <v>93.500000000000014</v>
      </c>
      <c r="EC196" s="56">
        <v>2</v>
      </c>
      <c r="EE196" s="517" t="s">
        <v>2728</v>
      </c>
      <c r="EH196" s="246">
        <v>205.2</v>
      </c>
      <c r="EI196" s="56">
        <v>3</v>
      </c>
      <c r="EK196" s="517" t="s">
        <v>1346</v>
      </c>
      <c r="EN196" s="246">
        <v>305.3</v>
      </c>
      <c r="EO196" s="56">
        <v>2</v>
      </c>
      <c r="EQ196" s="517" t="s">
        <v>2709</v>
      </c>
      <c r="ET196" s="246">
        <v>298.5</v>
      </c>
      <c r="EU196" s="56">
        <v>1</v>
      </c>
      <c r="EW196" s="517" t="s">
        <v>704</v>
      </c>
      <c r="EZ196" s="246">
        <v>509.7</v>
      </c>
      <c r="FA196" s="56">
        <v>2</v>
      </c>
      <c r="FC196" s="517" t="s">
        <v>687</v>
      </c>
      <c r="FF196" s="246">
        <v>212.60000000000002</v>
      </c>
      <c r="FG196" s="56">
        <v>3</v>
      </c>
      <c r="FI196" s="517" t="s">
        <v>2197</v>
      </c>
      <c r="FL196" s="246">
        <v>523.5</v>
      </c>
      <c r="FM196" s="56">
        <v>3</v>
      </c>
      <c r="FO196" s="517" t="s">
        <v>3641</v>
      </c>
      <c r="FR196" s="246">
        <v>108.8</v>
      </c>
      <c r="FS196" s="56">
        <v>0</v>
      </c>
      <c r="FU196" s="517" t="s">
        <v>2724</v>
      </c>
      <c r="FX196" s="246">
        <v>500</v>
      </c>
      <c r="FY196" s="56">
        <v>3</v>
      </c>
      <c r="GA196" s="517" t="s">
        <v>1690</v>
      </c>
      <c r="GD196" s="246">
        <v>224.1</v>
      </c>
      <c r="GE196" s="56">
        <v>0</v>
      </c>
      <c r="GG196" s="517" t="s">
        <v>2209</v>
      </c>
      <c r="GJ196" s="246">
        <v>462.05</v>
      </c>
      <c r="GK196" s="56">
        <v>1</v>
      </c>
      <c r="GM196" s="517" t="s">
        <v>1671</v>
      </c>
      <c r="GN196" s="616"/>
      <c r="GO196" s="616"/>
      <c r="GP196" s="246">
        <v>671.69999999999993</v>
      </c>
      <c r="GQ196" s="56">
        <v>3</v>
      </c>
      <c r="GS196" s="517" t="s">
        <v>1351</v>
      </c>
      <c r="GT196" s="616"/>
      <c r="GU196" s="616"/>
      <c r="GV196" s="246">
        <v>1.2</v>
      </c>
      <c r="GW196" s="56">
        <v>0</v>
      </c>
    </row>
    <row r="197" spans="13:205" ht="15.75">
      <c r="V197" s="479" t="s">
        <v>1690</v>
      </c>
      <c r="Y197" s="479" t="s">
        <v>2216</v>
      </c>
      <c r="AB197" s="479" t="s">
        <v>3645</v>
      </c>
      <c r="AG197" s="517" t="s">
        <v>2193</v>
      </c>
      <c r="AJ197" s="28">
        <v>31.900000000000002</v>
      </c>
      <c r="AK197" s="56">
        <v>0</v>
      </c>
      <c r="AM197" s="517" t="s">
        <v>1346</v>
      </c>
      <c r="AP197" s="28">
        <v>21.799999999999997</v>
      </c>
      <c r="AQ197" s="56">
        <v>0</v>
      </c>
      <c r="AS197" s="517" t="s">
        <v>2217</v>
      </c>
      <c r="AV197" s="246">
        <v>150.5</v>
      </c>
      <c r="AW197" s="56">
        <v>3</v>
      </c>
      <c r="AY197" s="517" t="s">
        <v>3655</v>
      </c>
      <c r="BB197" s="246">
        <v>80.2</v>
      </c>
      <c r="BC197" s="56">
        <v>0</v>
      </c>
      <c r="BE197" s="517" t="s">
        <v>1351</v>
      </c>
      <c r="BH197" s="246">
        <v>550.20000000000005</v>
      </c>
      <c r="BI197" s="56">
        <v>2</v>
      </c>
      <c r="BK197" s="517" t="s">
        <v>1690</v>
      </c>
      <c r="BN197" s="246">
        <v>151.89999999999998</v>
      </c>
      <c r="BO197" s="56">
        <v>1</v>
      </c>
      <c r="BQ197" s="517" t="s">
        <v>1668</v>
      </c>
      <c r="BT197" s="246">
        <v>67.199999999999989</v>
      </c>
      <c r="BU197" s="56">
        <v>0</v>
      </c>
      <c r="BW197" s="517" t="s">
        <v>2733</v>
      </c>
      <c r="BZ197" s="246">
        <v>332</v>
      </c>
      <c r="CA197" s="56">
        <v>1</v>
      </c>
      <c r="CC197" s="517" t="s">
        <v>2709</v>
      </c>
      <c r="CF197" s="246">
        <v>153.6</v>
      </c>
      <c r="CG197" s="56">
        <v>2</v>
      </c>
      <c r="CI197" s="517" t="s">
        <v>1346</v>
      </c>
      <c r="CL197" s="246">
        <v>472.3</v>
      </c>
      <c r="CM197" s="56">
        <v>3</v>
      </c>
      <c r="CO197" s="517" t="s">
        <v>2725</v>
      </c>
      <c r="CR197" s="246">
        <v>497.6</v>
      </c>
      <c r="CS197" s="56">
        <v>1</v>
      </c>
      <c r="CU197" s="517" t="s">
        <v>2220</v>
      </c>
      <c r="CX197" s="246">
        <v>462.80000000000007</v>
      </c>
      <c r="CY197" s="56">
        <v>0</v>
      </c>
      <c r="DA197" s="517" t="s">
        <v>1668</v>
      </c>
      <c r="DD197" s="246">
        <v>33</v>
      </c>
      <c r="DE197" s="56">
        <v>3</v>
      </c>
      <c r="DG197" s="517" t="s">
        <v>1351</v>
      </c>
      <c r="DJ197" s="246">
        <v>21</v>
      </c>
      <c r="DK197" s="56">
        <v>3</v>
      </c>
      <c r="DM197" s="517" t="s">
        <v>2728</v>
      </c>
      <c r="DP197" s="246">
        <v>434.40000000000003</v>
      </c>
      <c r="DQ197" s="56">
        <v>0</v>
      </c>
      <c r="DS197" s="517" t="s">
        <v>2193</v>
      </c>
      <c r="DV197" s="246">
        <v>603.6</v>
      </c>
      <c r="DW197" s="56">
        <v>2</v>
      </c>
      <c r="DY197" s="517" t="s">
        <v>3641</v>
      </c>
      <c r="EB197" s="246">
        <v>92</v>
      </c>
      <c r="EC197" s="56">
        <v>1</v>
      </c>
      <c r="EE197" s="517" t="s">
        <v>1668</v>
      </c>
      <c r="EH197" s="246">
        <v>52</v>
      </c>
      <c r="EI197" s="56">
        <v>0</v>
      </c>
      <c r="EK197" s="517" t="s">
        <v>3641</v>
      </c>
      <c r="EN197" s="246">
        <v>267.5</v>
      </c>
      <c r="EO197" s="56">
        <v>1</v>
      </c>
      <c r="EQ197" s="517" t="s">
        <v>1351</v>
      </c>
      <c r="ET197" s="246">
        <v>311.40000000000003</v>
      </c>
      <c r="EU197" s="56">
        <v>2</v>
      </c>
      <c r="EW197" s="517" t="s">
        <v>1671</v>
      </c>
      <c r="EZ197" s="246">
        <v>411.60000000000008</v>
      </c>
      <c r="FA197" s="56">
        <v>1</v>
      </c>
      <c r="FC197" s="517" t="s">
        <v>1668</v>
      </c>
      <c r="FF197" s="246">
        <v>152.4</v>
      </c>
      <c r="FG197" s="56">
        <v>0</v>
      </c>
      <c r="FI197" s="517" t="s">
        <v>3641</v>
      </c>
      <c r="FL197" s="246">
        <v>376.6</v>
      </c>
      <c r="FM197" s="56">
        <v>0</v>
      </c>
      <c r="FO197" s="517" t="s">
        <v>1351</v>
      </c>
      <c r="FR197" s="246">
        <v>160.69999999999999</v>
      </c>
      <c r="FS197" s="56">
        <v>3</v>
      </c>
      <c r="FU197" s="517" t="s">
        <v>2325</v>
      </c>
      <c r="FX197" s="246">
        <v>387.6</v>
      </c>
      <c r="FY197" s="56">
        <v>0</v>
      </c>
      <c r="GA197" s="517" t="s">
        <v>1668</v>
      </c>
      <c r="GD197" s="246">
        <v>455.20000000000005</v>
      </c>
      <c r="GE197" s="56">
        <v>3</v>
      </c>
      <c r="GG197" s="517" t="s">
        <v>687</v>
      </c>
      <c r="GJ197" s="246">
        <v>572.75</v>
      </c>
      <c r="GK197" s="56">
        <v>2</v>
      </c>
      <c r="GM197" s="517" t="s">
        <v>2193</v>
      </c>
      <c r="GN197" s="616"/>
      <c r="GO197" s="616"/>
      <c r="GP197" s="246">
        <v>61.2</v>
      </c>
      <c r="GQ197" s="56">
        <v>0</v>
      </c>
      <c r="GS197" s="517" t="s">
        <v>3639</v>
      </c>
      <c r="GT197" s="616"/>
      <c r="GU197" s="616"/>
      <c r="GV197" s="246">
        <v>12.100000000000001</v>
      </c>
      <c r="GW197" s="56">
        <v>3</v>
      </c>
    </row>
    <row r="198" spans="13:205" ht="15.75">
      <c r="V198" s="479"/>
      <c r="Y198" s="479"/>
      <c r="AB198" s="479"/>
      <c r="AG198" s="517"/>
      <c r="AJ198" s="28"/>
      <c r="AK198" s="56"/>
      <c r="AM198" s="517"/>
      <c r="AP198" s="28"/>
      <c r="AQ198" s="56"/>
      <c r="AS198" s="517"/>
      <c r="AV198" s="246"/>
      <c r="AW198" s="56"/>
      <c r="AY198" s="517"/>
      <c r="BB198" s="246"/>
      <c r="BC198" s="56"/>
      <c r="BE198" s="517"/>
      <c r="BH198" s="246"/>
      <c r="BI198" s="56"/>
      <c r="BK198" s="517"/>
      <c r="BN198" s="246"/>
      <c r="BO198" s="56"/>
      <c r="BQ198" s="517"/>
      <c r="BT198" s="246"/>
      <c r="BU198" s="56"/>
      <c r="BW198" s="517"/>
      <c r="BZ198" s="246"/>
      <c r="CA198" s="56"/>
      <c r="CC198" s="517"/>
      <c r="CF198" s="246"/>
      <c r="CG198" s="56"/>
      <c r="CI198" s="517"/>
      <c r="CL198" s="246"/>
      <c r="CM198" s="56"/>
      <c r="CO198" s="517"/>
      <c r="CR198" s="246"/>
      <c r="CS198" s="56"/>
      <c r="CU198" s="517"/>
      <c r="CX198" s="246"/>
      <c r="CY198" s="56"/>
      <c r="DA198" s="517"/>
      <c r="DD198" s="246"/>
      <c r="DE198" s="56"/>
      <c r="DG198" s="517"/>
      <c r="DJ198" s="246"/>
      <c r="DK198" s="56"/>
      <c r="DM198" s="517"/>
      <c r="DP198" s="246"/>
      <c r="DQ198" s="56"/>
      <c r="DS198" s="517"/>
      <c r="DV198" s="246"/>
      <c r="DW198" s="56"/>
      <c r="DY198" s="517"/>
      <c r="EB198" s="246"/>
      <c r="EC198" s="56"/>
      <c r="EE198" s="517"/>
      <c r="EH198" s="246"/>
      <c r="EI198" s="56"/>
      <c r="EK198" s="517"/>
      <c r="EN198" s="246"/>
      <c r="EO198" s="56"/>
      <c r="EQ198" s="517"/>
      <c r="ET198" s="246"/>
      <c r="EU198" s="56"/>
      <c r="EW198" s="517"/>
      <c r="EZ198" s="246"/>
      <c r="FA198" s="56"/>
      <c r="FC198" s="517"/>
      <c r="FF198" s="246"/>
      <c r="FG198" s="56"/>
      <c r="FI198" s="517"/>
      <c r="FL198" s="246"/>
      <c r="FM198" s="56"/>
      <c r="FO198" s="517"/>
      <c r="FR198" s="246"/>
      <c r="FS198" s="56"/>
      <c r="FU198" s="517"/>
      <c r="FX198" s="246"/>
      <c r="FY198" s="56"/>
      <c r="GA198" s="517"/>
      <c r="GD198" s="246"/>
      <c r="GE198" s="56"/>
      <c r="GG198" s="517"/>
      <c r="GJ198" s="246"/>
      <c r="GK198" s="56"/>
      <c r="GM198" s="517"/>
      <c r="GN198" s="616"/>
      <c r="GO198" s="616"/>
      <c r="GP198" s="246"/>
      <c r="GQ198" s="56"/>
      <c r="GS198" s="517"/>
      <c r="GT198" s="616"/>
      <c r="GU198" s="616"/>
      <c r="GV198" s="246"/>
      <c r="GW198" s="56"/>
    </row>
    <row r="199" spans="13:205" ht="15.75">
      <c r="V199" s="479" t="s">
        <v>1668</v>
      </c>
      <c r="Y199" s="479" t="s">
        <v>3641</v>
      </c>
      <c r="AB199" s="479" t="s">
        <v>2197</v>
      </c>
      <c r="AG199" s="517" t="s">
        <v>2209</v>
      </c>
      <c r="AJ199" s="28">
        <v>268.89999999999998</v>
      </c>
      <c r="AK199" s="56">
        <v>0</v>
      </c>
      <c r="AM199" s="517" t="s">
        <v>2712</v>
      </c>
      <c r="AP199" s="28">
        <v>321.60000000000002</v>
      </c>
      <c r="AQ199" s="56">
        <v>2</v>
      </c>
      <c r="AS199" s="517" t="s">
        <v>2216</v>
      </c>
      <c r="AV199" s="246">
        <v>97.5</v>
      </c>
      <c r="AW199" s="56">
        <v>2</v>
      </c>
      <c r="AY199" s="517" t="s">
        <v>2197</v>
      </c>
      <c r="BB199" s="246">
        <v>7</v>
      </c>
      <c r="BC199" s="56">
        <v>0</v>
      </c>
      <c r="BE199" s="517" t="s">
        <v>687</v>
      </c>
      <c r="BH199" s="246">
        <v>508.09999999999997</v>
      </c>
      <c r="BI199" s="56">
        <v>0</v>
      </c>
      <c r="BK199" s="517" t="s">
        <v>2202</v>
      </c>
      <c r="BN199" s="246">
        <v>267.09999999999997</v>
      </c>
      <c r="BO199" s="56">
        <v>3</v>
      </c>
      <c r="BQ199" s="517" t="s">
        <v>3655</v>
      </c>
      <c r="BT199" s="246">
        <v>64.7</v>
      </c>
      <c r="BU199" s="56">
        <v>2</v>
      </c>
      <c r="BW199" s="517" t="s">
        <v>2712</v>
      </c>
      <c r="BZ199" s="246">
        <v>215.5</v>
      </c>
      <c r="CA199" s="56">
        <v>3</v>
      </c>
      <c r="CC199" s="517" t="s">
        <v>2325</v>
      </c>
      <c r="CF199" s="246">
        <v>117.4</v>
      </c>
      <c r="CG199" s="56">
        <v>3</v>
      </c>
      <c r="CI199" s="517" t="s">
        <v>2733</v>
      </c>
      <c r="CL199" s="246">
        <v>277.39999999999998</v>
      </c>
      <c r="CM199" s="56">
        <v>0</v>
      </c>
      <c r="CO199" s="517" t="s">
        <v>3655</v>
      </c>
      <c r="CR199" s="246">
        <v>495.7</v>
      </c>
      <c r="CS199" s="56">
        <v>1</v>
      </c>
      <c r="CU199" s="517" t="s">
        <v>2709</v>
      </c>
      <c r="CX199" s="246">
        <v>553.4</v>
      </c>
      <c r="CY199" s="56">
        <v>0</v>
      </c>
      <c r="DA199" s="517" t="s">
        <v>2220</v>
      </c>
      <c r="DD199" s="246">
        <v>26</v>
      </c>
      <c r="DE199" s="56">
        <v>3</v>
      </c>
      <c r="DG199" s="517" t="s">
        <v>180</v>
      </c>
      <c r="DJ199" s="246">
        <v>0</v>
      </c>
      <c r="DK199" s="56">
        <v>0</v>
      </c>
      <c r="DM199" s="517" t="s">
        <v>1671</v>
      </c>
      <c r="DP199" s="246">
        <v>474.55</v>
      </c>
      <c r="DQ199" s="56">
        <v>2</v>
      </c>
      <c r="DS199" s="517" t="s">
        <v>3645</v>
      </c>
      <c r="DV199" s="246">
        <v>517</v>
      </c>
      <c r="DW199" s="56">
        <v>0</v>
      </c>
      <c r="DY199" s="517" t="s">
        <v>704</v>
      </c>
      <c r="EB199" s="246">
        <v>130</v>
      </c>
      <c r="EC199" s="56">
        <v>3</v>
      </c>
      <c r="EE199" s="517" t="s">
        <v>3641</v>
      </c>
      <c r="EH199" s="246">
        <v>153.6</v>
      </c>
      <c r="EI199" s="56">
        <v>0</v>
      </c>
      <c r="EK199" s="517" t="s">
        <v>2712</v>
      </c>
      <c r="EN199" s="246">
        <v>276.60000000000002</v>
      </c>
      <c r="EO199" s="56">
        <v>2</v>
      </c>
      <c r="EQ199" s="517" t="s">
        <v>2733</v>
      </c>
      <c r="ET199" s="246">
        <v>266.5</v>
      </c>
      <c r="EU199" s="56">
        <v>2</v>
      </c>
      <c r="EW199" s="517" t="s">
        <v>1351</v>
      </c>
      <c r="EZ199" s="246">
        <v>635.5</v>
      </c>
      <c r="FA199" s="56">
        <v>2</v>
      </c>
      <c r="FC199" s="517" t="s">
        <v>2709</v>
      </c>
      <c r="FF199" s="246">
        <v>536.6</v>
      </c>
      <c r="FG199" s="56">
        <v>2</v>
      </c>
      <c r="FI199" s="517" t="s">
        <v>2193</v>
      </c>
      <c r="FL199" s="246">
        <v>122.7</v>
      </c>
      <c r="FM199" s="56">
        <v>0</v>
      </c>
      <c r="FO199" s="517" t="s">
        <v>2725</v>
      </c>
      <c r="FR199" s="246">
        <v>119.5</v>
      </c>
      <c r="FS199" s="56">
        <v>1</v>
      </c>
      <c r="FU199" s="517" t="s">
        <v>1351</v>
      </c>
      <c r="FX199" s="246">
        <v>460.1</v>
      </c>
      <c r="FY199" s="56">
        <v>1</v>
      </c>
      <c r="GA199" s="517" t="s">
        <v>704</v>
      </c>
      <c r="GD199" s="246">
        <v>601.20000000000005</v>
      </c>
      <c r="GE199" s="56">
        <v>2</v>
      </c>
      <c r="GG199" s="517" t="s">
        <v>2220</v>
      </c>
      <c r="GJ199" s="246">
        <v>544.69999999999993</v>
      </c>
      <c r="GK199" s="56">
        <v>2</v>
      </c>
      <c r="GM199" s="517" t="s">
        <v>33</v>
      </c>
      <c r="GN199" s="616"/>
      <c r="GO199" s="616"/>
      <c r="GP199" s="246">
        <v>436.4</v>
      </c>
      <c r="GQ199" s="56">
        <v>3</v>
      </c>
      <c r="GS199" s="517" t="s">
        <v>1664</v>
      </c>
      <c r="GT199" s="616"/>
      <c r="GU199" s="616"/>
      <c r="GV199" s="246">
        <v>1.4</v>
      </c>
      <c r="GW199" s="56">
        <v>3</v>
      </c>
    </row>
    <row r="200" spans="13:205" ht="15.75">
      <c r="V200" s="479" t="s">
        <v>3645</v>
      </c>
      <c r="Y200" s="479" t="s">
        <v>2209</v>
      </c>
      <c r="AB200" s="479" t="s">
        <v>33</v>
      </c>
      <c r="AG200" s="517" t="s">
        <v>2202</v>
      </c>
      <c r="AJ200" s="28">
        <v>388.59999999999991</v>
      </c>
      <c r="AK200" s="56">
        <v>3</v>
      </c>
      <c r="AM200" s="517" t="s">
        <v>3655</v>
      </c>
      <c r="AP200" s="28">
        <v>311.20000000000005</v>
      </c>
      <c r="AQ200" s="56">
        <v>1</v>
      </c>
      <c r="AS200" s="517" t="s">
        <v>3639</v>
      </c>
      <c r="AV200" s="246">
        <v>81.5</v>
      </c>
      <c r="AW200" s="56">
        <v>1</v>
      </c>
      <c r="AY200" s="517" t="s">
        <v>3642</v>
      </c>
      <c r="BB200" s="246">
        <v>61</v>
      </c>
      <c r="BC200" s="56">
        <v>3</v>
      </c>
      <c r="BE200" s="517" t="s">
        <v>3645</v>
      </c>
      <c r="BH200" s="246">
        <v>639.54999999999995</v>
      </c>
      <c r="BI200" s="56">
        <v>3</v>
      </c>
      <c r="BK200" s="517" t="s">
        <v>675</v>
      </c>
      <c r="BN200" s="246">
        <v>134.5</v>
      </c>
      <c r="BO200" s="56">
        <v>0</v>
      </c>
      <c r="BQ200" s="517" t="s">
        <v>2201</v>
      </c>
      <c r="BT200" s="246">
        <v>63.800000000000011</v>
      </c>
      <c r="BU200" s="56">
        <v>1</v>
      </c>
      <c r="BW200" s="517" t="s">
        <v>1346</v>
      </c>
      <c r="BZ200" s="246">
        <v>57.2</v>
      </c>
      <c r="CA200" s="56">
        <v>0</v>
      </c>
      <c r="CC200" s="517" t="s">
        <v>687</v>
      </c>
      <c r="CF200" s="246">
        <v>44</v>
      </c>
      <c r="CG200" s="56">
        <v>0</v>
      </c>
      <c r="CI200" s="517" t="s">
        <v>3655</v>
      </c>
      <c r="CL200" s="246">
        <v>384.2</v>
      </c>
      <c r="CM200" s="56">
        <v>3</v>
      </c>
      <c r="CO200" s="517" t="s">
        <v>675</v>
      </c>
      <c r="CR200" s="246">
        <v>553.70000000000005</v>
      </c>
      <c r="CS200" s="56">
        <v>2</v>
      </c>
      <c r="CU200" s="517" t="s">
        <v>33</v>
      </c>
      <c r="CX200" s="246">
        <v>874.09999999999991</v>
      </c>
      <c r="CY200" s="56">
        <v>3</v>
      </c>
      <c r="DA200" s="517" t="s">
        <v>2216</v>
      </c>
      <c r="DD200" s="246">
        <v>12.100000000000001</v>
      </c>
      <c r="DE200" s="56">
        <v>0</v>
      </c>
      <c r="DG200" s="517" t="s">
        <v>3655</v>
      </c>
      <c r="DJ200" s="246">
        <v>56</v>
      </c>
      <c r="DK200" s="56">
        <v>3</v>
      </c>
      <c r="DM200" s="517" t="s">
        <v>2725</v>
      </c>
      <c r="DP200" s="246">
        <v>398.95000000000005</v>
      </c>
      <c r="DQ200" s="56">
        <v>1</v>
      </c>
      <c r="DS200" s="517" t="s">
        <v>1671</v>
      </c>
      <c r="DV200" s="246">
        <v>752.69999999999993</v>
      </c>
      <c r="DW200" s="56">
        <v>3</v>
      </c>
      <c r="DY200" s="517" t="s">
        <v>2202</v>
      </c>
      <c r="EB200" s="246">
        <v>0</v>
      </c>
      <c r="EC200" s="56">
        <v>0</v>
      </c>
      <c r="EE200" s="517" t="s">
        <v>700</v>
      </c>
      <c r="EH200" s="246">
        <v>419.8</v>
      </c>
      <c r="EI200" s="56">
        <v>3</v>
      </c>
      <c r="EK200" s="517" t="s">
        <v>2728</v>
      </c>
      <c r="EN200" s="246">
        <v>255</v>
      </c>
      <c r="EO200" s="56">
        <v>1</v>
      </c>
      <c r="EQ200" s="517" t="s">
        <v>2197</v>
      </c>
      <c r="ET200" s="246">
        <v>258.29999999999995</v>
      </c>
      <c r="EU200" s="56">
        <v>1</v>
      </c>
      <c r="EW200" s="517" t="s">
        <v>2733</v>
      </c>
      <c r="EZ200" s="246">
        <v>587.09999999999991</v>
      </c>
      <c r="FA200" s="56">
        <v>1</v>
      </c>
      <c r="FC200" s="517" t="s">
        <v>1664</v>
      </c>
      <c r="FF200" s="246">
        <v>499.59999999999997</v>
      </c>
      <c r="FG200" s="56">
        <v>1</v>
      </c>
      <c r="FI200" s="517" t="s">
        <v>180</v>
      </c>
      <c r="FL200" s="246">
        <v>554.79999999999995</v>
      </c>
      <c r="FM200" s="56">
        <v>3</v>
      </c>
      <c r="FO200" s="517" t="s">
        <v>2220</v>
      </c>
      <c r="FR200" s="246">
        <v>120.3</v>
      </c>
      <c r="FS200" s="56">
        <v>2</v>
      </c>
      <c r="FU200" s="517" t="s">
        <v>180</v>
      </c>
      <c r="FX200" s="246">
        <v>529.6</v>
      </c>
      <c r="FY200" s="56">
        <v>2</v>
      </c>
      <c r="GA200" s="517" t="s">
        <v>2724</v>
      </c>
      <c r="GD200" s="246">
        <v>598.59999999999991</v>
      </c>
      <c r="GE200" s="56">
        <v>1</v>
      </c>
      <c r="GG200" s="517" t="s">
        <v>1671</v>
      </c>
      <c r="GJ200" s="246">
        <v>452.20000000000005</v>
      </c>
      <c r="GK200" s="56">
        <v>1</v>
      </c>
      <c r="GM200" s="517" t="s">
        <v>700</v>
      </c>
      <c r="GN200" s="616"/>
      <c r="GO200" s="616"/>
      <c r="GP200" s="246">
        <v>164.70000000000002</v>
      </c>
      <c r="GQ200" s="56">
        <v>0</v>
      </c>
      <c r="GS200" s="517" t="s">
        <v>2725</v>
      </c>
      <c r="GT200" s="616"/>
      <c r="GU200" s="616"/>
      <c r="GV200" s="246">
        <v>0</v>
      </c>
      <c r="GW200" s="56">
        <v>0</v>
      </c>
    </row>
    <row r="201" spans="13:205" ht="15.75">
      <c r="V201" s="479"/>
      <c r="Y201" s="479"/>
      <c r="AB201" s="479"/>
      <c r="AG201" s="517"/>
      <c r="AJ201" s="28"/>
      <c r="AK201" s="56"/>
      <c r="AM201" s="517"/>
      <c r="AP201" s="28"/>
      <c r="AQ201" s="56"/>
      <c r="AS201" s="517"/>
      <c r="AV201" s="246"/>
      <c r="AW201" s="56"/>
      <c r="AY201" s="517"/>
      <c r="BB201" s="246"/>
      <c r="BC201" s="56"/>
      <c r="BE201" s="517"/>
      <c r="BH201" s="246"/>
      <c r="BI201" s="56"/>
      <c r="BK201" s="517"/>
      <c r="BN201" s="246"/>
      <c r="BO201" s="56"/>
      <c r="BQ201" s="517"/>
      <c r="BT201" s="246"/>
      <c r="BU201" s="56"/>
      <c r="BW201" s="517"/>
      <c r="BZ201" s="246"/>
      <c r="CA201" s="56"/>
      <c r="CC201" s="517"/>
      <c r="CF201" s="246"/>
      <c r="CG201" s="56"/>
      <c r="CI201" s="517"/>
      <c r="CL201" s="246"/>
      <c r="CM201" s="56"/>
      <c r="CO201" s="517"/>
      <c r="CR201" s="246"/>
      <c r="CS201" s="56"/>
      <c r="CU201" s="517"/>
      <c r="CX201" s="246"/>
      <c r="CY201" s="56"/>
      <c r="DA201" s="517"/>
      <c r="DD201" s="246"/>
      <c r="DE201" s="56"/>
      <c r="DG201" s="517"/>
      <c r="DJ201" s="246"/>
      <c r="DK201" s="56"/>
      <c r="DM201" s="517"/>
      <c r="DP201" s="246"/>
      <c r="DQ201" s="56"/>
      <c r="DS201" s="517"/>
      <c r="DV201" s="246"/>
      <c r="DW201" s="56"/>
      <c r="DY201" s="517"/>
      <c r="EB201" s="246"/>
      <c r="EC201" s="56"/>
      <c r="EE201" s="517"/>
      <c r="EH201" s="246"/>
      <c r="EI201" s="56"/>
      <c r="EK201" s="517"/>
      <c r="EN201" s="246"/>
      <c r="EO201" s="56"/>
      <c r="EQ201" s="517"/>
      <c r="ET201" s="246"/>
      <c r="EU201" s="56"/>
      <c r="EW201" s="517"/>
      <c r="EZ201" s="246"/>
      <c r="FA201" s="56"/>
      <c r="FC201" s="517"/>
      <c r="FF201" s="246"/>
      <c r="FG201" s="56"/>
      <c r="FI201" s="517"/>
      <c r="FL201" s="246"/>
      <c r="FM201" s="56"/>
      <c r="FO201" s="517"/>
      <c r="FR201" s="246"/>
      <c r="FS201" s="56"/>
      <c r="FU201" s="517"/>
      <c r="FX201" s="246"/>
      <c r="FY201" s="56"/>
      <c r="GA201" s="517"/>
      <c r="GD201" s="246"/>
      <c r="GE201" s="56"/>
      <c r="GG201" s="517"/>
      <c r="GJ201" s="246"/>
      <c r="GK201" s="56"/>
      <c r="GM201" s="517"/>
      <c r="GN201" s="616"/>
      <c r="GO201" s="616"/>
      <c r="GP201" s="246"/>
      <c r="GQ201" s="56"/>
      <c r="GS201" s="517"/>
      <c r="GT201" s="616"/>
      <c r="GU201" s="616"/>
      <c r="GV201" s="246"/>
      <c r="GW201" s="56"/>
    </row>
    <row r="202" spans="13:205" ht="15.75">
      <c r="V202" s="479" t="s">
        <v>1664</v>
      </c>
      <c r="Y202" s="479" t="s">
        <v>3639</v>
      </c>
      <c r="AB202" s="479" t="s">
        <v>687</v>
      </c>
      <c r="AG202" s="517" t="s">
        <v>1671</v>
      </c>
      <c r="AJ202" s="28">
        <v>556.29999999999995</v>
      </c>
      <c r="AK202" s="56">
        <v>3</v>
      </c>
      <c r="AM202" s="517" t="s">
        <v>11</v>
      </c>
      <c r="AP202" s="28">
        <v>224.39999999999998</v>
      </c>
      <c r="AQ202" s="56">
        <v>3</v>
      </c>
      <c r="AS202" s="517" t="s">
        <v>2325</v>
      </c>
      <c r="AV202" s="246">
        <v>161.60000000000002</v>
      </c>
      <c r="AW202" s="56">
        <v>3</v>
      </c>
      <c r="AY202" s="517" t="s">
        <v>2712</v>
      </c>
      <c r="BB202" s="246">
        <v>39</v>
      </c>
      <c r="BC202" s="56">
        <v>0</v>
      </c>
      <c r="BE202" s="517" t="s">
        <v>2709</v>
      </c>
      <c r="BH202" s="246">
        <v>696.45</v>
      </c>
      <c r="BI202" s="56">
        <v>2</v>
      </c>
      <c r="BK202" s="517" t="s">
        <v>2712</v>
      </c>
      <c r="BN202" s="246">
        <v>200.7</v>
      </c>
      <c r="BO202" s="56">
        <v>1</v>
      </c>
      <c r="BQ202" s="517" t="s">
        <v>1690</v>
      </c>
      <c r="BT202" s="246">
        <v>74.2</v>
      </c>
      <c r="BU202" s="56">
        <v>3</v>
      </c>
      <c r="BW202" s="517" t="s">
        <v>2728</v>
      </c>
      <c r="BZ202" s="246">
        <v>213</v>
      </c>
      <c r="CA202" s="56">
        <v>3</v>
      </c>
      <c r="CC202" s="517" t="s">
        <v>1690</v>
      </c>
      <c r="CF202" s="246">
        <v>56</v>
      </c>
      <c r="CG202" s="56">
        <v>0</v>
      </c>
      <c r="CI202" s="517" t="s">
        <v>3645</v>
      </c>
      <c r="CL202" s="246">
        <v>273.8</v>
      </c>
      <c r="CM202" s="56">
        <v>0</v>
      </c>
      <c r="CO202" s="517" t="s">
        <v>2220</v>
      </c>
      <c r="CR202" s="246">
        <v>493.3</v>
      </c>
      <c r="CS202" s="56">
        <v>3</v>
      </c>
      <c r="CU202" s="517" t="s">
        <v>2733</v>
      </c>
      <c r="CX202" s="246">
        <v>237.99999999999997</v>
      </c>
      <c r="CY202" s="56">
        <v>0</v>
      </c>
      <c r="DA202" s="517" t="s">
        <v>3655</v>
      </c>
      <c r="DD202" s="246">
        <v>47</v>
      </c>
      <c r="DE202" s="56">
        <v>3</v>
      </c>
      <c r="DG202" s="517" t="s">
        <v>3641</v>
      </c>
      <c r="DJ202" s="246">
        <v>0</v>
      </c>
      <c r="DK202" s="56">
        <v>1</v>
      </c>
      <c r="DM202" s="517" t="s">
        <v>11</v>
      </c>
      <c r="DP202" s="246">
        <v>205.8</v>
      </c>
      <c r="DQ202" s="56">
        <v>0</v>
      </c>
      <c r="DS202" s="517" t="s">
        <v>2209</v>
      </c>
      <c r="DV202" s="246">
        <v>88.399999999999977</v>
      </c>
      <c r="DW202" s="56">
        <v>0</v>
      </c>
      <c r="DY202" s="517" t="s">
        <v>3655</v>
      </c>
      <c r="EB202" s="246">
        <v>59.8</v>
      </c>
      <c r="EC202" s="56">
        <v>0</v>
      </c>
      <c r="EE202" s="517" t="s">
        <v>2201</v>
      </c>
      <c r="EH202" s="246">
        <v>315.59999999999997</v>
      </c>
      <c r="EI202" s="56">
        <v>0</v>
      </c>
      <c r="EK202" s="517" t="s">
        <v>2325</v>
      </c>
      <c r="EN202" s="246">
        <v>321.5</v>
      </c>
      <c r="EO202" s="56">
        <v>3</v>
      </c>
      <c r="EQ202" s="517" t="s">
        <v>1671</v>
      </c>
      <c r="ET202" s="246">
        <v>341.5</v>
      </c>
      <c r="EU202" s="56">
        <v>0</v>
      </c>
      <c r="EW202" s="517" t="s">
        <v>1664</v>
      </c>
      <c r="EZ202" s="246">
        <v>406.3</v>
      </c>
      <c r="FA202" s="56">
        <v>1</v>
      </c>
      <c r="FC202" s="517" t="s">
        <v>3639</v>
      </c>
      <c r="FF202" s="246">
        <v>554</v>
      </c>
      <c r="FG202" s="56">
        <v>3</v>
      </c>
      <c r="FI202" s="517" t="s">
        <v>2724</v>
      </c>
      <c r="FL202" s="246">
        <v>857.5</v>
      </c>
      <c r="FM202" s="56">
        <v>3</v>
      </c>
      <c r="FO202" s="517" t="s">
        <v>3645</v>
      </c>
      <c r="FR202" s="246">
        <v>144.1</v>
      </c>
      <c r="FS202" s="56">
        <v>1</v>
      </c>
      <c r="FU202" s="517" t="s">
        <v>700</v>
      </c>
      <c r="FX202" s="246">
        <v>450.5</v>
      </c>
      <c r="FY202" s="56">
        <v>1</v>
      </c>
      <c r="GA202" s="517" t="s">
        <v>3655</v>
      </c>
      <c r="GD202" s="246">
        <v>516.1</v>
      </c>
      <c r="GE202" s="56">
        <v>2</v>
      </c>
      <c r="GG202" s="517" t="s">
        <v>1351</v>
      </c>
      <c r="GJ202" s="246">
        <v>504.6</v>
      </c>
      <c r="GK202" s="56">
        <v>2</v>
      </c>
      <c r="GM202" s="517" t="s">
        <v>704</v>
      </c>
      <c r="GN202" s="616"/>
      <c r="GO202" s="616"/>
      <c r="GP202" s="246">
        <v>744.80000000000007</v>
      </c>
      <c r="GQ202" s="56">
        <v>2</v>
      </c>
      <c r="GS202" s="517" t="s">
        <v>2220</v>
      </c>
      <c r="GT202" s="616"/>
      <c r="GU202" s="616"/>
      <c r="GV202" s="246">
        <v>50.3</v>
      </c>
      <c r="GW202" s="56">
        <v>3</v>
      </c>
    </row>
    <row r="203" spans="13:205" ht="15.75">
      <c r="V203" s="479" t="s">
        <v>3639</v>
      </c>
      <c r="Y203" s="479" t="s">
        <v>1668</v>
      </c>
      <c r="AB203" s="479" t="s">
        <v>1690</v>
      </c>
      <c r="AG203" s="517" t="s">
        <v>2712</v>
      </c>
      <c r="AJ203" s="28">
        <v>129.10000000000002</v>
      </c>
      <c r="AK203" s="56">
        <v>0</v>
      </c>
      <c r="AM203" s="517" t="s">
        <v>33</v>
      </c>
      <c r="AP203" s="28">
        <v>102</v>
      </c>
      <c r="AQ203" s="56">
        <v>0</v>
      </c>
      <c r="AS203" s="517" t="s">
        <v>2712</v>
      </c>
      <c r="AV203" s="246">
        <v>113.7</v>
      </c>
      <c r="AW203" s="56">
        <v>0</v>
      </c>
      <c r="AY203" s="517" t="s">
        <v>704</v>
      </c>
      <c r="BB203" s="246">
        <v>90.600000000000009</v>
      </c>
      <c r="BC203" s="56">
        <v>3</v>
      </c>
      <c r="BE203" s="517" t="s">
        <v>2725</v>
      </c>
      <c r="BH203" s="246">
        <v>619.94999999999993</v>
      </c>
      <c r="BI203" s="56">
        <v>1</v>
      </c>
      <c r="BK203" s="517" t="s">
        <v>2724</v>
      </c>
      <c r="BN203" s="246">
        <v>224.8</v>
      </c>
      <c r="BO203" s="56">
        <v>2</v>
      </c>
      <c r="BQ203" s="517" t="s">
        <v>2202</v>
      </c>
      <c r="BT203" s="246">
        <v>32.799999999999997</v>
      </c>
      <c r="BU203" s="56">
        <v>0</v>
      </c>
      <c r="BW203" s="517" t="s">
        <v>2724</v>
      </c>
      <c r="BZ203" s="246">
        <v>144</v>
      </c>
      <c r="CA203" s="56">
        <v>0</v>
      </c>
      <c r="CC203" s="517" t="s">
        <v>3645</v>
      </c>
      <c r="CF203" s="246">
        <v>164.2</v>
      </c>
      <c r="CG203" s="56">
        <v>3</v>
      </c>
      <c r="CI203" s="517" t="s">
        <v>3641</v>
      </c>
      <c r="CL203" s="246">
        <v>382</v>
      </c>
      <c r="CM203" s="56">
        <v>3</v>
      </c>
      <c r="CO203" s="517" t="s">
        <v>2217</v>
      </c>
      <c r="CR203" s="246">
        <v>388</v>
      </c>
      <c r="CS203" s="56">
        <v>0</v>
      </c>
      <c r="CU203" s="517" t="s">
        <v>704</v>
      </c>
      <c r="CX203" s="246">
        <v>880</v>
      </c>
      <c r="CY203" s="56">
        <v>3</v>
      </c>
      <c r="DA203" s="517" t="s">
        <v>3641</v>
      </c>
      <c r="DD203" s="246">
        <v>37.4</v>
      </c>
      <c r="DE203" s="56">
        <v>0</v>
      </c>
      <c r="DG203" s="517" t="s">
        <v>2325</v>
      </c>
      <c r="DJ203" s="246">
        <v>0</v>
      </c>
      <c r="DK203" s="56">
        <v>1</v>
      </c>
      <c r="DM203" s="517" t="s">
        <v>2217</v>
      </c>
      <c r="DP203" s="246">
        <v>477.25</v>
      </c>
      <c r="DQ203" s="56">
        <v>3</v>
      </c>
      <c r="DS203" s="517" t="s">
        <v>2197</v>
      </c>
      <c r="DV203" s="246">
        <v>501.2</v>
      </c>
      <c r="DW203" s="56">
        <v>3</v>
      </c>
      <c r="DY203" s="517" t="s">
        <v>3645</v>
      </c>
      <c r="EB203" s="246">
        <v>297.5</v>
      </c>
      <c r="EC203" s="56">
        <v>3</v>
      </c>
      <c r="EE203" s="517" t="s">
        <v>1351</v>
      </c>
      <c r="EH203" s="246">
        <v>429.3</v>
      </c>
      <c r="EI203" s="56">
        <v>3</v>
      </c>
      <c r="EK203" s="517" t="s">
        <v>3639</v>
      </c>
      <c r="EN203" s="246">
        <v>224.29999999999998</v>
      </c>
      <c r="EO203" s="56">
        <v>0</v>
      </c>
      <c r="EQ203" s="517" t="s">
        <v>2325</v>
      </c>
      <c r="ET203" s="246">
        <v>444.5</v>
      </c>
      <c r="EU203" s="56">
        <v>3</v>
      </c>
      <c r="EW203" s="517" t="s">
        <v>687</v>
      </c>
      <c r="EZ203" s="246">
        <v>443.4</v>
      </c>
      <c r="FA203" s="56">
        <v>2</v>
      </c>
      <c r="FC203" s="517" t="s">
        <v>2724</v>
      </c>
      <c r="FF203" s="246">
        <v>293.3</v>
      </c>
      <c r="FG203" s="56">
        <v>0</v>
      </c>
      <c r="FI203" s="517" t="s">
        <v>1671</v>
      </c>
      <c r="FL203" s="246">
        <v>402</v>
      </c>
      <c r="FM203" s="56">
        <v>0</v>
      </c>
      <c r="FO203" s="517" t="s">
        <v>3642</v>
      </c>
      <c r="FR203" s="246">
        <v>145.1</v>
      </c>
      <c r="FS203" s="56">
        <v>2</v>
      </c>
      <c r="FU203" s="517" t="s">
        <v>3655</v>
      </c>
      <c r="FX203" s="246">
        <v>533.6</v>
      </c>
      <c r="FY203" s="56">
        <v>2</v>
      </c>
      <c r="GA203" s="517" t="s">
        <v>1346</v>
      </c>
      <c r="GD203" s="246">
        <v>414.2</v>
      </c>
      <c r="GE203" s="56">
        <v>1</v>
      </c>
      <c r="GG203" s="517" t="s">
        <v>2725</v>
      </c>
      <c r="GJ203" s="246">
        <v>423.5</v>
      </c>
      <c r="GK203" s="56">
        <v>1</v>
      </c>
      <c r="GM203" s="517" t="s">
        <v>1346</v>
      </c>
      <c r="GN203" s="616"/>
      <c r="GO203" s="616"/>
      <c r="GP203" s="246">
        <v>634.4</v>
      </c>
      <c r="GQ203" s="56">
        <v>1</v>
      </c>
      <c r="GS203" s="517" t="s">
        <v>2325</v>
      </c>
      <c r="GT203" s="616"/>
      <c r="GU203" s="616"/>
      <c r="GV203" s="246">
        <v>30.7</v>
      </c>
      <c r="GW203" s="56">
        <v>0</v>
      </c>
    </row>
    <row r="204" spans="13:205" ht="15.75">
      <c r="V204" s="479"/>
      <c r="Y204" s="479"/>
      <c r="AB204" s="479"/>
      <c r="AG204" s="517"/>
      <c r="AJ204" s="28"/>
      <c r="AK204" s="56"/>
      <c r="AM204" s="517"/>
      <c r="AP204" s="28"/>
      <c r="AQ204" s="56"/>
      <c r="AS204" s="517"/>
      <c r="AV204" s="246"/>
      <c r="AW204" s="56"/>
      <c r="AY204" s="517"/>
      <c r="BB204" s="246"/>
      <c r="BC204" s="56"/>
      <c r="BE204" s="517"/>
      <c r="BH204" s="246"/>
      <c r="BI204" s="56"/>
      <c r="BK204" s="517"/>
      <c r="BN204" s="246"/>
      <c r="BO204" s="56"/>
      <c r="BQ204" s="517"/>
      <c r="BT204" s="246"/>
      <c r="BU204" s="56"/>
      <c r="BW204" s="517"/>
      <c r="BZ204" s="246"/>
      <c r="CA204" s="56"/>
      <c r="CC204" s="517"/>
      <c r="CF204" s="246"/>
      <c r="CG204" s="56"/>
      <c r="CI204" s="517"/>
      <c r="CL204" s="246"/>
      <c r="CM204" s="56"/>
      <c r="CO204" s="517"/>
      <c r="CR204" s="246"/>
      <c r="CS204" s="56"/>
      <c r="CU204" s="517"/>
      <c r="CX204" s="246"/>
      <c r="CY204" s="56"/>
      <c r="DA204" s="517"/>
      <c r="DD204" s="246"/>
      <c r="DE204" s="56"/>
      <c r="DG204" s="517"/>
      <c r="DJ204" s="246"/>
      <c r="DK204" s="56"/>
      <c r="DM204" s="517"/>
      <c r="DP204" s="246"/>
      <c r="DQ204" s="56"/>
      <c r="DS204" s="517"/>
      <c r="DV204" s="246"/>
      <c r="DW204" s="56"/>
      <c r="DY204" s="517"/>
      <c r="EB204" s="246"/>
      <c r="EC204" s="56"/>
      <c r="EE204" s="517"/>
      <c r="EH204" s="246"/>
      <c r="EI204" s="56"/>
      <c r="EK204" s="517"/>
      <c r="EN204" s="246"/>
      <c r="EO204" s="56"/>
      <c r="EQ204" s="517"/>
      <c r="ET204" s="246"/>
      <c r="EU204" s="56"/>
      <c r="EW204" s="517"/>
      <c r="EZ204" s="246"/>
      <c r="FA204" s="56"/>
      <c r="FC204" s="517"/>
      <c r="FF204" s="246"/>
      <c r="FG204" s="56"/>
      <c r="FI204" s="517"/>
      <c r="FL204" s="246"/>
      <c r="FM204" s="56"/>
      <c r="FO204" s="517"/>
      <c r="FR204" s="246"/>
      <c r="FS204" s="56"/>
      <c r="FU204" s="517"/>
      <c r="FX204" s="246"/>
      <c r="FY204" s="56"/>
      <c r="GA204" s="517"/>
      <c r="GD204" s="246"/>
      <c r="GE204" s="56"/>
      <c r="GG204" s="517"/>
      <c r="GJ204" s="246"/>
      <c r="GK204" s="56"/>
      <c r="GM204" s="517"/>
      <c r="GN204" s="616"/>
      <c r="GO204" s="616"/>
      <c r="GP204" s="246"/>
      <c r="GQ204" s="56"/>
      <c r="GS204" s="517"/>
      <c r="GT204" s="616"/>
      <c r="GU204" s="616"/>
      <c r="GV204" s="246"/>
      <c r="GW204" s="56"/>
    </row>
    <row r="205" spans="13:205" ht="15.75">
      <c r="V205" s="479" t="s">
        <v>2201</v>
      </c>
      <c r="Y205" s="479" t="s">
        <v>33</v>
      </c>
      <c r="AB205" s="479" t="s">
        <v>1337</v>
      </c>
      <c r="AG205" s="517" t="s">
        <v>2728</v>
      </c>
      <c r="AJ205" s="28">
        <v>143</v>
      </c>
      <c r="AK205" s="56">
        <v>0</v>
      </c>
      <c r="AM205" s="517" t="s">
        <v>2197</v>
      </c>
      <c r="AP205" s="28">
        <v>19.2</v>
      </c>
      <c r="AQ205" s="56">
        <v>0</v>
      </c>
      <c r="AS205" s="517" t="s">
        <v>2201</v>
      </c>
      <c r="AV205" s="246">
        <v>23.4</v>
      </c>
      <c r="AW205" s="56">
        <v>0</v>
      </c>
      <c r="AY205" s="517" t="s">
        <v>1690</v>
      </c>
      <c r="BB205" s="246">
        <v>92.600000000000009</v>
      </c>
      <c r="BC205" s="56">
        <v>0</v>
      </c>
      <c r="BE205" s="517" t="s">
        <v>3655</v>
      </c>
      <c r="BH205" s="246">
        <v>675.80000000000007</v>
      </c>
      <c r="BI205" s="56">
        <v>2</v>
      </c>
      <c r="BK205" s="517" t="s">
        <v>11</v>
      </c>
      <c r="BN205" s="246">
        <v>248.9</v>
      </c>
      <c r="BO205" s="56">
        <v>3</v>
      </c>
      <c r="BQ205" s="517" t="s">
        <v>700</v>
      </c>
      <c r="BT205" s="246">
        <v>6</v>
      </c>
      <c r="BU205" s="56">
        <v>0</v>
      </c>
      <c r="BW205" s="517" t="s">
        <v>2709</v>
      </c>
      <c r="BZ205" s="246">
        <v>305</v>
      </c>
      <c r="CA205" s="56">
        <v>2</v>
      </c>
      <c r="CC205" s="517" t="s">
        <v>675</v>
      </c>
      <c r="CF205" s="246">
        <v>97.1</v>
      </c>
      <c r="CG205" s="56">
        <v>1</v>
      </c>
      <c r="CI205" s="517" t="s">
        <v>2209</v>
      </c>
      <c r="CL205" s="246">
        <v>269.5</v>
      </c>
      <c r="CM205" s="56">
        <v>0</v>
      </c>
      <c r="CO205" s="517" t="s">
        <v>3642</v>
      </c>
      <c r="CR205" s="246">
        <v>713.7</v>
      </c>
      <c r="CS205" s="56">
        <v>3</v>
      </c>
      <c r="CU205" s="517" t="s">
        <v>687</v>
      </c>
      <c r="CX205" s="246">
        <v>765.8</v>
      </c>
      <c r="CY205" s="56">
        <v>1</v>
      </c>
      <c r="DA205" s="517" t="s">
        <v>2724</v>
      </c>
      <c r="DD205" s="246">
        <v>49.6</v>
      </c>
      <c r="DE205" s="56">
        <v>2</v>
      </c>
      <c r="DG205" s="517" t="s">
        <v>2201</v>
      </c>
      <c r="DJ205" s="246">
        <v>5.5</v>
      </c>
      <c r="DK205" s="56">
        <v>0</v>
      </c>
      <c r="DM205" s="517" t="s">
        <v>1664</v>
      </c>
      <c r="DP205" s="246">
        <v>450.7</v>
      </c>
      <c r="DQ205" s="56">
        <v>2</v>
      </c>
      <c r="DS205" s="517" t="s">
        <v>2725</v>
      </c>
      <c r="DV205" s="246">
        <v>706.19999999999993</v>
      </c>
      <c r="DW205" s="56">
        <v>2</v>
      </c>
      <c r="DY205" s="517" t="s">
        <v>2193</v>
      </c>
      <c r="EB205" s="246">
        <v>60</v>
      </c>
      <c r="EC205" s="56">
        <v>3</v>
      </c>
      <c r="EE205" s="517" t="s">
        <v>675</v>
      </c>
      <c r="EH205" s="246">
        <v>580.5</v>
      </c>
      <c r="EI205" s="56">
        <v>3</v>
      </c>
      <c r="EK205" s="517" t="s">
        <v>704</v>
      </c>
      <c r="EN205" s="246">
        <v>259</v>
      </c>
      <c r="EO205" s="56">
        <v>0</v>
      </c>
      <c r="EQ205" s="517" t="s">
        <v>2728</v>
      </c>
      <c r="ET205" s="246">
        <v>245.79999999999998</v>
      </c>
      <c r="EU205" s="56">
        <v>2</v>
      </c>
      <c r="EW205" s="517" t="s">
        <v>2724</v>
      </c>
      <c r="EZ205" s="246">
        <v>676.1</v>
      </c>
      <c r="FA205" s="56">
        <v>3</v>
      </c>
      <c r="FC205" s="517" t="s">
        <v>2216</v>
      </c>
      <c r="FF205" s="246">
        <v>463.40000000000003</v>
      </c>
      <c r="FG205" s="56">
        <v>0</v>
      </c>
      <c r="FI205" s="517" t="s">
        <v>1351</v>
      </c>
      <c r="FL205" s="246">
        <v>701.5</v>
      </c>
      <c r="FM205" s="56">
        <v>3</v>
      </c>
      <c r="FO205" s="517" t="s">
        <v>704</v>
      </c>
      <c r="FR205" s="246">
        <v>91</v>
      </c>
      <c r="FS205" s="56">
        <v>0</v>
      </c>
      <c r="FU205" s="517" t="s">
        <v>33</v>
      </c>
      <c r="FX205" s="246">
        <v>467.20000000000005</v>
      </c>
      <c r="FY205" s="56">
        <v>2</v>
      </c>
      <c r="GA205" s="517" t="s">
        <v>3645</v>
      </c>
      <c r="GD205" s="246">
        <v>411.90000000000003</v>
      </c>
      <c r="GE205" s="56">
        <v>3</v>
      </c>
      <c r="GG205" s="517" t="s">
        <v>11</v>
      </c>
      <c r="GJ205" s="246">
        <v>407.5</v>
      </c>
      <c r="GK205" s="56">
        <v>2</v>
      </c>
      <c r="GM205" s="517" t="s">
        <v>3645</v>
      </c>
      <c r="GN205" s="616"/>
      <c r="GO205" s="616"/>
      <c r="GP205" s="246">
        <v>562.39999999999986</v>
      </c>
      <c r="GQ205" s="56">
        <v>0</v>
      </c>
      <c r="GS205" s="517" t="s">
        <v>1346</v>
      </c>
      <c r="GT205" s="616"/>
      <c r="GU205" s="616"/>
      <c r="GV205" s="246">
        <v>0</v>
      </c>
      <c r="GW205" s="56">
        <v>1</v>
      </c>
    </row>
    <row r="206" spans="13:205" ht="15.75">
      <c r="V206" s="479" t="s">
        <v>675</v>
      </c>
      <c r="Y206" s="479" t="s">
        <v>2193</v>
      </c>
      <c r="AB206" s="479" t="s">
        <v>2733</v>
      </c>
      <c r="AG206" s="517" t="s">
        <v>3645</v>
      </c>
      <c r="AJ206" s="28">
        <v>590.30000000000007</v>
      </c>
      <c r="AK206" s="56">
        <v>3</v>
      </c>
      <c r="AM206" s="517" t="s">
        <v>700</v>
      </c>
      <c r="AP206" s="28">
        <v>83.4</v>
      </c>
      <c r="AQ206" s="56">
        <v>3</v>
      </c>
      <c r="AS206" s="517" t="s">
        <v>2725</v>
      </c>
      <c r="AV206" s="246">
        <v>102.7</v>
      </c>
      <c r="AW206" s="56">
        <v>3</v>
      </c>
      <c r="AY206" s="517" t="s">
        <v>1337</v>
      </c>
      <c r="BB206" s="246">
        <v>131.4</v>
      </c>
      <c r="BC206" s="56">
        <v>3</v>
      </c>
      <c r="BE206" s="517" t="s">
        <v>2216</v>
      </c>
      <c r="BH206" s="246">
        <v>581.5</v>
      </c>
      <c r="BI206" s="56">
        <v>1</v>
      </c>
      <c r="BK206" s="517" t="s">
        <v>3642</v>
      </c>
      <c r="BN206" s="246">
        <v>103.1</v>
      </c>
      <c r="BO206" s="56">
        <v>0</v>
      </c>
      <c r="BQ206" s="517" t="s">
        <v>2712</v>
      </c>
      <c r="BT206" s="246">
        <v>57.2</v>
      </c>
      <c r="BU206" s="56">
        <v>3</v>
      </c>
      <c r="BW206" s="517" t="s">
        <v>1671</v>
      </c>
      <c r="BZ206" s="246">
        <v>297.39999999999998</v>
      </c>
      <c r="CA206" s="56">
        <v>1</v>
      </c>
      <c r="CC206" s="517" t="s">
        <v>3639</v>
      </c>
      <c r="CF206" s="246">
        <v>104.3</v>
      </c>
      <c r="CG206" s="56">
        <v>2</v>
      </c>
      <c r="CI206" s="517" t="s">
        <v>2724</v>
      </c>
      <c r="CL206" s="246">
        <v>487.3</v>
      </c>
      <c r="CM206" s="56">
        <v>3</v>
      </c>
      <c r="CO206" s="517" t="s">
        <v>2728</v>
      </c>
      <c r="CR206" s="246">
        <v>395.9</v>
      </c>
      <c r="CS206" s="56">
        <v>0</v>
      </c>
      <c r="CU206" s="517" t="s">
        <v>2724</v>
      </c>
      <c r="CX206" s="246">
        <v>775</v>
      </c>
      <c r="CY206" s="56">
        <v>2</v>
      </c>
      <c r="DA206" s="517" t="s">
        <v>2709</v>
      </c>
      <c r="DD206" s="246">
        <v>42</v>
      </c>
      <c r="DE206" s="56">
        <v>1</v>
      </c>
      <c r="DG206" s="517" t="s">
        <v>3642</v>
      </c>
      <c r="DJ206" s="246">
        <v>67.5</v>
      </c>
      <c r="DK206" s="56">
        <v>3</v>
      </c>
      <c r="DM206" s="517" t="s">
        <v>2712</v>
      </c>
      <c r="DP206" s="246">
        <v>387.05</v>
      </c>
      <c r="DQ206" s="56">
        <v>1</v>
      </c>
      <c r="DS206" s="517" t="s">
        <v>3655</v>
      </c>
      <c r="DV206" s="246">
        <v>584.6</v>
      </c>
      <c r="DW206" s="56">
        <v>1</v>
      </c>
      <c r="DY206" s="517" t="s">
        <v>687</v>
      </c>
      <c r="EB206" s="246">
        <v>11.8</v>
      </c>
      <c r="EC206" s="56">
        <v>0</v>
      </c>
      <c r="EE206" s="517" t="s">
        <v>3642</v>
      </c>
      <c r="EH206" s="246">
        <v>389.7</v>
      </c>
      <c r="EI206" s="56">
        <v>0</v>
      </c>
      <c r="EK206" s="517" t="s">
        <v>3645</v>
      </c>
      <c r="EN206" s="246">
        <v>498.2</v>
      </c>
      <c r="EO206" s="56">
        <v>3</v>
      </c>
      <c r="EQ206" s="517" t="s">
        <v>2217</v>
      </c>
      <c r="ET206" s="246">
        <v>224.5</v>
      </c>
      <c r="EU206" s="56">
        <v>1</v>
      </c>
      <c r="EW206" s="517" t="s">
        <v>3645</v>
      </c>
      <c r="EZ206" s="246">
        <v>493.5</v>
      </c>
      <c r="FA206" s="56">
        <v>0</v>
      </c>
      <c r="FC206" s="517" t="s">
        <v>2728</v>
      </c>
      <c r="FF206" s="246">
        <v>636.5</v>
      </c>
      <c r="FG206" s="56">
        <v>3</v>
      </c>
      <c r="FI206" s="517" t="s">
        <v>1690</v>
      </c>
      <c r="FL206" s="246">
        <v>468.1</v>
      </c>
      <c r="FM206" s="56">
        <v>0</v>
      </c>
      <c r="FO206" s="517" t="s">
        <v>1337</v>
      </c>
      <c r="FR206" s="246">
        <v>133</v>
      </c>
      <c r="FS206" s="56">
        <v>3</v>
      </c>
      <c r="FU206" s="517" t="s">
        <v>704</v>
      </c>
      <c r="FX206" s="246">
        <v>389.5</v>
      </c>
      <c r="FY206" s="56">
        <v>1</v>
      </c>
      <c r="GA206" s="517" t="s">
        <v>2193</v>
      </c>
      <c r="GD206" s="246">
        <v>219.50000000000003</v>
      </c>
      <c r="GE206" s="56">
        <v>0</v>
      </c>
      <c r="GG206" s="517" t="s">
        <v>2202</v>
      </c>
      <c r="GJ206" s="246">
        <v>334.5</v>
      </c>
      <c r="GK206" s="56">
        <v>1</v>
      </c>
      <c r="GM206" s="517" t="s">
        <v>1351</v>
      </c>
      <c r="GN206" s="616"/>
      <c r="GO206" s="616"/>
      <c r="GP206" s="246">
        <v>765.39999999999986</v>
      </c>
      <c r="GQ206" s="56">
        <v>3</v>
      </c>
      <c r="GS206" s="517" t="s">
        <v>33</v>
      </c>
      <c r="GT206" s="616"/>
      <c r="GU206" s="616"/>
      <c r="GV206" s="246">
        <v>0</v>
      </c>
      <c r="GW206" s="56">
        <v>1</v>
      </c>
    </row>
    <row r="207" spans="13:205" ht="15.75">
      <c r="V207" s="479"/>
      <c r="Y207" s="479"/>
      <c r="AB207" s="479"/>
      <c r="AG207" s="517"/>
      <c r="AJ207" s="28"/>
      <c r="AK207" s="56"/>
      <c r="AM207" s="517"/>
      <c r="AP207" s="28"/>
      <c r="AQ207" s="56"/>
      <c r="AS207" s="517"/>
      <c r="AV207" s="246"/>
      <c r="AW207" s="56"/>
      <c r="AY207" s="517"/>
      <c r="BB207" s="246"/>
      <c r="BC207" s="56"/>
      <c r="BE207" s="517"/>
      <c r="BH207" s="246"/>
      <c r="BI207" s="56"/>
      <c r="BK207" s="517"/>
      <c r="BN207" s="246"/>
      <c r="BO207" s="56"/>
      <c r="BQ207" s="517"/>
      <c r="BT207" s="246"/>
      <c r="BU207" s="56"/>
      <c r="BW207" s="517"/>
      <c r="BZ207" s="246"/>
      <c r="CA207" s="56"/>
      <c r="CC207" s="517"/>
      <c r="CF207" s="246"/>
      <c r="CG207" s="56"/>
      <c r="CI207" s="517"/>
      <c r="CL207" s="246"/>
      <c r="CM207" s="56"/>
      <c r="CO207" s="517"/>
      <c r="CR207" s="246"/>
      <c r="CS207" s="56"/>
      <c r="CU207" s="517"/>
      <c r="CX207" s="246"/>
      <c r="CY207" s="56"/>
      <c r="DA207" s="517"/>
      <c r="DD207" s="246"/>
      <c r="DE207" s="56"/>
      <c r="DG207" s="517"/>
      <c r="DJ207" s="246"/>
      <c r="DK207" s="56"/>
      <c r="DM207" s="517"/>
      <c r="DP207" s="246"/>
      <c r="DQ207" s="56"/>
      <c r="DS207" s="517"/>
      <c r="DV207" s="246"/>
      <c r="DW207" s="56"/>
      <c r="DY207" s="517"/>
      <c r="EB207" s="246"/>
      <c r="EC207" s="56"/>
      <c r="EE207" s="517"/>
      <c r="EH207" s="246"/>
      <c r="EI207" s="56"/>
      <c r="EK207" s="517"/>
      <c r="EN207" s="246"/>
      <c r="EO207" s="56"/>
      <c r="EQ207" s="517"/>
      <c r="ET207" s="246"/>
      <c r="EU207" s="56"/>
      <c r="EW207" s="517"/>
      <c r="EZ207" s="246"/>
      <c r="FA207" s="56"/>
      <c r="FC207" s="517"/>
      <c r="FF207" s="246"/>
      <c r="FG207" s="56"/>
      <c r="FI207" s="517"/>
      <c r="FL207" s="246"/>
      <c r="FM207" s="56"/>
      <c r="FO207" s="517"/>
      <c r="FR207" s="246"/>
      <c r="FS207" s="56"/>
      <c r="FU207" s="517"/>
      <c r="FX207" s="246"/>
      <c r="FY207" s="56"/>
      <c r="GA207" s="517"/>
      <c r="GD207" s="246"/>
      <c r="GE207" s="56"/>
      <c r="GG207" s="517"/>
      <c r="GJ207" s="246"/>
      <c r="GK207" s="56"/>
      <c r="GM207" s="517"/>
      <c r="GN207" s="616"/>
      <c r="GO207" s="616"/>
      <c r="GP207" s="246"/>
      <c r="GQ207" s="56"/>
      <c r="GS207" s="517"/>
      <c r="GT207" s="616"/>
      <c r="GU207" s="616"/>
      <c r="GV207" s="246"/>
      <c r="GW207" s="56"/>
    </row>
    <row r="208" spans="13:205" ht="15.75">
      <c r="V208" s="479" t="s">
        <v>2193</v>
      </c>
      <c r="Y208" s="479" t="s">
        <v>704</v>
      </c>
      <c r="AB208" s="479" t="s">
        <v>1351</v>
      </c>
      <c r="AG208" s="517" t="s">
        <v>3655</v>
      </c>
      <c r="AJ208" s="28">
        <v>226.5</v>
      </c>
      <c r="AK208" s="56">
        <v>0</v>
      </c>
      <c r="AM208" s="517" t="s">
        <v>1351</v>
      </c>
      <c r="AP208" s="28">
        <v>267.5</v>
      </c>
      <c r="AQ208" s="56">
        <v>1</v>
      </c>
      <c r="AS208" s="517" t="s">
        <v>1671</v>
      </c>
      <c r="AV208" s="246">
        <v>76.100000000000009</v>
      </c>
      <c r="AW208" s="56">
        <v>0</v>
      </c>
      <c r="AY208" s="517" t="s">
        <v>2216</v>
      </c>
      <c r="BB208" s="246">
        <v>128.69999999999999</v>
      </c>
      <c r="BC208" s="56">
        <v>0</v>
      </c>
      <c r="BE208" s="517" t="s">
        <v>675</v>
      </c>
      <c r="BH208" s="246">
        <v>551.85</v>
      </c>
      <c r="BI208" s="56">
        <v>3</v>
      </c>
      <c r="BK208" s="517" t="s">
        <v>1664</v>
      </c>
      <c r="BN208" s="246">
        <v>212</v>
      </c>
      <c r="BO208" s="56">
        <v>2</v>
      </c>
      <c r="BQ208" s="517" t="s">
        <v>2220</v>
      </c>
      <c r="BT208" s="246">
        <v>66.699999999999989</v>
      </c>
      <c r="BU208" s="56">
        <v>3</v>
      </c>
      <c r="BW208" s="517" t="s">
        <v>180</v>
      </c>
      <c r="BZ208" s="246">
        <v>199</v>
      </c>
      <c r="CA208" s="56">
        <v>3</v>
      </c>
      <c r="CC208" s="517" t="s">
        <v>180</v>
      </c>
      <c r="CF208" s="246">
        <v>15.399999999999999</v>
      </c>
      <c r="CG208" s="56">
        <v>0</v>
      </c>
      <c r="CI208" s="517" t="s">
        <v>687</v>
      </c>
      <c r="CL208" s="246">
        <v>379.1</v>
      </c>
      <c r="CM208" s="56">
        <v>3</v>
      </c>
      <c r="CO208" s="517" t="s">
        <v>704</v>
      </c>
      <c r="CR208" s="246">
        <v>488.80000000000007</v>
      </c>
      <c r="CS208" s="56">
        <v>1</v>
      </c>
      <c r="CU208" s="517" t="s">
        <v>3645</v>
      </c>
      <c r="CX208" s="246">
        <v>414.79999999999995</v>
      </c>
      <c r="CY208" s="56">
        <v>0</v>
      </c>
      <c r="DA208" s="517" t="s">
        <v>2325</v>
      </c>
      <c r="DD208" s="246">
        <v>24</v>
      </c>
      <c r="DE208" s="56">
        <v>0</v>
      </c>
      <c r="DG208" s="517" t="s">
        <v>3645</v>
      </c>
      <c r="DJ208" s="246">
        <v>0</v>
      </c>
      <c r="DK208" s="56">
        <v>0</v>
      </c>
      <c r="DM208" s="517" t="s">
        <v>700</v>
      </c>
      <c r="DP208" s="246">
        <v>790.5</v>
      </c>
      <c r="DQ208" s="56">
        <v>3</v>
      </c>
      <c r="DS208" s="517" t="s">
        <v>2216</v>
      </c>
      <c r="DV208" s="246">
        <v>880.24999999999989</v>
      </c>
      <c r="DW208" s="56">
        <v>1</v>
      </c>
      <c r="DY208" s="517" t="s">
        <v>1337</v>
      </c>
      <c r="EB208" s="246">
        <v>42</v>
      </c>
      <c r="EC208" s="56">
        <v>3</v>
      </c>
      <c r="EE208" s="517" t="s">
        <v>687</v>
      </c>
      <c r="EH208" s="246">
        <v>190.8</v>
      </c>
      <c r="EI208" s="56">
        <v>0</v>
      </c>
      <c r="EK208" s="517" t="s">
        <v>33</v>
      </c>
      <c r="EN208" s="246">
        <v>106.2</v>
      </c>
      <c r="EO208" s="56">
        <v>0</v>
      </c>
      <c r="EQ208" s="517" t="s">
        <v>675</v>
      </c>
      <c r="ET208" s="246">
        <v>363.79999999999995</v>
      </c>
      <c r="EU208" s="56">
        <v>3</v>
      </c>
      <c r="EW208" s="517" t="s">
        <v>11</v>
      </c>
      <c r="EZ208" s="246">
        <v>384</v>
      </c>
      <c r="FA208" s="56">
        <v>1</v>
      </c>
      <c r="FC208" s="517" t="s">
        <v>3645</v>
      </c>
      <c r="FF208" s="246">
        <v>448.59999999999991</v>
      </c>
      <c r="FG208" s="56">
        <v>3</v>
      </c>
      <c r="FI208" s="517" t="s">
        <v>1668</v>
      </c>
      <c r="FL208" s="246">
        <v>238</v>
      </c>
      <c r="FM208" s="56">
        <v>0</v>
      </c>
      <c r="FO208" s="517" t="s">
        <v>675</v>
      </c>
      <c r="FR208" s="246">
        <v>100.5</v>
      </c>
      <c r="FS208" s="56">
        <v>1</v>
      </c>
      <c r="FU208" s="517" t="s">
        <v>2220</v>
      </c>
      <c r="FX208" s="246">
        <v>494.8</v>
      </c>
      <c r="FY208" s="56">
        <v>1</v>
      </c>
      <c r="GA208" s="517" t="s">
        <v>2325</v>
      </c>
      <c r="GD208" s="246">
        <v>519.90000000000009</v>
      </c>
      <c r="GE208" s="56">
        <v>3</v>
      </c>
      <c r="GG208" s="517" t="s">
        <v>1337</v>
      </c>
      <c r="GJ208" s="246">
        <v>499</v>
      </c>
      <c r="GK208" s="56">
        <v>3</v>
      </c>
      <c r="GM208" s="517" t="s">
        <v>2709</v>
      </c>
      <c r="GN208" s="616"/>
      <c r="GO208" s="616"/>
      <c r="GP208" s="246">
        <v>602.29999999999995</v>
      </c>
      <c r="GQ208" s="56">
        <v>2</v>
      </c>
      <c r="GS208" s="517" t="s">
        <v>1337</v>
      </c>
      <c r="GT208" s="616"/>
      <c r="GU208" s="616"/>
      <c r="GV208" s="246">
        <v>106.5</v>
      </c>
      <c r="GW208" s="56">
        <v>0</v>
      </c>
    </row>
    <row r="209" spans="1:221" ht="15.75">
      <c r="D209" s="244"/>
      <c r="E209" s="505"/>
      <c r="V209" s="479" t="s">
        <v>704</v>
      </c>
      <c r="Y209" s="479" t="s">
        <v>2197</v>
      </c>
      <c r="AB209" s="479" t="s">
        <v>704</v>
      </c>
      <c r="AG209" s="517" t="s">
        <v>1668</v>
      </c>
      <c r="AJ209" s="28">
        <v>636.80000000000007</v>
      </c>
      <c r="AK209" s="56">
        <v>3</v>
      </c>
      <c r="AM209" s="517" t="s">
        <v>2724</v>
      </c>
      <c r="AP209" s="28">
        <v>280</v>
      </c>
      <c r="AQ209" s="56">
        <v>2</v>
      </c>
      <c r="AS209" s="517" t="s">
        <v>2728</v>
      </c>
      <c r="AV209" s="246">
        <v>164.8</v>
      </c>
      <c r="AW209" s="56">
        <v>3</v>
      </c>
      <c r="AY209" s="517" t="s">
        <v>1671</v>
      </c>
      <c r="BB209" s="246">
        <v>180.89999999999998</v>
      </c>
      <c r="BC209" s="56">
        <v>3</v>
      </c>
      <c r="BE209" s="517" t="s">
        <v>180</v>
      </c>
      <c r="BH209" s="246">
        <v>411.35000000000008</v>
      </c>
      <c r="BI209" s="56">
        <v>0</v>
      </c>
      <c r="BK209" s="517" t="s">
        <v>1346</v>
      </c>
      <c r="BN209" s="246">
        <v>183</v>
      </c>
      <c r="BO209" s="56">
        <v>1</v>
      </c>
      <c r="BQ209" s="517" t="s">
        <v>11</v>
      </c>
      <c r="BT209" s="246">
        <v>26.1</v>
      </c>
      <c r="BU209" s="56">
        <v>0</v>
      </c>
      <c r="BW209" s="517" t="s">
        <v>1337</v>
      </c>
      <c r="BZ209" s="246">
        <v>94</v>
      </c>
      <c r="CA209" s="56">
        <v>0</v>
      </c>
      <c r="CC209" s="517" t="s">
        <v>2202</v>
      </c>
      <c r="CF209" s="246">
        <v>42</v>
      </c>
      <c r="CG209" s="56">
        <v>3</v>
      </c>
      <c r="CI209" s="517" t="s">
        <v>704</v>
      </c>
      <c r="CL209" s="246">
        <v>282.3</v>
      </c>
      <c r="CM209" s="56">
        <v>0</v>
      </c>
      <c r="CO209" s="517" t="s">
        <v>2709</v>
      </c>
      <c r="CR209" s="246">
        <v>518.19999999999993</v>
      </c>
      <c r="CS209" s="56">
        <v>2</v>
      </c>
      <c r="CU209" s="517" t="s">
        <v>2202</v>
      </c>
      <c r="CX209" s="246">
        <v>876.30000000000018</v>
      </c>
      <c r="CY209" s="56">
        <v>3</v>
      </c>
      <c r="DA209" s="517" t="s">
        <v>1690</v>
      </c>
      <c r="DD209" s="246">
        <v>81</v>
      </c>
      <c r="DE209" s="56">
        <v>3</v>
      </c>
      <c r="DG209" s="517" t="s">
        <v>1337</v>
      </c>
      <c r="DJ209" s="246">
        <v>22.5</v>
      </c>
      <c r="DK209" s="56">
        <v>3</v>
      </c>
      <c r="DM209" s="517" t="s">
        <v>2733</v>
      </c>
      <c r="DP209" s="246">
        <v>391.9</v>
      </c>
      <c r="DQ209" s="56">
        <v>0</v>
      </c>
      <c r="DS209" s="517" t="s">
        <v>1351</v>
      </c>
      <c r="DV209" s="246">
        <v>931.8</v>
      </c>
      <c r="DW209" s="56">
        <v>2</v>
      </c>
      <c r="DY209" s="517" t="s">
        <v>2712</v>
      </c>
      <c r="EB209" s="246">
        <v>4.4000000000000004</v>
      </c>
      <c r="EC209" s="56">
        <v>0</v>
      </c>
      <c r="EE209" s="517" t="s">
        <v>2197</v>
      </c>
      <c r="EH209" s="246">
        <v>387.5</v>
      </c>
      <c r="EI209" s="56">
        <v>3</v>
      </c>
      <c r="EK209" s="517" t="s">
        <v>2725</v>
      </c>
      <c r="EN209" s="246">
        <v>589</v>
      </c>
      <c r="EO209" s="56">
        <v>3</v>
      </c>
      <c r="EQ209" s="517" t="s">
        <v>2193</v>
      </c>
      <c r="ET209" s="246">
        <v>18.2</v>
      </c>
      <c r="EU209" s="56">
        <v>0</v>
      </c>
      <c r="EW209" s="517" t="s">
        <v>2709</v>
      </c>
      <c r="EZ209" s="246">
        <v>421</v>
      </c>
      <c r="FA209" s="56">
        <v>2</v>
      </c>
      <c r="FC209" s="517" t="s">
        <v>700</v>
      </c>
      <c r="FF209" s="246">
        <v>212.5</v>
      </c>
      <c r="FG209" s="56">
        <v>0</v>
      </c>
      <c r="FI209" s="517" t="s">
        <v>2709</v>
      </c>
      <c r="FL209" s="246">
        <v>472.5</v>
      </c>
      <c r="FM209" s="56">
        <v>3</v>
      </c>
      <c r="FO209" s="517" t="s">
        <v>1664</v>
      </c>
      <c r="FR209" s="246">
        <v>124.60000000000001</v>
      </c>
      <c r="FS209" s="56">
        <v>2</v>
      </c>
      <c r="FU209" s="517" t="s">
        <v>3645</v>
      </c>
      <c r="FX209" s="246">
        <v>539.5</v>
      </c>
      <c r="FY209" s="56">
        <v>2</v>
      </c>
      <c r="GA209" s="517" t="s">
        <v>700</v>
      </c>
      <c r="GD209" s="246">
        <v>412.3</v>
      </c>
      <c r="GE209" s="56">
        <v>0</v>
      </c>
      <c r="GG209" s="517" t="s">
        <v>2201</v>
      </c>
      <c r="GJ209" s="246">
        <v>358.6</v>
      </c>
      <c r="GK209" s="56">
        <v>0</v>
      </c>
      <c r="GM209" s="517" t="s">
        <v>2209</v>
      </c>
      <c r="GN209" s="616"/>
      <c r="GO209" s="616"/>
      <c r="GP209" s="246">
        <v>516.79999999999995</v>
      </c>
      <c r="GQ209" s="56">
        <v>1</v>
      </c>
      <c r="GS209" s="517" t="s">
        <v>687</v>
      </c>
      <c r="GT209" s="616"/>
      <c r="GU209" s="616"/>
      <c r="GV209" s="246">
        <v>187.5</v>
      </c>
      <c r="GW209" s="56">
        <v>3</v>
      </c>
    </row>
    <row r="210" spans="1:221" ht="15.75" customHeight="1">
      <c r="A210"/>
      <c r="DW210"/>
      <c r="EP210" s="186"/>
    </row>
    <row r="211" spans="1:221" ht="15.75" customHeight="1">
      <c r="A211"/>
      <c r="DW211"/>
      <c r="EP211" s="186"/>
    </row>
    <row r="212" spans="1:221" ht="20.25">
      <c r="A212" s="495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4"/>
      <c r="BJ212" s="514"/>
      <c r="BL212" s="28"/>
      <c r="BM212" s="28"/>
      <c r="BN212" s="28"/>
      <c r="BO212" s="28"/>
      <c r="DW212"/>
      <c r="EQ212" s="525"/>
    </row>
    <row r="213" spans="1:221" ht="15">
      <c r="A213" s="497" t="s">
        <v>4186</v>
      </c>
      <c r="E213" s="256"/>
      <c r="F213" s="256"/>
      <c r="L213" s="256"/>
      <c r="V213" s="497" t="s">
        <v>4187</v>
      </c>
      <c r="AG213" s="497" t="s">
        <v>4186</v>
      </c>
      <c r="AK213" s="256"/>
      <c r="AL213" s="256"/>
      <c r="AM213" s="256"/>
      <c r="AN213" s="256"/>
      <c r="AO213" s="256"/>
      <c r="AU213" s="543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7"/>
    </row>
    <row r="214" spans="1:221" s="463" customFormat="1" ht="26.25">
      <c r="A214" s="510" t="s">
        <v>199</v>
      </c>
      <c r="B214" s="507"/>
      <c r="C214"/>
      <c r="D214" s="28"/>
      <c r="E214" s="56"/>
      <c r="F214"/>
      <c r="G214"/>
      <c r="H214"/>
      <c r="I214"/>
      <c r="J214"/>
      <c r="K214" s="56"/>
      <c r="M214" s="508" t="s">
        <v>5109</v>
      </c>
      <c r="N214" s="507"/>
      <c r="O214" s="507"/>
      <c r="P214" s="507"/>
      <c r="Q214" s="507"/>
      <c r="R214" s="512" t="s">
        <v>150</v>
      </c>
      <c r="S214" s="498" t="s">
        <v>3027</v>
      </c>
      <c r="V214" s="510" t="s">
        <v>4184</v>
      </c>
      <c r="W214" s="507"/>
      <c r="X214" s="507"/>
      <c r="Y214" s="510" t="s">
        <v>3302</v>
      </c>
      <c r="Z214" s="507"/>
      <c r="AA214" s="507"/>
      <c r="AB214" s="510" t="s">
        <v>4185</v>
      </c>
      <c r="AG214" s="510" t="s">
        <v>4174</v>
      </c>
      <c r="AK214" s="511"/>
      <c r="AM214" s="506" t="s">
        <v>4175</v>
      </c>
      <c r="AS214" s="510" t="s">
        <v>4176</v>
      </c>
      <c r="AT214" s="507"/>
      <c r="AU214"/>
      <c r="AV214" s="28"/>
      <c r="AW214" s="56"/>
      <c r="AY214" s="510" t="s">
        <v>4177</v>
      </c>
      <c r="AZ214" s="507"/>
      <c r="BA214"/>
      <c r="BB214" s="28"/>
      <c r="BC214" s="56"/>
      <c r="BE214" s="510" t="s">
        <v>737</v>
      </c>
      <c r="BF214" s="507"/>
      <c r="BG214"/>
      <c r="BH214" s="28"/>
      <c r="BI214" s="56"/>
      <c r="BJ214"/>
      <c r="BK214" s="510" t="s">
        <v>4178</v>
      </c>
      <c r="BQ214" s="510" t="s">
        <v>4179</v>
      </c>
      <c r="BW214" s="510" t="s">
        <v>3024</v>
      </c>
      <c r="BX214" s="507"/>
      <c r="BY214"/>
      <c r="BZ214" s="28"/>
      <c r="CA214" s="56"/>
      <c r="CB214"/>
      <c r="CC214" s="510" t="s">
        <v>4464</v>
      </c>
      <c r="CI214" s="510" t="s">
        <v>186</v>
      </c>
      <c r="CJ214" s="507"/>
      <c r="CK214"/>
      <c r="CL214" s="28"/>
      <c r="CM214" s="56"/>
      <c r="CO214" s="510" t="s">
        <v>175</v>
      </c>
      <c r="CP214" s="507"/>
      <c r="CQ214"/>
      <c r="CR214" s="28"/>
      <c r="CS214" s="56"/>
      <c r="CT214"/>
      <c r="CU214" s="510" t="s">
        <v>3025</v>
      </c>
      <c r="DA214" s="510" t="s">
        <v>4180</v>
      </c>
      <c r="DB214" s="507"/>
      <c r="DC214"/>
      <c r="DD214" s="28"/>
      <c r="DE214" s="56"/>
      <c r="DF214"/>
      <c r="DG214" s="510" t="s">
        <v>4181</v>
      </c>
      <c r="DM214" s="510" t="s">
        <v>188</v>
      </c>
      <c r="DS214" s="510" t="s">
        <v>4182</v>
      </c>
      <c r="DT214" s="507"/>
      <c r="DU214"/>
      <c r="DV214" s="28"/>
      <c r="DW214" s="56"/>
      <c r="DX214"/>
      <c r="DY214" s="510" t="s">
        <v>3026</v>
      </c>
      <c r="EE214" s="510" t="s">
        <v>2265</v>
      </c>
      <c r="EK214" s="510" t="s">
        <v>190</v>
      </c>
      <c r="EQ214" s="510" t="s">
        <v>3163</v>
      </c>
      <c r="ER214" s="507"/>
      <c r="ES214"/>
      <c r="ET214" s="28"/>
      <c r="EU214" s="56"/>
      <c r="EV214"/>
      <c r="EW214" s="510" t="s">
        <v>3164</v>
      </c>
      <c r="FC214" s="510" t="s">
        <v>4183</v>
      </c>
      <c r="FD214" s="507"/>
      <c r="FE214"/>
      <c r="FF214" s="28"/>
      <c r="FG214" s="56"/>
      <c r="FH214"/>
      <c r="FI214" s="510" t="s">
        <v>193</v>
      </c>
      <c r="FO214" s="510" t="s">
        <v>3207</v>
      </c>
      <c r="FP214" s="507"/>
      <c r="FQ214"/>
      <c r="FR214" s="28"/>
      <c r="FS214" s="56"/>
      <c r="FT214"/>
      <c r="FU214" s="510" t="s">
        <v>194</v>
      </c>
      <c r="GA214" s="510" t="s">
        <v>176</v>
      </c>
      <c r="GB214" s="507"/>
      <c r="GC214"/>
      <c r="GD214" s="28"/>
      <c r="GE214" s="56"/>
      <c r="GF214"/>
      <c r="GG214" s="510" t="s">
        <v>196</v>
      </c>
      <c r="GM214" s="510" t="s">
        <v>3165</v>
      </c>
      <c r="GN214" s="507"/>
      <c r="GO214" s="616"/>
      <c r="GP214" s="28"/>
      <c r="GQ214" s="56"/>
      <c r="GR214" s="616"/>
      <c r="GS214" s="510" t="s">
        <v>198</v>
      </c>
    </row>
    <row r="215" spans="1:221" ht="16.5">
      <c r="A215" s="479" t="s">
        <v>3620</v>
      </c>
      <c r="D215" s="28">
        <f>'Punten per wedstrijd'!E987</f>
        <v>2011.6999999999998</v>
      </c>
      <c r="E215" s="56">
        <v>2</v>
      </c>
      <c r="G215" s="479" t="s">
        <v>3628</v>
      </c>
      <c r="J215" s="28">
        <f>'Punten per wedstrijd'!E1025</f>
        <v>1426.6000000000001</v>
      </c>
      <c r="K215" s="56">
        <v>0</v>
      </c>
      <c r="M215" s="516" t="s">
        <v>0</v>
      </c>
      <c r="N215" s="560" t="s">
        <v>3021</v>
      </c>
      <c r="O215" s="241"/>
      <c r="P215" s="241"/>
      <c r="Q215" s="241"/>
      <c r="R215" s="523">
        <f>$AR$353</f>
        <v>66</v>
      </c>
      <c r="S215" s="556">
        <f>$E$353</f>
        <v>13797.25</v>
      </c>
      <c r="V215" s="479" t="s">
        <v>2723</v>
      </c>
      <c r="Y215" s="479" t="s">
        <v>3626</v>
      </c>
      <c r="AB215" s="479" t="s">
        <v>2707</v>
      </c>
      <c r="AG215" s="517" t="s">
        <v>143</v>
      </c>
      <c r="AJ215" s="28">
        <v>397.20000000000005</v>
      </c>
      <c r="AK215" s="56">
        <v>1</v>
      </c>
      <c r="AM215" s="517" t="s">
        <v>1656</v>
      </c>
      <c r="AP215" s="28">
        <v>159.6</v>
      </c>
      <c r="AQ215" s="56">
        <v>3</v>
      </c>
      <c r="AS215" s="517" t="s">
        <v>3620</v>
      </c>
      <c r="AV215" s="28">
        <v>89.3</v>
      </c>
      <c r="AW215" s="56">
        <v>0</v>
      </c>
      <c r="AY215" s="517" t="s">
        <v>2714</v>
      </c>
      <c r="BB215" s="28">
        <v>95.4</v>
      </c>
      <c r="BC215" s="56">
        <v>3</v>
      </c>
      <c r="BE215" s="517" t="s">
        <v>25</v>
      </c>
      <c r="BH215" s="28">
        <v>779.80000000000007</v>
      </c>
      <c r="BI215" s="56">
        <v>3</v>
      </c>
      <c r="BK215" s="517" t="s">
        <v>1666</v>
      </c>
      <c r="BN215" s="28">
        <v>215.79999999999998</v>
      </c>
      <c r="BO215" s="56">
        <v>2</v>
      </c>
      <c r="BQ215" s="517" t="s">
        <v>3685</v>
      </c>
      <c r="BT215" s="28">
        <v>23.1</v>
      </c>
      <c r="BU215" s="56">
        <v>0</v>
      </c>
      <c r="BW215" s="517" t="s">
        <v>2721</v>
      </c>
      <c r="BZ215" s="28">
        <v>187.2</v>
      </c>
      <c r="CA215" s="56">
        <v>3</v>
      </c>
      <c r="CC215" s="517" t="s">
        <v>3620</v>
      </c>
      <c r="CF215" s="28">
        <v>142.5</v>
      </c>
      <c r="CG215" s="56">
        <v>3</v>
      </c>
      <c r="CI215" s="517" t="s">
        <v>3630</v>
      </c>
      <c r="CL215" s="28">
        <v>358</v>
      </c>
      <c r="CM215" s="56">
        <v>0</v>
      </c>
      <c r="CO215" s="517" t="s">
        <v>154</v>
      </c>
      <c r="CR215" s="28">
        <v>211.15000000000003</v>
      </c>
      <c r="CS215" s="56">
        <v>0</v>
      </c>
      <c r="CU215" s="517" t="s">
        <v>2707</v>
      </c>
      <c r="CX215" s="28">
        <v>672.85</v>
      </c>
      <c r="CY215" s="56">
        <v>3</v>
      </c>
      <c r="DA215" s="517" t="s">
        <v>3620</v>
      </c>
      <c r="DD215" s="28">
        <v>0</v>
      </c>
      <c r="DE215" s="56">
        <v>1</v>
      </c>
      <c r="DG215" s="517" t="s">
        <v>3628</v>
      </c>
      <c r="DJ215" s="28">
        <v>0</v>
      </c>
      <c r="DK215" s="56">
        <v>0</v>
      </c>
      <c r="DM215" s="517" t="s">
        <v>638</v>
      </c>
      <c r="DP215" s="28">
        <v>491.6</v>
      </c>
      <c r="DQ215" s="56">
        <v>3</v>
      </c>
      <c r="DS215" s="517" t="s">
        <v>3628</v>
      </c>
      <c r="DV215" s="28">
        <v>168.20000000000002</v>
      </c>
      <c r="DW215" s="56">
        <v>0</v>
      </c>
      <c r="DY215" s="517" t="s">
        <v>683</v>
      </c>
      <c r="EB215" s="28">
        <v>121.1</v>
      </c>
      <c r="EC215" s="56">
        <v>0</v>
      </c>
      <c r="EE215" s="517" t="s">
        <v>2707</v>
      </c>
      <c r="EH215" s="28">
        <v>25.2</v>
      </c>
      <c r="EI215" s="56">
        <v>0</v>
      </c>
      <c r="EK215" s="517" t="s">
        <v>1656</v>
      </c>
      <c r="EN215" s="28">
        <v>94.600000000000009</v>
      </c>
      <c r="EO215" s="56">
        <v>0</v>
      </c>
      <c r="EQ215" s="517" t="s">
        <v>154</v>
      </c>
      <c r="ET215" s="28">
        <v>209.6</v>
      </c>
      <c r="EU215" s="56">
        <v>0</v>
      </c>
      <c r="EW215" s="517" t="s">
        <v>669</v>
      </c>
      <c r="EZ215" s="28">
        <v>411.5</v>
      </c>
      <c r="FA215" s="56">
        <v>3</v>
      </c>
      <c r="FC215" s="517" t="s">
        <v>3628</v>
      </c>
      <c r="FF215" s="28">
        <v>219.1</v>
      </c>
      <c r="FG215" s="56">
        <v>0</v>
      </c>
      <c r="FI215" s="517" t="s">
        <v>1653</v>
      </c>
      <c r="FL215" s="28">
        <v>696.6</v>
      </c>
      <c r="FM215" s="56">
        <v>1</v>
      </c>
      <c r="FO215" s="517" t="s">
        <v>3630</v>
      </c>
      <c r="FR215" s="28">
        <v>105.19999999999999</v>
      </c>
      <c r="FS215" s="56">
        <v>0</v>
      </c>
      <c r="FU215" s="517" t="s">
        <v>683</v>
      </c>
      <c r="FX215" s="28">
        <v>505.09999999999997</v>
      </c>
      <c r="FY215" s="56">
        <v>1</v>
      </c>
      <c r="GA215" s="517" t="s">
        <v>3620</v>
      </c>
      <c r="GD215" s="28">
        <v>662.4</v>
      </c>
      <c r="GE215" s="56">
        <v>1</v>
      </c>
      <c r="GG215" s="517" t="s">
        <v>3638</v>
      </c>
      <c r="GJ215" s="28">
        <v>652</v>
      </c>
      <c r="GK215" s="56">
        <v>2</v>
      </c>
      <c r="GM215" s="517" t="s">
        <v>653</v>
      </c>
      <c r="GN215" s="616"/>
      <c r="GO215" s="616"/>
      <c r="GP215" s="28">
        <v>875.40000000000009</v>
      </c>
      <c r="GQ215" s="56">
        <v>3</v>
      </c>
      <c r="GR215" s="616"/>
      <c r="GS215" s="517" t="s">
        <v>683</v>
      </c>
      <c r="GT215" s="616"/>
      <c r="GU215" s="616"/>
      <c r="GV215" s="28">
        <v>58.5</v>
      </c>
      <c r="GW215" s="56">
        <v>3</v>
      </c>
      <c r="HM215" s="616"/>
    </row>
    <row r="216" spans="1:221" ht="16.5">
      <c r="A216" s="479" t="s">
        <v>3634</v>
      </c>
      <c r="D216" s="28">
        <f>'Punten per wedstrijd'!E1049</f>
        <v>1887.5999999999997</v>
      </c>
      <c r="E216" s="56">
        <v>1</v>
      </c>
      <c r="G216" s="479" t="s">
        <v>1</v>
      </c>
      <c r="J216" s="28">
        <f>'Punten per wedstrijd'!E990</f>
        <v>2478.5999999999995</v>
      </c>
      <c r="K216" s="56">
        <v>3</v>
      </c>
      <c r="M216" s="516" t="s">
        <v>2</v>
      </c>
      <c r="N216" s="524" t="s">
        <v>3005</v>
      </c>
      <c r="O216" s="241"/>
      <c r="P216" s="241"/>
      <c r="Q216" s="241"/>
      <c r="R216" s="523">
        <f>$AR$429</f>
        <v>56</v>
      </c>
      <c r="S216" s="556">
        <f>$E$429</f>
        <v>12131</v>
      </c>
      <c r="V216" s="479" t="s">
        <v>2734</v>
      </c>
      <c r="Y216" s="479" t="s">
        <v>143</v>
      </c>
      <c r="AB216" s="479" t="s">
        <v>3627</v>
      </c>
      <c r="AG216" s="517" t="s">
        <v>3629</v>
      </c>
      <c r="AJ216" s="28">
        <v>478.7</v>
      </c>
      <c r="AK216" s="56">
        <v>2</v>
      </c>
      <c r="AM216" s="517" t="s">
        <v>3623</v>
      </c>
      <c r="AP216" s="28">
        <v>63.9</v>
      </c>
      <c r="AQ216" s="56">
        <v>0</v>
      </c>
      <c r="AS216" s="517" t="s">
        <v>2721</v>
      </c>
      <c r="AV216" s="28">
        <v>111.7</v>
      </c>
      <c r="AW216" s="56">
        <v>3</v>
      </c>
      <c r="AY216" s="517" t="s">
        <v>3623</v>
      </c>
      <c r="BB216" s="28">
        <v>58.8</v>
      </c>
      <c r="BC216" s="56">
        <v>0</v>
      </c>
      <c r="BE216" s="517" t="s">
        <v>2723</v>
      </c>
      <c r="BH216" s="28">
        <v>425.70000000000005</v>
      </c>
      <c r="BI216" s="56">
        <v>0</v>
      </c>
      <c r="BK216" s="517" t="s">
        <v>654</v>
      </c>
      <c r="BN216" s="28">
        <v>190.2</v>
      </c>
      <c r="BO216" s="56">
        <v>1</v>
      </c>
      <c r="BQ216" s="517" t="s">
        <v>3621</v>
      </c>
      <c r="BT216" s="28">
        <v>119.9</v>
      </c>
      <c r="BU216" s="56">
        <v>3</v>
      </c>
      <c r="BW216" s="517" t="s">
        <v>2726</v>
      </c>
      <c r="BZ216" s="28">
        <v>33</v>
      </c>
      <c r="CA216" s="56">
        <v>0</v>
      </c>
      <c r="CC216" s="517" t="s">
        <v>1</v>
      </c>
      <c r="CF216" s="28">
        <v>14.3</v>
      </c>
      <c r="CG216" s="56">
        <v>0</v>
      </c>
      <c r="CI216" s="517" t="s">
        <v>3621</v>
      </c>
      <c r="CL216" s="28">
        <v>451</v>
      </c>
      <c r="CM216" s="56">
        <v>3</v>
      </c>
      <c r="CO216" s="517" t="s">
        <v>3627</v>
      </c>
      <c r="CR216" s="28">
        <v>333.00000000000006</v>
      </c>
      <c r="CS216" s="56">
        <v>3</v>
      </c>
      <c r="CU216" s="517" t="s">
        <v>3622</v>
      </c>
      <c r="CX216" s="28">
        <v>462.9</v>
      </c>
      <c r="CY216" s="56">
        <v>0</v>
      </c>
      <c r="DA216" s="517" t="s">
        <v>3627</v>
      </c>
      <c r="DD216" s="28">
        <v>0</v>
      </c>
      <c r="DE216" s="56">
        <v>1</v>
      </c>
      <c r="DG216" s="517" t="s">
        <v>2719</v>
      </c>
      <c r="DJ216" s="28">
        <v>49.500000000000007</v>
      </c>
      <c r="DK216" s="56">
        <v>3</v>
      </c>
      <c r="DM216" s="517" t="s">
        <v>2707</v>
      </c>
      <c r="DP216" s="28">
        <v>261.3</v>
      </c>
      <c r="DQ216" s="56">
        <v>0</v>
      </c>
      <c r="DS216" s="517" t="s">
        <v>638</v>
      </c>
      <c r="DV216" s="28">
        <v>614</v>
      </c>
      <c r="DW216" s="56">
        <v>3</v>
      </c>
      <c r="DY216" s="517" t="s">
        <v>2723</v>
      </c>
      <c r="EB216" s="28">
        <v>162</v>
      </c>
      <c r="EC216" s="56">
        <v>3</v>
      </c>
      <c r="EE216" s="517" t="s">
        <v>1753</v>
      </c>
      <c r="EH216" s="28">
        <v>270</v>
      </c>
      <c r="EI216" s="56">
        <v>3</v>
      </c>
      <c r="EK216" s="517" t="s">
        <v>2707</v>
      </c>
      <c r="EN216" s="28">
        <v>188.89999999999998</v>
      </c>
      <c r="EO216" s="56">
        <v>3</v>
      </c>
      <c r="EQ216" s="517" t="s">
        <v>1653</v>
      </c>
      <c r="ET216" s="28">
        <v>359.4</v>
      </c>
      <c r="EU216" s="56">
        <v>3</v>
      </c>
      <c r="EW216" s="517" t="s">
        <v>639</v>
      </c>
      <c r="EZ216" s="28">
        <v>311.7</v>
      </c>
      <c r="FA216" s="56">
        <v>0</v>
      </c>
      <c r="FC216" s="517" t="s">
        <v>2714</v>
      </c>
      <c r="FF216" s="28">
        <v>658.4</v>
      </c>
      <c r="FG216" s="56">
        <v>3</v>
      </c>
      <c r="FI216" s="517" t="s">
        <v>1666</v>
      </c>
      <c r="FL216" s="28">
        <v>708.5</v>
      </c>
      <c r="FM216" s="56">
        <v>2</v>
      </c>
      <c r="FO216" s="517" t="s">
        <v>3634</v>
      </c>
      <c r="FR216" s="28">
        <v>145</v>
      </c>
      <c r="FS216" s="56">
        <v>3</v>
      </c>
      <c r="FU216" s="517" t="s">
        <v>3621</v>
      </c>
      <c r="FX216" s="28">
        <v>550.20000000000005</v>
      </c>
      <c r="FY216" s="56">
        <v>2</v>
      </c>
      <c r="GA216" s="517" t="s">
        <v>2719</v>
      </c>
      <c r="GD216" s="28">
        <v>664.39999999999986</v>
      </c>
      <c r="GE216" s="56">
        <v>2</v>
      </c>
      <c r="GG216" s="517" t="s">
        <v>3627</v>
      </c>
      <c r="GJ216" s="28">
        <v>557.6</v>
      </c>
      <c r="GK216" s="56">
        <v>1</v>
      </c>
      <c r="GM216" s="517" t="s">
        <v>1656</v>
      </c>
      <c r="GN216" s="616"/>
      <c r="GO216" s="616"/>
      <c r="GP216" s="28">
        <v>488.65000000000003</v>
      </c>
      <c r="GQ216" s="56">
        <v>0</v>
      </c>
      <c r="GR216" s="616"/>
      <c r="GS216" s="517" t="s">
        <v>653</v>
      </c>
      <c r="GT216" s="616"/>
      <c r="GU216" s="616"/>
      <c r="GV216" s="28">
        <v>1.3</v>
      </c>
      <c r="GW216" s="56">
        <v>0</v>
      </c>
      <c r="HM216" s="616"/>
    </row>
    <row r="217" spans="1:221" ht="16.5">
      <c r="A217" s="479"/>
      <c r="D217" s="28"/>
      <c r="E217" s="56"/>
      <c r="G217" s="479"/>
      <c r="J217" s="28"/>
      <c r="K217" s="56"/>
      <c r="M217" s="516" t="s">
        <v>3</v>
      </c>
      <c r="N217" s="524" t="s">
        <v>1780</v>
      </c>
      <c r="O217" s="241"/>
      <c r="P217" s="241"/>
      <c r="Q217" s="241"/>
      <c r="R217" s="523">
        <f>$AR$443</f>
        <v>56</v>
      </c>
      <c r="S217" s="556">
        <f>$E$443</f>
        <v>11840.35</v>
      </c>
      <c r="V217" s="479"/>
      <c r="Y217" s="479"/>
      <c r="AB217" s="479"/>
      <c r="AG217" s="517"/>
      <c r="AJ217" s="28"/>
      <c r="AK217" s="56"/>
      <c r="AM217" s="517"/>
      <c r="AP217" s="28"/>
      <c r="AQ217" s="56"/>
      <c r="AS217" s="517"/>
      <c r="AV217" s="28"/>
      <c r="AW217" s="56"/>
      <c r="AY217" s="517"/>
      <c r="BB217" s="28"/>
      <c r="BC217" s="56"/>
      <c r="BE217" s="517"/>
      <c r="BH217" s="28"/>
      <c r="BI217" s="56"/>
      <c r="BK217" s="517"/>
      <c r="BN217" s="28"/>
      <c r="BO217" s="56"/>
      <c r="BQ217" s="517"/>
      <c r="BT217" s="28"/>
      <c r="BU217" s="56"/>
      <c r="BW217" s="517"/>
      <c r="BZ217" s="28"/>
      <c r="CA217" s="56"/>
      <c r="CC217" s="517"/>
      <c r="CF217" s="28"/>
      <c r="CG217" s="56"/>
      <c r="CI217" s="517"/>
      <c r="CL217" s="28"/>
      <c r="CM217" s="56"/>
      <c r="CO217" s="517"/>
      <c r="CR217" s="28"/>
      <c r="CS217" s="56"/>
      <c r="CU217" s="517"/>
      <c r="CX217" s="28"/>
      <c r="CY217" s="56"/>
      <c r="DA217" s="517"/>
      <c r="DD217" s="28"/>
      <c r="DE217" s="56"/>
      <c r="DG217" s="517"/>
      <c r="DJ217" s="28"/>
      <c r="DK217" s="56"/>
      <c r="DM217" s="517"/>
      <c r="DP217" s="28"/>
      <c r="DQ217" s="56"/>
      <c r="DS217" s="517"/>
      <c r="DV217" s="28"/>
      <c r="DW217" s="56"/>
      <c r="DY217" s="517"/>
      <c r="EB217" s="28"/>
      <c r="EC217" s="56"/>
      <c r="EE217" s="517"/>
      <c r="EH217" s="28"/>
      <c r="EI217" s="56"/>
      <c r="EK217" s="517"/>
      <c r="EN217" s="28"/>
      <c r="EO217" s="56"/>
      <c r="EQ217" s="517"/>
      <c r="ET217" s="28"/>
      <c r="EU217" s="56"/>
      <c r="EW217" s="517"/>
      <c r="EZ217" s="28"/>
      <c r="FA217" s="56"/>
      <c r="FC217" s="517"/>
      <c r="FF217" s="28"/>
      <c r="FG217" s="56"/>
      <c r="FI217" s="517"/>
      <c r="FL217" s="28"/>
      <c r="FM217" s="56"/>
      <c r="FO217" s="517"/>
      <c r="FR217" s="28"/>
      <c r="FS217" s="56"/>
      <c r="FU217" s="517"/>
      <c r="FX217" s="28"/>
      <c r="FY217" s="56"/>
      <c r="GA217" s="517"/>
      <c r="GD217" s="28"/>
      <c r="GE217" s="56"/>
      <c r="GG217" s="517"/>
      <c r="GJ217" s="28"/>
      <c r="GK217" s="56"/>
      <c r="GM217" s="517"/>
      <c r="GN217" s="616"/>
      <c r="GO217" s="616"/>
      <c r="GP217" s="28"/>
      <c r="GQ217" s="56"/>
      <c r="GR217" s="616"/>
      <c r="GS217" s="517"/>
      <c r="GT217" s="616"/>
      <c r="GU217" s="616"/>
      <c r="GV217" s="28"/>
      <c r="GW217" s="56"/>
      <c r="HM217" s="616"/>
    </row>
    <row r="218" spans="1:221" ht="16.5">
      <c r="A218" s="479" t="s">
        <v>154</v>
      </c>
      <c r="D218" s="28">
        <f>'Punten per wedstrijd'!E1075</f>
        <v>3264.1000000000004</v>
      </c>
      <c r="E218" s="56">
        <v>2</v>
      </c>
      <c r="G218" s="479" t="s">
        <v>3629</v>
      </c>
      <c r="J218" s="28">
        <f>'Punten per wedstrijd'!E1028</f>
        <v>3398.8</v>
      </c>
      <c r="K218" s="56">
        <v>2</v>
      </c>
      <c r="M218" s="516" t="s">
        <v>5</v>
      </c>
      <c r="N218" s="524" t="s">
        <v>4025</v>
      </c>
      <c r="O218" s="241"/>
      <c r="P218" s="241"/>
      <c r="Q218" s="241"/>
      <c r="R218" s="523">
        <f>$AR$373</f>
        <v>53</v>
      </c>
      <c r="S218" s="556">
        <f>$E$373</f>
        <v>13295.3</v>
      </c>
      <c r="V218" s="479" t="s">
        <v>3638</v>
      </c>
      <c r="Y218" s="479" t="s">
        <v>3622</v>
      </c>
      <c r="AB218" s="479" t="s">
        <v>2718</v>
      </c>
      <c r="AG218" s="517" t="s">
        <v>1</v>
      </c>
      <c r="AJ218" s="28">
        <v>235</v>
      </c>
      <c r="AK218" s="56">
        <v>3</v>
      </c>
      <c r="AM218" s="517" t="s">
        <v>3634</v>
      </c>
      <c r="AP218" s="28">
        <v>214.9</v>
      </c>
      <c r="AQ218" s="56">
        <v>0</v>
      </c>
      <c r="AS218" s="517" t="s">
        <v>2719</v>
      </c>
      <c r="AV218" s="28">
        <v>150</v>
      </c>
      <c r="AW218" s="56">
        <v>3</v>
      </c>
      <c r="AY218" s="517" t="s">
        <v>1753</v>
      </c>
      <c r="BB218" s="28">
        <v>172.49999999999997</v>
      </c>
      <c r="BC218" s="56">
        <v>3</v>
      </c>
      <c r="BE218" s="517" t="s">
        <v>3634</v>
      </c>
      <c r="BH218" s="28">
        <v>504.6</v>
      </c>
      <c r="BI218" s="56">
        <v>1</v>
      </c>
      <c r="BK218" s="517" t="s">
        <v>2723</v>
      </c>
      <c r="BN218" s="28">
        <v>222.2</v>
      </c>
      <c r="BO218" s="56">
        <v>2</v>
      </c>
      <c r="BQ218" s="517" t="s">
        <v>3628</v>
      </c>
      <c r="BT218" s="28">
        <v>118.9</v>
      </c>
      <c r="BU218" s="56">
        <v>3</v>
      </c>
      <c r="BW218" s="517" t="s">
        <v>2723</v>
      </c>
      <c r="BZ218" s="28">
        <v>367.5</v>
      </c>
      <c r="CA218" s="56">
        <v>3</v>
      </c>
      <c r="CC218" s="517" t="s">
        <v>3627</v>
      </c>
      <c r="CF218" s="28">
        <v>70</v>
      </c>
      <c r="CG218" s="56">
        <v>3</v>
      </c>
      <c r="CI218" s="517" t="s">
        <v>2718</v>
      </c>
      <c r="CL218" s="28">
        <v>302.60000000000002</v>
      </c>
      <c r="CM218" s="56">
        <v>0</v>
      </c>
      <c r="CO218" s="517" t="s">
        <v>1753</v>
      </c>
      <c r="CR218" s="28">
        <v>328.7</v>
      </c>
      <c r="CS218" s="56">
        <v>0</v>
      </c>
      <c r="CU218" s="517" t="s">
        <v>653</v>
      </c>
      <c r="CX218" s="28">
        <v>1067</v>
      </c>
      <c r="CY218" s="56">
        <v>3</v>
      </c>
      <c r="DA218" s="517" t="s">
        <v>683</v>
      </c>
      <c r="DD218" s="28">
        <v>0</v>
      </c>
      <c r="DE218" s="56">
        <v>1</v>
      </c>
      <c r="DG218" s="517" t="s">
        <v>3685</v>
      </c>
      <c r="DJ218" s="28">
        <v>22.5</v>
      </c>
      <c r="DK218" s="56">
        <v>1</v>
      </c>
      <c r="DM218" s="517" t="s">
        <v>3629</v>
      </c>
      <c r="DP218" s="28">
        <v>537.09999999999991</v>
      </c>
      <c r="DQ218" s="56">
        <v>2</v>
      </c>
      <c r="DS218" s="517" t="s">
        <v>2707</v>
      </c>
      <c r="DV218" s="28">
        <v>953.40000000000009</v>
      </c>
      <c r="DW218" s="56">
        <v>2</v>
      </c>
      <c r="DY218" s="517" t="s">
        <v>638</v>
      </c>
      <c r="EB218" s="28">
        <v>279.8</v>
      </c>
      <c r="EC218" s="56">
        <v>3</v>
      </c>
      <c r="EE218" s="517" t="s">
        <v>3638</v>
      </c>
      <c r="EH218" s="28">
        <v>196.20000000000002</v>
      </c>
      <c r="EI218" s="56">
        <v>0</v>
      </c>
      <c r="EK218" s="517" t="s">
        <v>1653</v>
      </c>
      <c r="EN218" s="28">
        <v>284.2</v>
      </c>
      <c r="EO218" s="56">
        <v>2</v>
      </c>
      <c r="EQ218" s="517" t="s">
        <v>2723</v>
      </c>
      <c r="ET218" s="28">
        <v>278.2</v>
      </c>
      <c r="EU218" s="56">
        <v>0</v>
      </c>
      <c r="EW218" s="517" t="s">
        <v>2726</v>
      </c>
      <c r="EZ218" s="28">
        <v>425.3</v>
      </c>
      <c r="FA218" s="56">
        <v>1</v>
      </c>
      <c r="FC218" s="517" t="s">
        <v>154</v>
      </c>
      <c r="FF218" s="28">
        <v>292.5</v>
      </c>
      <c r="FG218" s="56">
        <v>0</v>
      </c>
      <c r="FI218" s="517" t="s">
        <v>3634</v>
      </c>
      <c r="FL218" s="28">
        <v>684.6</v>
      </c>
      <c r="FM218" s="56">
        <v>3</v>
      </c>
      <c r="FO218" s="517" t="s">
        <v>639</v>
      </c>
      <c r="FR218" s="28">
        <v>120.8</v>
      </c>
      <c r="FS218" s="56">
        <v>0</v>
      </c>
      <c r="FU218" s="517" t="s">
        <v>2718</v>
      </c>
      <c r="FX218" s="28">
        <v>303</v>
      </c>
      <c r="FY218" s="56">
        <v>0</v>
      </c>
      <c r="GA218" s="517" t="s">
        <v>154</v>
      </c>
      <c r="GD218" s="28">
        <v>644.04999999999984</v>
      </c>
      <c r="GE218" s="56">
        <v>3</v>
      </c>
      <c r="GG218" s="517" t="s">
        <v>638</v>
      </c>
      <c r="GJ218" s="28">
        <v>727.8</v>
      </c>
      <c r="GK218" s="56">
        <v>3</v>
      </c>
      <c r="GM218" s="517" t="s">
        <v>3620</v>
      </c>
      <c r="GN218" s="616"/>
      <c r="GO218" s="616"/>
      <c r="GP218" s="28">
        <v>520.09999999999991</v>
      </c>
      <c r="GQ218" s="56">
        <v>0</v>
      </c>
      <c r="GR218" s="616"/>
      <c r="GS218" s="517" t="s">
        <v>2726</v>
      </c>
      <c r="GT218" s="616"/>
      <c r="GU218" s="616"/>
      <c r="GV218" s="28">
        <v>1.3</v>
      </c>
      <c r="GW218" s="56">
        <v>0</v>
      </c>
      <c r="HM218" s="616"/>
    </row>
    <row r="219" spans="1:221" ht="16.5">
      <c r="A219" s="479" t="s">
        <v>1656</v>
      </c>
      <c r="D219" s="28">
        <f>'Punten per wedstrijd'!E991</f>
        <v>2953.5</v>
      </c>
      <c r="E219" s="56">
        <v>1</v>
      </c>
      <c r="G219" s="479" t="s">
        <v>669</v>
      </c>
      <c r="J219" s="28">
        <f>'Punten per wedstrijd'!E1077</f>
        <v>2934.4000000000005</v>
      </c>
      <c r="K219" s="56">
        <v>1</v>
      </c>
      <c r="M219" s="516" t="s">
        <v>7</v>
      </c>
      <c r="N219" s="524" t="s">
        <v>2266</v>
      </c>
      <c r="O219" s="241"/>
      <c r="P219" s="241"/>
      <c r="Q219" s="241"/>
      <c r="R219" s="523">
        <f>$AR$342</f>
        <v>53</v>
      </c>
      <c r="S219" s="556">
        <f>$E$342</f>
        <v>12264.3</v>
      </c>
      <c r="V219" s="479" t="s">
        <v>3626</v>
      </c>
      <c r="Y219" s="479" t="s">
        <v>1753</v>
      </c>
      <c r="AB219" s="479" t="s">
        <v>653</v>
      </c>
      <c r="AG219" s="517" t="s">
        <v>3621</v>
      </c>
      <c r="AJ219" s="28">
        <v>162</v>
      </c>
      <c r="AK219" s="56">
        <v>0</v>
      </c>
      <c r="AM219" s="517" t="s">
        <v>2726</v>
      </c>
      <c r="AP219" s="28">
        <v>360</v>
      </c>
      <c r="AQ219" s="56">
        <v>3</v>
      </c>
      <c r="AS219" s="517" t="s">
        <v>2714</v>
      </c>
      <c r="AV219" s="28">
        <v>115.8</v>
      </c>
      <c r="AW219" s="56">
        <v>0</v>
      </c>
      <c r="AY219" s="517" t="s">
        <v>3634</v>
      </c>
      <c r="BB219" s="28">
        <v>89.4</v>
      </c>
      <c r="BC219" s="56">
        <v>0</v>
      </c>
      <c r="BE219" s="517" t="s">
        <v>1656</v>
      </c>
      <c r="BH219" s="28">
        <v>512.69999999999993</v>
      </c>
      <c r="BI219" s="56">
        <v>2</v>
      </c>
      <c r="BK219" s="517" t="s">
        <v>154</v>
      </c>
      <c r="BN219" s="28">
        <v>207.89999999999995</v>
      </c>
      <c r="BO219" s="56">
        <v>1</v>
      </c>
      <c r="BQ219" s="517" t="s">
        <v>3629</v>
      </c>
      <c r="BT219" s="28">
        <v>24.200000000000003</v>
      </c>
      <c r="BU219" s="56">
        <v>0</v>
      </c>
      <c r="BW219" s="517" t="s">
        <v>3620</v>
      </c>
      <c r="BZ219" s="28">
        <v>196.5</v>
      </c>
      <c r="CA219" s="56">
        <v>0</v>
      </c>
      <c r="CC219" s="517" t="s">
        <v>653</v>
      </c>
      <c r="CF219" s="28">
        <v>48</v>
      </c>
      <c r="CG219" s="56">
        <v>0</v>
      </c>
      <c r="CI219" s="517" t="s">
        <v>3634</v>
      </c>
      <c r="CL219" s="28">
        <v>382.3</v>
      </c>
      <c r="CM219" s="56">
        <v>3</v>
      </c>
      <c r="CO219" s="517" t="s">
        <v>2718</v>
      </c>
      <c r="CR219" s="28">
        <v>708.3</v>
      </c>
      <c r="CS219" s="56">
        <v>3</v>
      </c>
      <c r="CU219" s="517" t="s">
        <v>3621</v>
      </c>
      <c r="CX219" s="28">
        <v>493.2</v>
      </c>
      <c r="CY219" s="56">
        <v>0</v>
      </c>
      <c r="DA219" s="517" t="s">
        <v>2718</v>
      </c>
      <c r="DD219" s="28">
        <v>0</v>
      </c>
      <c r="DE219" s="56">
        <v>1</v>
      </c>
      <c r="DG219" s="517" t="s">
        <v>654</v>
      </c>
      <c r="DJ219" s="28">
        <v>26.5</v>
      </c>
      <c r="DK219" s="56">
        <v>2</v>
      </c>
      <c r="DM219" s="517" t="s">
        <v>653</v>
      </c>
      <c r="DP219" s="28">
        <v>475.5</v>
      </c>
      <c r="DQ219" s="56">
        <v>1</v>
      </c>
      <c r="DS219" s="517" t="s">
        <v>2726</v>
      </c>
      <c r="DV219" s="28">
        <v>896.99999999999977</v>
      </c>
      <c r="DW219" s="56">
        <v>1</v>
      </c>
      <c r="DY219" s="517" t="s">
        <v>3627</v>
      </c>
      <c r="EB219" s="28">
        <v>15.1</v>
      </c>
      <c r="EC219" s="56">
        <v>0</v>
      </c>
      <c r="EE219" s="517" t="s">
        <v>2718</v>
      </c>
      <c r="EH219" s="28">
        <v>254.2</v>
      </c>
      <c r="EI219" s="56">
        <v>3</v>
      </c>
      <c r="EK219" s="517" t="s">
        <v>3638</v>
      </c>
      <c r="EN219" s="28">
        <v>231.6</v>
      </c>
      <c r="EO219" s="56">
        <v>1</v>
      </c>
      <c r="EQ219" s="517" t="s">
        <v>2721</v>
      </c>
      <c r="ET219" s="28">
        <v>353.7</v>
      </c>
      <c r="EU219" s="56">
        <v>3</v>
      </c>
      <c r="EW219" s="517" t="s">
        <v>3621</v>
      </c>
      <c r="EZ219" s="28">
        <v>504.5</v>
      </c>
      <c r="FA219" s="56">
        <v>2</v>
      </c>
      <c r="FC219" s="517" t="s">
        <v>3620</v>
      </c>
      <c r="FF219" s="28">
        <v>496.6</v>
      </c>
      <c r="FG219" s="56">
        <v>3</v>
      </c>
      <c r="FI219" s="517" t="s">
        <v>3626</v>
      </c>
      <c r="FL219" s="28">
        <v>330</v>
      </c>
      <c r="FM219" s="56">
        <v>0</v>
      </c>
      <c r="FO219" s="517" t="s">
        <v>3638</v>
      </c>
      <c r="FR219" s="28">
        <v>154.5</v>
      </c>
      <c r="FS219" s="56">
        <v>3</v>
      </c>
      <c r="FU219" s="517" t="s">
        <v>3628</v>
      </c>
      <c r="FX219" s="28">
        <v>583.15</v>
      </c>
      <c r="FY219" s="56">
        <v>3</v>
      </c>
      <c r="GA219" s="517" t="s">
        <v>638</v>
      </c>
      <c r="GD219" s="28">
        <v>490.2</v>
      </c>
      <c r="GE219" s="56">
        <v>0</v>
      </c>
      <c r="GG219" s="517" t="s">
        <v>654</v>
      </c>
      <c r="GJ219" s="28">
        <v>541.9</v>
      </c>
      <c r="GK219" s="56">
        <v>0</v>
      </c>
      <c r="GM219" s="517" t="s">
        <v>638</v>
      </c>
      <c r="GN219" s="616"/>
      <c r="GO219" s="616"/>
      <c r="GP219" s="28">
        <v>667.1</v>
      </c>
      <c r="GQ219" s="56">
        <v>3</v>
      </c>
      <c r="GR219" s="616"/>
      <c r="GS219" s="517" t="s">
        <v>3620</v>
      </c>
      <c r="GT219" s="616"/>
      <c r="GU219" s="616"/>
      <c r="GV219" s="28">
        <v>129</v>
      </c>
      <c r="GW219" s="56">
        <v>3</v>
      </c>
      <c r="HM219" s="616"/>
    </row>
    <row r="220" spans="1:221" ht="16.5">
      <c r="A220" s="479"/>
      <c r="D220" s="28"/>
      <c r="E220" s="56"/>
      <c r="G220" s="479"/>
      <c r="J220" s="28"/>
      <c r="K220" s="56"/>
      <c r="M220" s="516" t="s">
        <v>8</v>
      </c>
      <c r="N220" s="524" t="s">
        <v>4045</v>
      </c>
      <c r="O220" s="241"/>
      <c r="P220" s="241"/>
      <c r="Q220" s="241"/>
      <c r="R220" s="523">
        <f>$AR$419</f>
        <v>52</v>
      </c>
      <c r="S220" s="556">
        <f>$E$419</f>
        <v>12848</v>
      </c>
      <c r="V220" s="479"/>
      <c r="Y220" s="479"/>
      <c r="AB220" s="479"/>
      <c r="AG220" s="517"/>
      <c r="AJ220" s="28"/>
      <c r="AK220" s="56"/>
      <c r="AM220" s="517"/>
      <c r="AP220" s="28"/>
      <c r="AQ220" s="56"/>
      <c r="AS220" s="517"/>
      <c r="AV220" s="28"/>
      <c r="AW220" s="56"/>
      <c r="AY220" s="517"/>
      <c r="BB220" s="28"/>
      <c r="BC220" s="56"/>
      <c r="BE220" s="517"/>
      <c r="BH220" s="28"/>
      <c r="BI220" s="56"/>
      <c r="BK220" s="517"/>
      <c r="BN220" s="28"/>
      <c r="BO220" s="56"/>
      <c r="BQ220" s="517"/>
      <c r="BT220" s="28"/>
      <c r="BU220" s="56"/>
      <c r="BW220" s="517"/>
      <c r="BZ220" s="28"/>
      <c r="CA220" s="56"/>
      <c r="CC220" s="517"/>
      <c r="CF220" s="28"/>
      <c r="CG220" s="56"/>
      <c r="CI220" s="517"/>
      <c r="CL220" s="28"/>
      <c r="CM220" s="56"/>
      <c r="CO220" s="517"/>
      <c r="CR220" s="28"/>
      <c r="CS220" s="56"/>
      <c r="CU220" s="517"/>
      <c r="CX220" s="28"/>
      <c r="CY220" s="56"/>
      <c r="DA220" s="517"/>
      <c r="DD220" s="28"/>
      <c r="DE220" s="56"/>
      <c r="DG220" s="517"/>
      <c r="DJ220" s="28"/>
      <c r="DK220" s="56"/>
      <c r="DM220" s="517"/>
      <c r="DP220" s="28"/>
      <c r="DQ220" s="56"/>
      <c r="DS220" s="517"/>
      <c r="DV220" s="28"/>
      <c r="DW220" s="56"/>
      <c r="DY220" s="517"/>
      <c r="EB220" s="28"/>
      <c r="EC220" s="56"/>
      <c r="EE220" s="517"/>
      <c r="EH220" s="28"/>
      <c r="EI220" s="56"/>
      <c r="EK220" s="517"/>
      <c r="EN220" s="28"/>
      <c r="EO220" s="56"/>
      <c r="EQ220" s="517"/>
      <c r="ET220" s="28"/>
      <c r="EU220" s="56"/>
      <c r="EW220" s="517"/>
      <c r="EZ220" s="28"/>
      <c r="FA220" s="56"/>
      <c r="FC220" s="517"/>
      <c r="FF220" s="28"/>
      <c r="FG220" s="56"/>
      <c r="FI220" s="517"/>
      <c r="FL220" s="28"/>
      <c r="FM220" s="56"/>
      <c r="FO220" s="517"/>
      <c r="FR220" s="28"/>
      <c r="FS220" s="56"/>
      <c r="FU220" s="517"/>
      <c r="FX220" s="28"/>
      <c r="FY220" s="56"/>
      <c r="GA220" s="517"/>
      <c r="GD220" s="28"/>
      <c r="GE220" s="56"/>
      <c r="GG220" s="517"/>
      <c r="GJ220" s="28"/>
      <c r="GK220" s="56"/>
      <c r="GM220" s="517"/>
      <c r="GN220" s="616"/>
      <c r="GO220" s="616"/>
      <c r="GP220" s="28"/>
      <c r="GQ220" s="56"/>
      <c r="GR220" s="616"/>
      <c r="GS220" s="517"/>
      <c r="GT220" s="616"/>
      <c r="GU220" s="616"/>
      <c r="GV220" s="28"/>
      <c r="GW220" s="56"/>
      <c r="HM220" s="616"/>
    </row>
    <row r="221" spans="1:221" ht="16.5">
      <c r="A221" s="479" t="s">
        <v>3626</v>
      </c>
      <c r="D221" s="28">
        <f>'Punten per wedstrijd'!E1017</f>
        <v>2017.5</v>
      </c>
      <c r="E221" s="56">
        <v>0</v>
      </c>
      <c r="G221" s="479" t="s">
        <v>653</v>
      </c>
      <c r="J221" s="28">
        <f>'Punten per wedstrijd'!E1086</f>
        <v>2844</v>
      </c>
      <c r="K221" s="56">
        <v>3</v>
      </c>
      <c r="M221" s="516" t="s">
        <v>10</v>
      </c>
      <c r="N221" s="524" t="s">
        <v>4033</v>
      </c>
      <c r="O221" s="241"/>
      <c r="P221" s="241"/>
      <c r="Q221" s="241"/>
      <c r="R221" s="523">
        <f>$AR$407</f>
        <v>52</v>
      </c>
      <c r="S221" s="556">
        <f>$E$407</f>
        <v>10979.200000000003</v>
      </c>
      <c r="V221" s="479" t="s">
        <v>143</v>
      </c>
      <c r="Y221" s="479" t="s">
        <v>654</v>
      </c>
      <c r="AB221" s="479" t="s">
        <v>1753</v>
      </c>
      <c r="AG221" s="517" t="s">
        <v>2707</v>
      </c>
      <c r="AJ221" s="28">
        <v>569.29999999999984</v>
      </c>
      <c r="AK221" s="56">
        <v>1</v>
      </c>
      <c r="AM221" s="517" t="s">
        <v>3626</v>
      </c>
      <c r="AP221" s="28">
        <v>26.4</v>
      </c>
      <c r="AQ221" s="56">
        <v>0</v>
      </c>
      <c r="AS221" s="517" t="s">
        <v>3628</v>
      </c>
      <c r="AV221" s="28">
        <v>54.099999999999994</v>
      </c>
      <c r="AW221" s="56">
        <v>3</v>
      </c>
      <c r="AY221" s="517" t="s">
        <v>3685</v>
      </c>
      <c r="BB221" s="28">
        <v>168</v>
      </c>
      <c r="BC221" s="56">
        <v>2</v>
      </c>
      <c r="BE221" s="517" t="s">
        <v>3628</v>
      </c>
      <c r="BH221" s="28">
        <v>467.09999999999997</v>
      </c>
      <c r="BI221" s="56">
        <v>0</v>
      </c>
      <c r="BK221" s="517" t="s">
        <v>2714</v>
      </c>
      <c r="BN221" s="28">
        <v>163.1</v>
      </c>
      <c r="BO221" s="56">
        <v>0</v>
      </c>
      <c r="BQ221" s="517" t="s">
        <v>2719</v>
      </c>
      <c r="BT221" s="28">
        <v>83.4</v>
      </c>
      <c r="BU221" s="56">
        <v>3</v>
      </c>
      <c r="BW221" s="517" t="s">
        <v>3629</v>
      </c>
      <c r="BZ221" s="28">
        <v>277.8</v>
      </c>
      <c r="CA221" s="56">
        <v>3</v>
      </c>
      <c r="CC221" s="517" t="s">
        <v>3685</v>
      </c>
      <c r="CF221" s="28">
        <v>199</v>
      </c>
      <c r="CG221" s="56">
        <v>3</v>
      </c>
      <c r="CI221" s="517" t="s">
        <v>653</v>
      </c>
      <c r="CL221" s="28">
        <v>347.9</v>
      </c>
      <c r="CM221" s="56">
        <v>1</v>
      </c>
      <c r="CO221" s="517" t="s">
        <v>683</v>
      </c>
      <c r="CR221" s="28">
        <v>373.4</v>
      </c>
      <c r="CS221" s="56">
        <v>3</v>
      </c>
      <c r="CU221" s="517" t="s">
        <v>669</v>
      </c>
      <c r="CX221" s="28">
        <v>545.80000000000007</v>
      </c>
      <c r="CY221" s="56">
        <v>2</v>
      </c>
      <c r="DA221" s="517" t="s">
        <v>3630</v>
      </c>
      <c r="DD221" s="28">
        <v>78.900000000000006</v>
      </c>
      <c r="DE221" s="56">
        <v>3</v>
      </c>
      <c r="DG221" s="517" t="s">
        <v>3621</v>
      </c>
      <c r="DJ221" s="28">
        <v>0</v>
      </c>
      <c r="DK221" s="56">
        <v>0</v>
      </c>
      <c r="DM221" s="517" t="s">
        <v>3622</v>
      </c>
      <c r="DP221" s="28">
        <v>702.3</v>
      </c>
      <c r="DQ221" s="56">
        <v>3</v>
      </c>
      <c r="DS221" s="517" t="s">
        <v>1666</v>
      </c>
      <c r="DV221" s="28">
        <v>896.6</v>
      </c>
      <c r="DW221" s="56">
        <v>1</v>
      </c>
      <c r="DY221" s="517" t="s">
        <v>3620</v>
      </c>
      <c r="EB221" s="28">
        <v>148.5</v>
      </c>
      <c r="EC221" s="56">
        <v>0</v>
      </c>
      <c r="EE221" s="517" t="s">
        <v>2734</v>
      </c>
      <c r="EH221" s="28">
        <v>307.70000000000005</v>
      </c>
      <c r="EI221" s="56">
        <v>2</v>
      </c>
      <c r="EK221" s="517" t="s">
        <v>683</v>
      </c>
      <c r="EN221" s="28">
        <v>225.5</v>
      </c>
      <c r="EO221" s="56">
        <v>1</v>
      </c>
      <c r="EQ221" s="517" t="s">
        <v>3630</v>
      </c>
      <c r="ET221" s="28">
        <v>324</v>
      </c>
      <c r="EU221" s="56">
        <v>3</v>
      </c>
      <c r="EW221" s="517" t="s">
        <v>3638</v>
      </c>
      <c r="EZ221" s="28">
        <v>500.6</v>
      </c>
      <c r="FA221" s="56">
        <v>0</v>
      </c>
      <c r="FC221" s="517" t="s">
        <v>3629</v>
      </c>
      <c r="FF221" s="28">
        <v>540.4</v>
      </c>
      <c r="FG221" s="56">
        <v>2</v>
      </c>
      <c r="FI221" s="517" t="s">
        <v>2721</v>
      </c>
      <c r="FL221" s="28">
        <v>450</v>
      </c>
      <c r="FM221" s="56">
        <v>3</v>
      </c>
      <c r="FO221" s="517" t="s">
        <v>3626</v>
      </c>
      <c r="FR221" s="28">
        <v>73.400000000000006</v>
      </c>
      <c r="FS221" s="56">
        <v>3</v>
      </c>
      <c r="FU221" s="517" t="s">
        <v>1653</v>
      </c>
      <c r="FX221" s="28">
        <v>533</v>
      </c>
      <c r="FY221" s="56">
        <v>1</v>
      </c>
      <c r="GA221" s="517" t="s">
        <v>639</v>
      </c>
      <c r="GD221" s="28">
        <v>159</v>
      </c>
      <c r="GE221" s="56">
        <v>0</v>
      </c>
      <c r="GG221" s="517" t="s">
        <v>2726</v>
      </c>
      <c r="GJ221" s="28">
        <v>565.59999999999991</v>
      </c>
      <c r="GK221" s="56">
        <v>2</v>
      </c>
      <c r="GM221" s="517" t="s">
        <v>3628</v>
      </c>
      <c r="GN221" s="616"/>
      <c r="GO221" s="616"/>
      <c r="GP221" s="28">
        <v>193.95</v>
      </c>
      <c r="GQ221" s="56">
        <v>0</v>
      </c>
      <c r="GR221" s="616"/>
      <c r="GS221" s="517" t="s">
        <v>1</v>
      </c>
      <c r="GT221" s="616"/>
      <c r="GU221" s="616"/>
      <c r="GV221" s="28">
        <v>29.700000000000003</v>
      </c>
      <c r="GW221" s="56">
        <v>3</v>
      </c>
      <c r="HM221" s="616"/>
    </row>
    <row r="222" spans="1:221" ht="16.5">
      <c r="A222" s="479" t="s">
        <v>2718</v>
      </c>
      <c r="D222" s="28">
        <f>'Punten per wedstrijd'!E1095</f>
        <v>3918.9</v>
      </c>
      <c r="E222" s="56">
        <v>3</v>
      </c>
      <c r="G222" s="479" t="s">
        <v>2714</v>
      </c>
      <c r="J222" s="28">
        <f>'Punten per wedstrijd'!E1090</f>
        <v>1288.4000000000001</v>
      </c>
      <c r="K222" s="56">
        <v>0</v>
      </c>
      <c r="M222" s="518" t="s">
        <v>12</v>
      </c>
      <c r="N222" s="544" t="s">
        <v>3988</v>
      </c>
      <c r="O222" s="540"/>
      <c r="P222" s="540"/>
      <c r="Q222" s="540"/>
      <c r="R222" s="542">
        <f>$AR$328</f>
        <v>51</v>
      </c>
      <c r="S222" s="557">
        <f>$E$328</f>
        <v>11676.5</v>
      </c>
      <c r="V222" s="479" t="s">
        <v>3621</v>
      </c>
      <c r="Y222" s="479" t="s">
        <v>683</v>
      </c>
      <c r="AB222" s="479" t="s">
        <v>2719</v>
      </c>
      <c r="AG222" s="517" t="s">
        <v>2734</v>
      </c>
      <c r="AJ222" s="28">
        <v>605.59999999999991</v>
      </c>
      <c r="AK222" s="56">
        <v>2</v>
      </c>
      <c r="AM222" s="517" t="s">
        <v>1</v>
      </c>
      <c r="AP222" s="28">
        <v>132.80000000000001</v>
      </c>
      <c r="AQ222" s="56">
        <v>3</v>
      </c>
      <c r="AS222" s="517" t="s">
        <v>3685</v>
      </c>
      <c r="AV222" s="28">
        <v>24.7</v>
      </c>
      <c r="AW222" s="56">
        <v>0</v>
      </c>
      <c r="AY222" s="517" t="s">
        <v>3627</v>
      </c>
      <c r="BB222" s="28">
        <v>134.50000000000003</v>
      </c>
      <c r="BC222" s="56">
        <v>1</v>
      </c>
      <c r="BE222" s="517" t="s">
        <v>3626</v>
      </c>
      <c r="BH222" s="28">
        <v>604.5</v>
      </c>
      <c r="BI222" s="56">
        <v>3</v>
      </c>
      <c r="BK222" s="517" t="s">
        <v>2726</v>
      </c>
      <c r="BN222" s="28">
        <v>260.5</v>
      </c>
      <c r="BO222" s="56">
        <v>3</v>
      </c>
      <c r="BQ222" s="517" t="s">
        <v>3638</v>
      </c>
      <c r="BT222" s="28">
        <v>61.599999999999994</v>
      </c>
      <c r="BU222" s="56">
        <v>0</v>
      </c>
      <c r="BW222" s="517" t="s">
        <v>3627</v>
      </c>
      <c r="BZ222" s="28">
        <v>141.1</v>
      </c>
      <c r="CA222" s="56">
        <v>0</v>
      </c>
      <c r="CC222" s="517" t="s">
        <v>3630</v>
      </c>
      <c r="CF222" s="28">
        <v>131.69999999999999</v>
      </c>
      <c r="CG222" s="56">
        <v>0</v>
      </c>
      <c r="CI222" s="517" t="s">
        <v>2734</v>
      </c>
      <c r="CL222" s="28">
        <v>395.3</v>
      </c>
      <c r="CM222" s="56">
        <v>2</v>
      </c>
      <c r="CO222" s="517" t="s">
        <v>669</v>
      </c>
      <c r="CR222" s="28">
        <v>223.7</v>
      </c>
      <c r="CS222" s="56">
        <v>0</v>
      </c>
      <c r="CU222" s="517" t="s">
        <v>2714</v>
      </c>
      <c r="CX222" s="28">
        <v>472.50000000000006</v>
      </c>
      <c r="CY222" s="56">
        <v>1</v>
      </c>
      <c r="DA222" s="517" t="s">
        <v>3629</v>
      </c>
      <c r="DD222" s="28">
        <v>0</v>
      </c>
      <c r="DE222" s="56">
        <v>0</v>
      </c>
      <c r="DG222" s="517" t="s">
        <v>154</v>
      </c>
      <c r="DJ222" s="28">
        <v>21</v>
      </c>
      <c r="DK222" s="56">
        <v>3</v>
      </c>
      <c r="DM222" s="517" t="s">
        <v>2734</v>
      </c>
      <c r="DP222" s="28">
        <v>532.5</v>
      </c>
      <c r="DQ222" s="56">
        <v>0</v>
      </c>
      <c r="DS222" s="517" t="s">
        <v>683</v>
      </c>
      <c r="DV222" s="28">
        <v>925.2</v>
      </c>
      <c r="DW222" s="56">
        <v>2</v>
      </c>
      <c r="DY222" s="517" t="s">
        <v>3626</v>
      </c>
      <c r="EB222" s="28">
        <v>201.5</v>
      </c>
      <c r="EC222" s="56">
        <v>3</v>
      </c>
      <c r="EE222" s="517" t="s">
        <v>638</v>
      </c>
      <c r="EH222" s="28">
        <v>292.2</v>
      </c>
      <c r="EI222" s="56">
        <v>1</v>
      </c>
      <c r="EK222" s="517" t="s">
        <v>639</v>
      </c>
      <c r="EN222" s="28">
        <v>229.9</v>
      </c>
      <c r="EO222" s="56">
        <v>2</v>
      </c>
      <c r="EQ222" s="517" t="s">
        <v>2719</v>
      </c>
      <c r="ET222" s="28">
        <v>238</v>
      </c>
      <c r="EU222" s="56">
        <v>0</v>
      </c>
      <c r="EW222" s="517" t="s">
        <v>1666</v>
      </c>
      <c r="EZ222" s="28">
        <v>680.5</v>
      </c>
      <c r="FA222" s="56">
        <v>3</v>
      </c>
      <c r="FC222" s="517" t="s">
        <v>3623</v>
      </c>
      <c r="FF222" s="28">
        <v>451.99999999999994</v>
      </c>
      <c r="FG222" s="56">
        <v>1</v>
      </c>
      <c r="FI222" s="517" t="s">
        <v>2707</v>
      </c>
      <c r="FL222" s="28">
        <v>294.5</v>
      </c>
      <c r="FM222" s="56">
        <v>0</v>
      </c>
      <c r="FO222" s="517" t="s">
        <v>1753</v>
      </c>
      <c r="FR222" s="28">
        <v>6</v>
      </c>
      <c r="FS222" s="56">
        <v>0</v>
      </c>
      <c r="FU222" s="517" t="s">
        <v>2723</v>
      </c>
      <c r="FX222" s="28">
        <v>556.19999999999993</v>
      </c>
      <c r="FY222" s="56">
        <v>2</v>
      </c>
      <c r="GA222" s="517" t="s">
        <v>1666</v>
      </c>
      <c r="GD222" s="28">
        <v>533.19999999999993</v>
      </c>
      <c r="GE222" s="56">
        <v>3</v>
      </c>
      <c r="GG222" s="517" t="s">
        <v>154</v>
      </c>
      <c r="GJ222" s="28">
        <v>522.79999999999995</v>
      </c>
      <c r="GK222" s="56">
        <v>1</v>
      </c>
      <c r="GM222" s="517" t="s">
        <v>1666</v>
      </c>
      <c r="GN222" s="616"/>
      <c r="GO222" s="616"/>
      <c r="GP222" s="28">
        <v>552.6</v>
      </c>
      <c r="GQ222" s="56">
        <v>3</v>
      </c>
      <c r="GR222" s="616"/>
      <c r="GS222" s="517" t="s">
        <v>2707</v>
      </c>
      <c r="GT222" s="616"/>
      <c r="GU222" s="616"/>
      <c r="GV222" s="28">
        <v>1.3</v>
      </c>
      <c r="GW222" s="56">
        <v>0</v>
      </c>
      <c r="HM222" s="616"/>
    </row>
    <row r="223" spans="1:221" ht="16.5">
      <c r="A223" s="479"/>
      <c r="D223" s="28"/>
      <c r="E223" s="56"/>
      <c r="G223" s="479"/>
      <c r="J223" s="28"/>
      <c r="K223" s="56"/>
      <c r="M223" s="516" t="s">
        <v>14</v>
      </c>
      <c r="N223" s="524" t="s">
        <v>4015</v>
      </c>
      <c r="O223" s="241"/>
      <c r="P223" s="241"/>
      <c r="Q223" s="241"/>
      <c r="R223" s="523">
        <f>$AR$366</f>
        <v>51</v>
      </c>
      <c r="S223" s="556">
        <f>$E$366</f>
        <v>9051.8000000000011</v>
      </c>
      <c r="V223" s="479"/>
      <c r="Y223" s="479"/>
      <c r="AB223" s="479"/>
      <c r="AG223" s="517"/>
      <c r="AJ223" s="28"/>
      <c r="AK223" s="56"/>
      <c r="AM223" s="517"/>
      <c r="AP223" s="28"/>
      <c r="AQ223" s="56"/>
      <c r="AS223" s="517"/>
      <c r="AV223" s="28"/>
      <c r="AW223" s="56"/>
      <c r="AY223" s="517"/>
      <c r="BB223" s="28"/>
      <c r="BC223" s="56"/>
      <c r="BE223" s="517"/>
      <c r="BH223" s="28"/>
      <c r="BI223" s="56"/>
      <c r="BK223" s="517"/>
      <c r="BN223" s="28"/>
      <c r="BO223" s="56"/>
      <c r="BQ223" s="517"/>
      <c r="BT223" s="28"/>
      <c r="BU223" s="56"/>
      <c r="BW223" s="517"/>
      <c r="BZ223" s="28"/>
      <c r="CA223" s="56"/>
      <c r="CC223" s="517"/>
      <c r="CF223" s="28"/>
      <c r="CG223" s="56"/>
      <c r="CI223" s="517"/>
      <c r="CL223" s="28"/>
      <c r="CM223" s="56"/>
      <c r="CO223" s="517"/>
      <c r="CR223" s="28"/>
      <c r="CS223" s="56"/>
      <c r="CU223" s="517"/>
      <c r="CX223" s="28"/>
      <c r="CY223" s="56"/>
      <c r="DA223" s="517"/>
      <c r="DD223" s="28"/>
      <c r="DE223" s="56"/>
      <c r="DG223" s="517"/>
      <c r="DJ223" s="28"/>
      <c r="DK223" s="56"/>
      <c r="DM223" s="517"/>
      <c r="DP223" s="28"/>
      <c r="DQ223" s="56"/>
      <c r="DS223" s="517"/>
      <c r="DV223" s="28"/>
      <c r="DW223" s="56"/>
      <c r="DY223" s="517"/>
      <c r="EB223" s="28"/>
      <c r="EC223" s="56"/>
      <c r="EE223" s="517"/>
      <c r="EH223" s="28"/>
      <c r="EI223" s="56"/>
      <c r="EK223" s="517"/>
      <c r="EN223" s="28"/>
      <c r="EO223" s="56"/>
      <c r="EQ223" s="517"/>
      <c r="ET223" s="28"/>
      <c r="EU223" s="56"/>
      <c r="EW223" s="517"/>
      <c r="EZ223" s="28"/>
      <c r="FA223" s="56"/>
      <c r="FC223" s="517"/>
      <c r="FF223" s="28"/>
      <c r="FG223" s="56"/>
      <c r="FI223" s="517"/>
      <c r="FL223" s="28"/>
      <c r="FM223" s="56"/>
      <c r="FO223" s="517"/>
      <c r="FR223" s="28"/>
      <c r="FS223" s="56"/>
      <c r="FU223" s="517"/>
      <c r="FX223" s="28"/>
      <c r="FY223" s="56"/>
      <c r="GA223" s="517"/>
      <c r="GD223" s="28"/>
      <c r="GE223" s="56"/>
      <c r="GG223" s="517"/>
      <c r="GJ223" s="28"/>
      <c r="GK223" s="56"/>
      <c r="GM223" s="517"/>
      <c r="GN223" s="616"/>
      <c r="GO223" s="616"/>
      <c r="GP223" s="28"/>
      <c r="GQ223" s="56"/>
      <c r="GR223" s="616"/>
      <c r="GS223" s="517"/>
      <c r="GT223" s="616"/>
      <c r="GU223" s="616"/>
      <c r="GV223" s="28"/>
      <c r="GW223" s="56"/>
      <c r="HM223" s="616"/>
    </row>
    <row r="224" spans="1:221" ht="16.5">
      <c r="A224" s="479" t="s">
        <v>2734</v>
      </c>
      <c r="D224" s="28">
        <f>'Punten per wedstrijd'!E1072</f>
        <v>1893.8000000000002</v>
      </c>
      <c r="E224" s="56">
        <v>0</v>
      </c>
      <c r="G224" s="479" t="s">
        <v>2719</v>
      </c>
      <c r="J224" s="28">
        <f>'Punten per wedstrijd'!E1032</f>
        <v>2579.9</v>
      </c>
      <c r="K224" s="56">
        <v>1</v>
      </c>
      <c r="M224" s="516" t="s">
        <v>16</v>
      </c>
      <c r="N224" s="524" t="s">
        <v>1776</v>
      </c>
      <c r="O224" s="241"/>
      <c r="P224" s="241"/>
      <c r="Q224" s="241"/>
      <c r="R224" s="523">
        <f>$AR$402</f>
        <v>50</v>
      </c>
      <c r="S224" s="556">
        <f>$E$402</f>
        <v>12594.5</v>
      </c>
      <c r="V224" s="479" t="s">
        <v>2726</v>
      </c>
      <c r="Y224" s="479" t="s">
        <v>3628</v>
      </c>
      <c r="AB224" s="479" t="s">
        <v>669</v>
      </c>
      <c r="AG224" s="517" t="s">
        <v>1653</v>
      </c>
      <c r="AJ224" s="28">
        <v>127.69999999999999</v>
      </c>
      <c r="AK224" s="56">
        <v>0</v>
      </c>
      <c r="AM224" s="517" t="s">
        <v>3629</v>
      </c>
      <c r="AP224" s="28">
        <v>271</v>
      </c>
      <c r="AQ224" s="56">
        <v>1</v>
      </c>
      <c r="AS224" s="517" t="s">
        <v>3622</v>
      </c>
      <c r="AV224" s="28">
        <v>96.899999999999991</v>
      </c>
      <c r="AW224" s="56">
        <v>2</v>
      </c>
      <c r="AY224" s="517" t="s">
        <v>143</v>
      </c>
      <c r="BB224" s="28">
        <v>36.4</v>
      </c>
      <c r="BC224" s="56">
        <v>0</v>
      </c>
      <c r="BE224" s="517" t="s">
        <v>639</v>
      </c>
      <c r="BH224" s="28">
        <v>174.09999999999997</v>
      </c>
      <c r="BI224" s="56">
        <v>0</v>
      </c>
      <c r="BK224" s="517" t="s">
        <v>3630</v>
      </c>
      <c r="BN224" s="28">
        <v>189.00000000000003</v>
      </c>
      <c r="BO224" s="56">
        <v>3</v>
      </c>
      <c r="BQ224" s="517" t="s">
        <v>1753</v>
      </c>
      <c r="BT224" s="28">
        <v>119.80000000000001</v>
      </c>
      <c r="BU224" s="56">
        <v>3</v>
      </c>
      <c r="BW224" s="517" t="s">
        <v>3621</v>
      </c>
      <c r="BZ224" s="28">
        <v>342.9</v>
      </c>
      <c r="CA224" s="56">
        <v>3</v>
      </c>
      <c r="CC224" s="517" t="s">
        <v>1753</v>
      </c>
      <c r="CF224" s="28">
        <v>156</v>
      </c>
      <c r="CG224" s="56">
        <v>3</v>
      </c>
      <c r="CI224" s="517" t="s">
        <v>669</v>
      </c>
      <c r="CL224" s="28">
        <v>312.10000000000002</v>
      </c>
      <c r="CM224" s="56">
        <v>1</v>
      </c>
      <c r="CO224" s="517" t="s">
        <v>1653</v>
      </c>
      <c r="CR224" s="28">
        <v>482.5</v>
      </c>
      <c r="CS224" s="56">
        <v>1</v>
      </c>
      <c r="CU224" s="517" t="s">
        <v>2718</v>
      </c>
      <c r="CX224" s="28">
        <v>673.19999999999993</v>
      </c>
      <c r="CY224" s="56">
        <v>2</v>
      </c>
      <c r="DA224" s="517" t="s">
        <v>3634</v>
      </c>
      <c r="DD224" s="28">
        <v>25.9</v>
      </c>
      <c r="DE224" s="56">
        <v>3</v>
      </c>
      <c r="DG224" s="517" t="s">
        <v>2721</v>
      </c>
      <c r="DJ224" s="28">
        <v>0</v>
      </c>
      <c r="DK224" s="56">
        <v>0</v>
      </c>
      <c r="DM224" s="517" t="s">
        <v>1753</v>
      </c>
      <c r="DP224" s="28">
        <v>483.9</v>
      </c>
      <c r="DQ224" s="56">
        <v>1</v>
      </c>
      <c r="DS224" s="517" t="s">
        <v>3626</v>
      </c>
      <c r="DV224" s="28">
        <v>426.80000000000007</v>
      </c>
      <c r="DW224" s="56">
        <v>0</v>
      </c>
      <c r="DY224" s="517" t="s">
        <v>3634</v>
      </c>
      <c r="EB224" s="28">
        <v>203</v>
      </c>
      <c r="EC224" s="56">
        <v>0</v>
      </c>
      <c r="EE224" s="517" t="s">
        <v>143</v>
      </c>
      <c r="EH224" s="28">
        <v>352.3</v>
      </c>
      <c r="EI224" s="56">
        <v>3</v>
      </c>
      <c r="EK224" s="517" t="s">
        <v>2726</v>
      </c>
      <c r="EN224" s="28">
        <v>156</v>
      </c>
      <c r="EO224" s="56">
        <v>0</v>
      </c>
      <c r="EQ224" s="517" t="s">
        <v>3626</v>
      </c>
      <c r="ET224" s="28">
        <v>329</v>
      </c>
      <c r="EU224" s="56">
        <v>1</v>
      </c>
      <c r="EW224" s="517" t="s">
        <v>654</v>
      </c>
      <c r="EZ224" s="28">
        <v>328.5</v>
      </c>
      <c r="FA224" s="56">
        <v>1</v>
      </c>
      <c r="FC224" s="517" t="s">
        <v>639</v>
      </c>
      <c r="FF224" s="28">
        <v>275.84999999999997</v>
      </c>
      <c r="FG224" s="56">
        <v>0</v>
      </c>
      <c r="FI224" s="517" t="s">
        <v>638</v>
      </c>
      <c r="FL224" s="28">
        <v>552.6</v>
      </c>
      <c r="FM224" s="56">
        <v>2</v>
      </c>
      <c r="FO224" s="517" t="s">
        <v>25</v>
      </c>
      <c r="FR224" s="28">
        <v>91.5</v>
      </c>
      <c r="FS224" s="56">
        <v>0</v>
      </c>
      <c r="FU224" s="517" t="s">
        <v>3638</v>
      </c>
      <c r="FX224" s="28">
        <v>519.29999999999995</v>
      </c>
      <c r="FY224" s="56">
        <v>2</v>
      </c>
      <c r="GA224" s="517" t="s">
        <v>3685</v>
      </c>
      <c r="GD224" s="28">
        <v>421.5</v>
      </c>
      <c r="GE224" s="56">
        <v>0</v>
      </c>
      <c r="GG224" s="517" t="s">
        <v>1653</v>
      </c>
      <c r="GJ224" s="28">
        <v>630.30000000000007</v>
      </c>
      <c r="GK224" s="56">
        <v>3</v>
      </c>
      <c r="GM224" s="517" t="s">
        <v>639</v>
      </c>
      <c r="GN224" s="616"/>
      <c r="GO224" s="616"/>
      <c r="GP224" s="28">
        <v>222</v>
      </c>
      <c r="GQ224" s="56">
        <v>0</v>
      </c>
      <c r="GR224" s="616"/>
      <c r="GS224" s="517" t="s">
        <v>2723</v>
      </c>
      <c r="GT224" s="616"/>
      <c r="GU224" s="616"/>
      <c r="GV224" s="28">
        <v>0</v>
      </c>
      <c r="GW224" s="56">
        <v>0</v>
      </c>
      <c r="HM224" s="616"/>
    </row>
    <row r="225" spans="1:226" ht="16.5">
      <c r="A225" s="479" t="s">
        <v>1666</v>
      </c>
      <c r="D225" s="28">
        <f>'Punten per wedstrijd'!E1012</f>
        <v>2626.0999999999995</v>
      </c>
      <c r="E225" s="56">
        <v>3</v>
      </c>
      <c r="G225" s="479" t="s">
        <v>638</v>
      </c>
      <c r="J225" s="28">
        <f>'Punten per wedstrijd'!E1088</f>
        <v>2599.2000000000003</v>
      </c>
      <c r="K225" s="56">
        <v>2</v>
      </c>
      <c r="M225" s="516" t="s">
        <v>18</v>
      </c>
      <c r="N225" s="524" t="s">
        <v>3995</v>
      </c>
      <c r="O225" s="241"/>
      <c r="P225" s="241"/>
      <c r="Q225" s="241"/>
      <c r="R225" s="523">
        <f>$AR$334</f>
        <v>49</v>
      </c>
      <c r="S225" s="556">
        <f>$E$334</f>
        <v>10330.200000000001</v>
      </c>
      <c r="V225" s="479" t="s">
        <v>2719</v>
      </c>
      <c r="Y225" s="479" t="s">
        <v>2707</v>
      </c>
      <c r="AB225" s="479" t="s">
        <v>154</v>
      </c>
      <c r="AG225" s="517" t="s">
        <v>2726</v>
      </c>
      <c r="AJ225" s="28">
        <v>281.3</v>
      </c>
      <c r="AK225" s="56">
        <v>3</v>
      </c>
      <c r="AM225" s="517" t="s">
        <v>1666</v>
      </c>
      <c r="AP225" s="28">
        <v>280.2</v>
      </c>
      <c r="AQ225" s="56">
        <v>2</v>
      </c>
      <c r="AS225" s="517" t="s">
        <v>669</v>
      </c>
      <c r="AV225" s="28">
        <v>79.8</v>
      </c>
      <c r="AW225" s="56">
        <v>1</v>
      </c>
      <c r="AY225" s="517" t="s">
        <v>154</v>
      </c>
      <c r="BB225" s="28">
        <v>124.6</v>
      </c>
      <c r="BC225" s="56">
        <v>3</v>
      </c>
      <c r="BE225" s="517" t="s">
        <v>3629</v>
      </c>
      <c r="BH225" s="28">
        <v>748.1</v>
      </c>
      <c r="BI225" s="56">
        <v>3</v>
      </c>
      <c r="BK225" s="517" t="s">
        <v>3628</v>
      </c>
      <c r="BN225" s="28">
        <v>120.5</v>
      </c>
      <c r="BO225" s="56">
        <v>0</v>
      </c>
      <c r="BQ225" s="517" t="s">
        <v>683</v>
      </c>
      <c r="BT225" s="28">
        <v>58.7</v>
      </c>
      <c r="BU225" s="56">
        <v>0</v>
      </c>
      <c r="BW225" s="517" t="s">
        <v>1653</v>
      </c>
      <c r="BZ225" s="28">
        <v>45</v>
      </c>
      <c r="CA225" s="56">
        <v>0</v>
      </c>
      <c r="CC225" s="517" t="s">
        <v>669</v>
      </c>
      <c r="CF225" s="28">
        <v>111</v>
      </c>
      <c r="CG225" s="56">
        <v>0</v>
      </c>
      <c r="CI225" s="517" t="s">
        <v>1656</v>
      </c>
      <c r="CL225" s="28">
        <v>349.8</v>
      </c>
      <c r="CM225" s="56">
        <v>2</v>
      </c>
      <c r="CO225" s="517" t="s">
        <v>2714</v>
      </c>
      <c r="CR225" s="28">
        <v>550.90000000000009</v>
      </c>
      <c r="CS225" s="56">
        <v>2</v>
      </c>
      <c r="CU225" s="517" t="s">
        <v>1656</v>
      </c>
      <c r="CX225" s="28">
        <v>670.80000000000018</v>
      </c>
      <c r="CY225" s="56">
        <v>1</v>
      </c>
      <c r="DA225" s="517" t="s">
        <v>1666</v>
      </c>
      <c r="DD225" s="28">
        <v>13.2</v>
      </c>
      <c r="DE225" s="56">
        <v>0</v>
      </c>
      <c r="DG225" s="517" t="s">
        <v>669</v>
      </c>
      <c r="DJ225" s="28">
        <v>42</v>
      </c>
      <c r="DK225" s="56">
        <v>3</v>
      </c>
      <c r="DM225" s="517" t="s">
        <v>2723</v>
      </c>
      <c r="DP225" s="28">
        <v>496.5</v>
      </c>
      <c r="DQ225" s="56">
        <v>2</v>
      </c>
      <c r="DS225" s="517" t="s">
        <v>654</v>
      </c>
      <c r="DV225" s="28">
        <v>1030.5</v>
      </c>
      <c r="DW225" s="56">
        <v>3</v>
      </c>
      <c r="DY225" s="517" t="s">
        <v>2707</v>
      </c>
      <c r="EB225" s="28">
        <v>448.4</v>
      </c>
      <c r="EC225" s="56">
        <v>3</v>
      </c>
      <c r="EE225" s="517" t="s">
        <v>2721</v>
      </c>
      <c r="EH225" s="28">
        <v>265.8</v>
      </c>
      <c r="EI225" s="56">
        <v>0</v>
      </c>
      <c r="EK225" s="517" t="s">
        <v>2734</v>
      </c>
      <c r="EN225" s="28">
        <v>318.39999999999998</v>
      </c>
      <c r="EO225" s="56">
        <v>3</v>
      </c>
      <c r="EQ225" s="517" t="s">
        <v>3623</v>
      </c>
      <c r="ET225" s="28">
        <v>381.79999999999995</v>
      </c>
      <c r="EU225" s="56">
        <v>2</v>
      </c>
      <c r="EW225" s="517" t="s">
        <v>154</v>
      </c>
      <c r="EZ225" s="28">
        <v>387.5</v>
      </c>
      <c r="FA225" s="56">
        <v>2</v>
      </c>
      <c r="FC225" s="517" t="s">
        <v>2721</v>
      </c>
      <c r="FF225" s="28">
        <v>747.6</v>
      </c>
      <c r="FG225" s="56">
        <v>3</v>
      </c>
      <c r="FI225" s="517" t="s">
        <v>3629</v>
      </c>
      <c r="FL225" s="28">
        <v>517.90000000000009</v>
      </c>
      <c r="FM225" s="56">
        <v>1</v>
      </c>
      <c r="FO225" s="517" t="s">
        <v>3623</v>
      </c>
      <c r="FR225" s="28">
        <v>133.5</v>
      </c>
      <c r="FS225" s="56">
        <v>3</v>
      </c>
      <c r="FU225" s="517" t="s">
        <v>2707</v>
      </c>
      <c r="FX225" s="28">
        <v>462.5</v>
      </c>
      <c r="FY225" s="56">
        <v>1</v>
      </c>
      <c r="GA225" s="517" t="s">
        <v>669</v>
      </c>
      <c r="GD225" s="28">
        <v>548.1</v>
      </c>
      <c r="GE225" s="56">
        <v>3</v>
      </c>
      <c r="GG225" s="517" t="s">
        <v>1</v>
      </c>
      <c r="GJ225" s="28">
        <v>302.29999999999995</v>
      </c>
      <c r="GK225" s="56">
        <v>0</v>
      </c>
      <c r="GM225" s="517" t="s">
        <v>1</v>
      </c>
      <c r="GN225" s="616"/>
      <c r="GO225" s="616"/>
      <c r="GP225" s="28">
        <v>417.9</v>
      </c>
      <c r="GQ225" s="56">
        <v>3</v>
      </c>
      <c r="GR225" s="616"/>
      <c r="GS225" s="517" t="s">
        <v>3628</v>
      </c>
      <c r="GT225" s="616"/>
      <c r="GU225" s="616"/>
      <c r="GV225" s="28">
        <v>171.6</v>
      </c>
      <c r="GW225" s="56">
        <v>3</v>
      </c>
      <c r="HM225" s="616"/>
    </row>
    <row r="226" spans="1:226" ht="16.5">
      <c r="A226" s="479"/>
      <c r="D226" s="28"/>
      <c r="E226" s="56"/>
      <c r="G226" s="479"/>
      <c r="J226" s="28"/>
      <c r="K226" s="56"/>
      <c r="M226" s="516" t="s">
        <v>20</v>
      </c>
      <c r="N226" s="524" t="s">
        <v>1784</v>
      </c>
      <c r="O226" s="241"/>
      <c r="P226" s="241"/>
      <c r="Q226" s="241"/>
      <c r="R226" s="523">
        <f>$AR$418</f>
        <v>48</v>
      </c>
      <c r="S226" s="556">
        <f>$E$418</f>
        <v>11169.400000000001</v>
      </c>
      <c r="V226" s="479"/>
      <c r="Y226" s="479"/>
      <c r="AB226" s="479"/>
      <c r="AG226" s="517"/>
      <c r="AJ226" s="28"/>
      <c r="AK226" s="56"/>
      <c r="AM226" s="517"/>
      <c r="AP226" s="28"/>
      <c r="AQ226" s="56"/>
      <c r="AS226" s="517"/>
      <c r="AV226" s="28"/>
      <c r="AW226" s="56"/>
      <c r="AY226" s="517"/>
      <c r="BB226" s="28"/>
      <c r="BC226" s="56"/>
      <c r="BE226" s="517"/>
      <c r="BH226" s="28"/>
      <c r="BI226" s="56"/>
      <c r="BK226" s="517"/>
      <c r="BN226" s="28"/>
      <c r="BO226" s="56"/>
      <c r="BQ226" s="517"/>
      <c r="BT226" s="28"/>
      <c r="BU226" s="56"/>
      <c r="BW226" s="517"/>
      <c r="BZ226" s="28"/>
      <c r="CA226" s="56"/>
      <c r="CC226" s="517"/>
      <c r="CF226" s="28"/>
      <c r="CG226" s="56"/>
      <c r="CI226" s="517"/>
      <c r="CL226" s="28"/>
      <c r="CM226" s="56"/>
      <c r="CO226" s="517"/>
      <c r="CR226" s="28"/>
      <c r="CS226" s="56"/>
      <c r="CU226" s="517"/>
      <c r="CX226" s="28"/>
      <c r="CY226" s="56"/>
      <c r="DA226" s="517"/>
      <c r="DD226" s="28"/>
      <c r="DE226" s="56"/>
      <c r="DG226" s="517"/>
      <c r="DJ226" s="28"/>
      <c r="DK226" s="56"/>
      <c r="DM226" s="517"/>
      <c r="DP226" s="28"/>
      <c r="DQ226" s="56"/>
      <c r="DS226" s="517"/>
      <c r="DV226" s="28"/>
      <c r="DW226" s="56"/>
      <c r="DY226" s="517"/>
      <c r="EB226" s="28"/>
      <c r="EC226" s="56"/>
      <c r="EE226" s="517"/>
      <c r="EH226" s="28"/>
      <c r="EI226" s="56"/>
      <c r="EK226" s="517"/>
      <c r="EN226" s="28"/>
      <c r="EO226" s="56"/>
      <c r="EQ226" s="517"/>
      <c r="ET226" s="28"/>
      <c r="EU226" s="56"/>
      <c r="EW226" s="517"/>
      <c r="EZ226" s="28"/>
      <c r="FA226" s="56"/>
      <c r="FC226" s="517"/>
      <c r="FF226" s="28"/>
      <c r="FG226" s="56"/>
      <c r="FI226" s="517"/>
      <c r="FL226" s="28"/>
      <c r="FM226" s="56"/>
      <c r="FO226" s="517"/>
      <c r="FR226" s="28"/>
      <c r="FS226" s="56"/>
      <c r="FU226" s="517"/>
      <c r="FX226" s="28"/>
      <c r="FY226" s="56"/>
      <c r="GA226" s="517"/>
      <c r="GD226" s="28"/>
      <c r="GE226" s="56"/>
      <c r="GG226" s="517"/>
      <c r="GJ226" s="28"/>
      <c r="GK226" s="56"/>
      <c r="GM226" s="517"/>
      <c r="GN226" s="616"/>
      <c r="GO226" s="616"/>
      <c r="GP226" s="28"/>
      <c r="GQ226" s="56"/>
      <c r="GR226" s="616"/>
      <c r="GS226" s="517"/>
      <c r="GT226" s="616"/>
      <c r="GU226" s="616"/>
      <c r="GV226" s="28"/>
      <c r="GW226" s="56"/>
      <c r="HM226" s="616"/>
    </row>
    <row r="227" spans="1:226" ht="16.5">
      <c r="A227" s="479" t="s">
        <v>3627</v>
      </c>
      <c r="D227" s="28">
        <f>'Punten per wedstrijd'!E1023</f>
        <v>2299.3000000000006</v>
      </c>
      <c r="E227" s="56">
        <v>1</v>
      </c>
      <c r="G227" s="479" t="s">
        <v>3685</v>
      </c>
      <c r="J227" s="28">
        <f>'Punten per wedstrijd'!E1098</f>
        <v>1783.2</v>
      </c>
      <c r="K227" s="56">
        <v>0</v>
      </c>
      <c r="M227" s="516" t="s">
        <v>22</v>
      </c>
      <c r="N227" s="524" t="s">
        <v>1774</v>
      </c>
      <c r="O227" s="241"/>
      <c r="P227" s="241"/>
      <c r="Q227" s="241"/>
      <c r="R227" s="523">
        <f>$AR$422</f>
        <v>47</v>
      </c>
      <c r="S227" s="556">
        <f>$E$422</f>
        <v>11882.400000000001</v>
      </c>
      <c r="V227" s="479" t="s">
        <v>3634</v>
      </c>
      <c r="Y227" s="479" t="s">
        <v>3623</v>
      </c>
      <c r="AB227" s="479" t="s">
        <v>3638</v>
      </c>
      <c r="AG227" s="517" t="s">
        <v>3620</v>
      </c>
      <c r="AJ227" s="28">
        <v>123.1</v>
      </c>
      <c r="AK227" s="56">
        <v>0</v>
      </c>
      <c r="AM227" s="517" t="s">
        <v>683</v>
      </c>
      <c r="AP227" s="28">
        <v>254.7</v>
      </c>
      <c r="AQ227" s="56">
        <v>2</v>
      </c>
      <c r="AS227" s="517" t="s">
        <v>154</v>
      </c>
      <c r="AV227" s="28">
        <v>116.10000000000001</v>
      </c>
      <c r="AW227" s="56">
        <v>3</v>
      </c>
      <c r="AY227" s="517" t="s">
        <v>2721</v>
      </c>
      <c r="BB227" s="28">
        <v>54.6</v>
      </c>
      <c r="BC227" s="56">
        <v>0</v>
      </c>
      <c r="BE227" s="517" t="s">
        <v>638</v>
      </c>
      <c r="BH227" s="28">
        <v>660.80000000000018</v>
      </c>
      <c r="BI227" s="56">
        <v>3</v>
      </c>
      <c r="BK227" s="517" t="s">
        <v>143</v>
      </c>
      <c r="BN227" s="28">
        <v>197.2</v>
      </c>
      <c r="BO227" s="56">
        <v>2</v>
      </c>
      <c r="BQ227" s="517" t="s">
        <v>3620</v>
      </c>
      <c r="BT227" s="28">
        <v>94.6</v>
      </c>
      <c r="BU227" s="56">
        <v>3</v>
      </c>
      <c r="BW227" s="517" t="s">
        <v>2707</v>
      </c>
      <c r="BZ227" s="28">
        <v>94.5</v>
      </c>
      <c r="CA227" s="56">
        <v>0</v>
      </c>
      <c r="CC227" s="517" t="s">
        <v>2734</v>
      </c>
      <c r="CF227" s="28">
        <v>124</v>
      </c>
      <c r="CG227" s="56">
        <v>1</v>
      </c>
      <c r="CI227" s="517" t="s">
        <v>1</v>
      </c>
      <c r="CL227" s="28">
        <v>280.7</v>
      </c>
      <c r="CM227" s="56">
        <v>2</v>
      </c>
      <c r="CO227" s="517" t="s">
        <v>3685</v>
      </c>
      <c r="CR227" s="28">
        <v>554.19999999999993</v>
      </c>
      <c r="CS227" s="56">
        <v>2</v>
      </c>
      <c r="CU227" s="517" t="s">
        <v>2721</v>
      </c>
      <c r="CX227" s="28">
        <v>637.6</v>
      </c>
      <c r="CY227" s="56">
        <v>0</v>
      </c>
      <c r="DA227" s="517" t="s">
        <v>1653</v>
      </c>
      <c r="DD227" s="28">
        <v>0</v>
      </c>
      <c r="DE227" s="56">
        <v>0</v>
      </c>
      <c r="DG227" s="517" t="s">
        <v>3627</v>
      </c>
      <c r="DJ227" s="28">
        <v>6</v>
      </c>
      <c r="DK227" s="56">
        <v>0</v>
      </c>
      <c r="DM227" s="517" t="s">
        <v>3620</v>
      </c>
      <c r="DP227" s="28">
        <v>513.55000000000007</v>
      </c>
      <c r="DQ227" s="56">
        <v>0</v>
      </c>
      <c r="DS227" s="517" t="s">
        <v>3629</v>
      </c>
      <c r="DV227" s="28">
        <v>608.5</v>
      </c>
      <c r="DW227" s="56">
        <v>1</v>
      </c>
      <c r="DY227" s="517" t="s">
        <v>25</v>
      </c>
      <c r="EB227" s="28">
        <v>291.5</v>
      </c>
      <c r="EC227" s="56">
        <v>3</v>
      </c>
      <c r="EE227" s="517" t="s">
        <v>3629</v>
      </c>
      <c r="EH227" s="28">
        <v>270.5</v>
      </c>
      <c r="EI227" s="56">
        <v>3</v>
      </c>
      <c r="EK227" s="517" t="s">
        <v>2721</v>
      </c>
      <c r="EN227" s="28">
        <v>0</v>
      </c>
      <c r="EO227" s="56">
        <v>0</v>
      </c>
      <c r="EQ227" s="517" t="s">
        <v>3627</v>
      </c>
      <c r="ET227" s="28">
        <v>192</v>
      </c>
      <c r="EU227" s="56">
        <v>3</v>
      </c>
      <c r="EW227" s="517" t="s">
        <v>3623</v>
      </c>
      <c r="EZ227" s="28">
        <v>755</v>
      </c>
      <c r="FA227" s="56">
        <v>2</v>
      </c>
      <c r="FC227" s="517" t="s">
        <v>3626</v>
      </c>
      <c r="FF227" s="28">
        <v>331.8</v>
      </c>
      <c r="FG227" s="56">
        <v>0</v>
      </c>
      <c r="FI227" s="517" t="s">
        <v>683</v>
      </c>
      <c r="FL227" s="28">
        <v>295.5</v>
      </c>
      <c r="FM227" s="56">
        <v>0</v>
      </c>
      <c r="FO227" s="517" t="s">
        <v>2707</v>
      </c>
      <c r="FR227" s="28">
        <v>173.89999999999998</v>
      </c>
      <c r="FS227" s="56">
        <v>3</v>
      </c>
      <c r="FU227" s="517" t="s">
        <v>2714</v>
      </c>
      <c r="FX227" s="28">
        <v>521.5</v>
      </c>
      <c r="FY227" s="56">
        <v>2</v>
      </c>
      <c r="GA227" s="517" t="s">
        <v>3622</v>
      </c>
      <c r="GD227" s="28">
        <v>358.6</v>
      </c>
      <c r="GE227" s="56">
        <v>0</v>
      </c>
      <c r="GG227" s="517" t="s">
        <v>669</v>
      </c>
      <c r="GJ227" s="28">
        <v>436.6</v>
      </c>
      <c r="GK227" s="56">
        <v>1</v>
      </c>
      <c r="GM227" s="517" t="s">
        <v>2734</v>
      </c>
      <c r="GN227" s="616"/>
      <c r="GO227" s="616"/>
      <c r="GP227" s="28">
        <v>213.20000000000002</v>
      </c>
      <c r="GQ227" s="56">
        <v>0</v>
      </c>
      <c r="GR227" s="616"/>
      <c r="GS227" s="517" t="s">
        <v>1753</v>
      </c>
      <c r="GT227" s="616"/>
      <c r="GU227" s="616"/>
      <c r="GV227" s="28">
        <v>0</v>
      </c>
      <c r="GW227" s="56">
        <v>0</v>
      </c>
      <c r="HM227" s="616"/>
    </row>
    <row r="228" spans="1:226" ht="16.5">
      <c r="A228" s="479" t="s">
        <v>2723</v>
      </c>
      <c r="D228" s="28">
        <f>'Punten per wedstrijd'!E1078</f>
        <v>2646.9</v>
      </c>
      <c r="E228" s="56">
        <v>2</v>
      </c>
      <c r="G228" s="479" t="s">
        <v>143</v>
      </c>
      <c r="J228" s="28">
        <f>'Punten per wedstrijd'!E1102</f>
        <v>2725.1000000000004</v>
      </c>
      <c r="K228" s="56">
        <v>3</v>
      </c>
      <c r="M228" s="516" t="s">
        <v>24</v>
      </c>
      <c r="N228" s="524" t="s">
        <v>4062</v>
      </c>
      <c r="O228" s="241"/>
      <c r="P228" s="241"/>
      <c r="Q228" s="241"/>
      <c r="R228" s="523">
        <f>$AR$436</f>
        <v>46</v>
      </c>
      <c r="S228" s="556">
        <f>$E$436</f>
        <v>13447.999999999998</v>
      </c>
      <c r="V228" s="479" t="s">
        <v>3622</v>
      </c>
      <c r="Y228" s="479" t="s">
        <v>2726</v>
      </c>
      <c r="AB228" s="479" t="s">
        <v>3629</v>
      </c>
      <c r="AG228" s="517" t="s">
        <v>2714</v>
      </c>
      <c r="AJ228" s="28">
        <v>297.7</v>
      </c>
      <c r="AK228" s="56">
        <v>3</v>
      </c>
      <c r="AM228" s="517" t="s">
        <v>2719</v>
      </c>
      <c r="AP228" s="28">
        <v>241.3</v>
      </c>
      <c r="AQ228" s="56">
        <v>1</v>
      </c>
      <c r="AS228" s="517" t="s">
        <v>3638</v>
      </c>
      <c r="AV228" s="28">
        <v>43.7</v>
      </c>
      <c r="AW228" s="56">
        <v>0</v>
      </c>
      <c r="AY228" s="517" t="s">
        <v>3622</v>
      </c>
      <c r="BB228" s="28">
        <v>132.9</v>
      </c>
      <c r="BC228" s="56">
        <v>3</v>
      </c>
      <c r="BE228" s="517" t="s">
        <v>2714</v>
      </c>
      <c r="BH228" s="28">
        <v>360.59999999999997</v>
      </c>
      <c r="BI228" s="56">
        <v>0</v>
      </c>
      <c r="BK228" s="517" t="s">
        <v>3620</v>
      </c>
      <c r="BN228" s="28">
        <v>176.6</v>
      </c>
      <c r="BO228" s="56">
        <v>1</v>
      </c>
      <c r="BQ228" s="517" t="s">
        <v>1666</v>
      </c>
      <c r="BT228" s="28">
        <v>71</v>
      </c>
      <c r="BU228" s="56">
        <v>0</v>
      </c>
      <c r="BW228" s="517" t="s">
        <v>25</v>
      </c>
      <c r="BZ228" s="28">
        <v>328.8</v>
      </c>
      <c r="CA228" s="56">
        <v>3</v>
      </c>
      <c r="CC228" s="517" t="s">
        <v>3629</v>
      </c>
      <c r="CF228" s="28">
        <v>125.3</v>
      </c>
      <c r="CG228" s="56">
        <v>2</v>
      </c>
      <c r="CI228" s="517" t="s">
        <v>3622</v>
      </c>
      <c r="CL228" s="28">
        <v>240.5</v>
      </c>
      <c r="CM228" s="56">
        <v>1</v>
      </c>
      <c r="CO228" s="517" t="s">
        <v>653</v>
      </c>
      <c r="CR228" s="28">
        <v>475.40000000000003</v>
      </c>
      <c r="CS228" s="56">
        <v>1</v>
      </c>
      <c r="CU228" s="517" t="s">
        <v>683</v>
      </c>
      <c r="CX228" s="28">
        <v>972.3</v>
      </c>
      <c r="CY228" s="56">
        <v>3</v>
      </c>
      <c r="DA228" s="517" t="s">
        <v>669</v>
      </c>
      <c r="DD228" s="28">
        <v>36</v>
      </c>
      <c r="DE228" s="56">
        <v>3</v>
      </c>
      <c r="DG228" s="517" t="s">
        <v>3622</v>
      </c>
      <c r="DJ228" s="28">
        <v>87.5</v>
      </c>
      <c r="DK228" s="56">
        <v>3</v>
      </c>
      <c r="DM228" s="517" t="s">
        <v>3685</v>
      </c>
      <c r="DP228" s="28">
        <v>675.8</v>
      </c>
      <c r="DQ228" s="56">
        <v>3</v>
      </c>
      <c r="DS228" s="517" t="s">
        <v>25</v>
      </c>
      <c r="DV228" s="28">
        <v>628.9</v>
      </c>
      <c r="DW228" s="56">
        <v>2</v>
      </c>
      <c r="DY228" s="517" t="s">
        <v>653</v>
      </c>
      <c r="EB228" s="28">
        <v>3.9000000000000004</v>
      </c>
      <c r="EC228" s="56">
        <v>0</v>
      </c>
      <c r="EE228" s="517" t="s">
        <v>654</v>
      </c>
      <c r="EH228" s="28">
        <v>134.9</v>
      </c>
      <c r="EI228" s="56">
        <v>0</v>
      </c>
      <c r="EK228" s="517" t="s">
        <v>1666</v>
      </c>
      <c r="EN228" s="28">
        <v>369.59999999999997</v>
      </c>
      <c r="EO228" s="56">
        <v>3</v>
      </c>
      <c r="EQ228" s="517" t="s">
        <v>1753</v>
      </c>
      <c r="ET228" s="28">
        <v>7.7000000000000011</v>
      </c>
      <c r="EU228" s="56">
        <v>0</v>
      </c>
      <c r="EW228" s="517" t="s">
        <v>3630</v>
      </c>
      <c r="EZ228" s="28">
        <v>618.4</v>
      </c>
      <c r="FA228" s="56">
        <v>1</v>
      </c>
      <c r="FC228" s="517" t="s">
        <v>2726</v>
      </c>
      <c r="FF228" s="28">
        <v>714.7</v>
      </c>
      <c r="FG228" s="56">
        <v>3</v>
      </c>
      <c r="FI228" s="517" t="s">
        <v>2734</v>
      </c>
      <c r="FL228" s="28">
        <v>620.29999999999995</v>
      </c>
      <c r="FM228" s="56">
        <v>3</v>
      </c>
      <c r="FO228" s="517" t="s">
        <v>2718</v>
      </c>
      <c r="FR228" s="28">
        <v>97</v>
      </c>
      <c r="FS228" s="56">
        <v>0</v>
      </c>
      <c r="FU228" s="517" t="s">
        <v>3685</v>
      </c>
      <c r="FX228" s="28">
        <v>473.4</v>
      </c>
      <c r="FY228" s="56">
        <v>1</v>
      </c>
      <c r="GA228" s="517" t="s">
        <v>1653</v>
      </c>
      <c r="GD228" s="28">
        <v>528.70000000000005</v>
      </c>
      <c r="GE228" s="56">
        <v>3</v>
      </c>
      <c r="GG228" s="517" t="s">
        <v>3621</v>
      </c>
      <c r="GJ228" s="28">
        <v>476.70000000000005</v>
      </c>
      <c r="GK228" s="56">
        <v>2</v>
      </c>
      <c r="GM228" s="517" t="s">
        <v>3638</v>
      </c>
      <c r="GN228" s="616"/>
      <c r="GO228" s="616"/>
      <c r="GP228" s="28">
        <v>472</v>
      </c>
      <c r="GQ228" s="56">
        <v>3</v>
      </c>
      <c r="GR228" s="616"/>
      <c r="GS228" s="517" t="s">
        <v>154</v>
      </c>
      <c r="GT228" s="616"/>
      <c r="GU228" s="616"/>
      <c r="GV228" s="28">
        <v>23.1</v>
      </c>
      <c r="GW228" s="56">
        <v>3</v>
      </c>
      <c r="HM228" s="616"/>
    </row>
    <row r="229" spans="1:226" ht="16.5">
      <c r="A229" s="479"/>
      <c r="D229" s="28"/>
      <c r="E229" s="56"/>
      <c r="J229" s="28"/>
      <c r="K229" s="56"/>
      <c r="M229" s="516" t="s">
        <v>26</v>
      </c>
      <c r="N229" s="524" t="s">
        <v>4048</v>
      </c>
      <c r="O229" s="241"/>
      <c r="P229" s="241"/>
      <c r="Q229" s="241"/>
      <c r="R229" s="523">
        <f>$AR$426</f>
        <v>46</v>
      </c>
      <c r="S229" s="556">
        <f>$E$426</f>
        <v>12692.199999999999</v>
      </c>
      <c r="V229" s="479"/>
      <c r="Y229" s="479"/>
      <c r="AB229" s="479"/>
      <c r="AG229" s="517"/>
      <c r="AJ229" s="28"/>
      <c r="AK229" s="56"/>
      <c r="AM229" s="517"/>
      <c r="AP229" s="28"/>
      <c r="AQ229" s="56"/>
      <c r="AS229" s="517"/>
      <c r="AV229" s="28"/>
      <c r="AW229" s="56"/>
      <c r="AY229" s="517"/>
      <c r="BB229" s="28"/>
      <c r="BC229" s="56"/>
      <c r="BE229" s="517"/>
      <c r="BH229" s="28"/>
      <c r="BI229" s="56"/>
      <c r="BK229" s="517"/>
      <c r="BN229" s="28"/>
      <c r="BO229" s="56"/>
      <c r="BQ229" s="517"/>
      <c r="BT229" s="28"/>
      <c r="BU229" s="56"/>
      <c r="BW229" s="517"/>
      <c r="BZ229" s="28"/>
      <c r="CA229" s="56"/>
      <c r="CC229" s="517"/>
      <c r="CF229" s="28"/>
      <c r="CG229" s="56"/>
      <c r="CI229" s="517"/>
      <c r="CL229" s="28"/>
      <c r="CM229" s="56"/>
      <c r="CO229" s="517"/>
      <c r="CR229" s="28"/>
      <c r="CS229" s="56"/>
      <c r="CU229" s="517"/>
      <c r="CX229" s="28"/>
      <c r="CY229" s="56"/>
      <c r="DA229" s="517"/>
      <c r="DD229" s="28"/>
      <c r="DE229" s="56"/>
      <c r="DG229" s="517"/>
      <c r="DJ229" s="28"/>
      <c r="DK229" s="56"/>
      <c r="DM229" s="517"/>
      <c r="DP229" s="28"/>
      <c r="DQ229" s="56"/>
      <c r="DS229" s="517"/>
      <c r="DV229" s="28"/>
      <c r="DW229" s="56"/>
      <c r="DY229" s="517"/>
      <c r="EB229" s="28"/>
      <c r="EC229" s="56"/>
      <c r="EE229" s="517"/>
      <c r="EH229" s="28"/>
      <c r="EI229" s="56"/>
      <c r="EK229" s="517"/>
      <c r="EN229" s="28"/>
      <c r="EO229" s="56"/>
      <c r="EQ229" s="517"/>
      <c r="ET229" s="28"/>
      <c r="EU229" s="56"/>
      <c r="EW229" s="517"/>
      <c r="EZ229" s="28"/>
      <c r="FA229" s="56"/>
      <c r="FC229" s="517"/>
      <c r="FF229" s="28"/>
      <c r="FG229" s="56"/>
      <c r="FI229" s="517"/>
      <c r="FL229" s="28"/>
      <c r="FM229" s="56"/>
      <c r="FO229" s="517"/>
      <c r="FR229" s="28"/>
      <c r="FS229" s="56"/>
      <c r="FU229" s="517"/>
      <c r="FX229" s="28"/>
      <c r="FY229" s="56"/>
      <c r="GA229" s="517"/>
      <c r="GD229" s="28"/>
      <c r="GE229" s="56"/>
      <c r="GG229" s="517"/>
      <c r="GJ229" s="28"/>
      <c r="GK229" s="56"/>
      <c r="GM229" s="517"/>
      <c r="GN229" s="616"/>
      <c r="GO229" s="616"/>
      <c r="GP229" s="28"/>
      <c r="GQ229" s="56"/>
      <c r="GR229" s="616"/>
      <c r="GS229" s="517"/>
      <c r="GT229" s="616"/>
      <c r="GU229" s="616"/>
      <c r="GV229" s="28"/>
      <c r="GW229" s="56"/>
      <c r="HM229" s="616"/>
    </row>
    <row r="230" spans="1:226" ht="16.5">
      <c r="A230" s="479" t="s">
        <v>25</v>
      </c>
      <c r="D230" s="28">
        <f>'Punten per wedstrijd'!E1061</f>
        <v>3273.2999999999997</v>
      </c>
      <c r="E230" s="56">
        <v>2</v>
      </c>
      <c r="G230" s="479" t="s">
        <v>3622</v>
      </c>
      <c r="J230" s="28">
        <f>'Punten per wedstrijd'!E995</f>
        <v>1837.8999999999999</v>
      </c>
      <c r="K230" s="56">
        <v>0</v>
      </c>
      <c r="M230" s="516" t="s">
        <v>28</v>
      </c>
      <c r="N230" s="524" t="s">
        <v>4018</v>
      </c>
      <c r="O230" s="241"/>
      <c r="P230" s="241"/>
      <c r="Q230" s="241"/>
      <c r="R230" s="523">
        <f>$AR$369</f>
        <v>45</v>
      </c>
      <c r="S230" s="556">
        <f>$E$369</f>
        <v>12418.8</v>
      </c>
      <c r="V230" s="479" t="s">
        <v>639</v>
      </c>
      <c r="Y230" s="479" t="s">
        <v>3620</v>
      </c>
      <c r="AB230" s="479" t="s">
        <v>2723</v>
      </c>
      <c r="AG230" s="517" t="s">
        <v>154</v>
      </c>
      <c r="AJ230" s="28">
        <v>540.09999999999991</v>
      </c>
      <c r="AK230" s="56">
        <v>1</v>
      </c>
      <c r="AM230" s="517" t="s">
        <v>2721</v>
      </c>
      <c r="AP230" s="28">
        <v>196</v>
      </c>
      <c r="AQ230" s="56">
        <v>0</v>
      </c>
      <c r="AS230" s="517" t="s">
        <v>1</v>
      </c>
      <c r="AV230" s="28">
        <v>109.4</v>
      </c>
      <c r="AW230" s="56">
        <v>3</v>
      </c>
      <c r="AY230" s="517" t="s">
        <v>1656</v>
      </c>
      <c r="BB230" s="28">
        <v>147.9</v>
      </c>
      <c r="BC230" s="56">
        <v>3</v>
      </c>
      <c r="BE230" s="517" t="s">
        <v>654</v>
      </c>
      <c r="BH230" s="28">
        <v>1019.5</v>
      </c>
      <c r="BI230" s="56">
        <v>3</v>
      </c>
      <c r="BK230" s="517" t="s">
        <v>3626</v>
      </c>
      <c r="BN230" s="28">
        <v>68.400000000000006</v>
      </c>
      <c r="BO230" s="56">
        <v>0</v>
      </c>
      <c r="BQ230" s="517" t="s">
        <v>2707</v>
      </c>
      <c r="BT230" s="28">
        <v>162.60000000000002</v>
      </c>
      <c r="BU230" s="56">
        <v>3</v>
      </c>
      <c r="BW230" s="517" t="s">
        <v>1</v>
      </c>
      <c r="BZ230" s="28">
        <v>57</v>
      </c>
      <c r="CA230" s="56">
        <v>0</v>
      </c>
      <c r="CC230" s="517" t="s">
        <v>654</v>
      </c>
      <c r="CF230" s="28">
        <v>112.3</v>
      </c>
      <c r="CG230" s="56">
        <v>1</v>
      </c>
      <c r="CI230" s="517" t="s">
        <v>2707</v>
      </c>
      <c r="CL230" s="28">
        <v>313.5</v>
      </c>
      <c r="CM230" s="56">
        <v>1</v>
      </c>
      <c r="CO230" s="517" t="s">
        <v>3620</v>
      </c>
      <c r="CR230" s="28">
        <v>447.40000000000003</v>
      </c>
      <c r="CS230" s="56">
        <v>3</v>
      </c>
      <c r="CU230" s="517" t="s">
        <v>1</v>
      </c>
      <c r="CX230" s="28">
        <v>338.1</v>
      </c>
      <c r="CY230" s="56">
        <v>0</v>
      </c>
      <c r="DA230" s="517" t="s">
        <v>2719</v>
      </c>
      <c r="DD230" s="28">
        <v>0</v>
      </c>
      <c r="DE230" s="56">
        <v>0</v>
      </c>
      <c r="DG230" s="517" t="s">
        <v>143</v>
      </c>
      <c r="DJ230" s="28">
        <v>55.5</v>
      </c>
      <c r="DK230" s="56">
        <v>3</v>
      </c>
      <c r="DM230" s="517" t="s">
        <v>25</v>
      </c>
      <c r="DP230" s="28">
        <v>296.2</v>
      </c>
      <c r="DQ230" s="56">
        <v>0</v>
      </c>
      <c r="DS230" s="517" t="s">
        <v>653</v>
      </c>
      <c r="DV230" s="28">
        <v>1129.8999999999999</v>
      </c>
      <c r="DW230" s="56">
        <v>3</v>
      </c>
      <c r="DY230" s="517" t="s">
        <v>3622</v>
      </c>
      <c r="EB230" s="28">
        <v>317.3</v>
      </c>
      <c r="EC230" s="56">
        <v>2</v>
      </c>
      <c r="EE230" s="517" t="s">
        <v>3685</v>
      </c>
      <c r="EH230" s="28">
        <v>502.5</v>
      </c>
      <c r="EI230" s="56">
        <v>1</v>
      </c>
      <c r="EK230" s="517" t="s">
        <v>1753</v>
      </c>
      <c r="EN230" s="28">
        <v>110.5</v>
      </c>
      <c r="EO230" s="56">
        <v>0</v>
      </c>
      <c r="EQ230" s="517" t="s">
        <v>1666</v>
      </c>
      <c r="ET230" s="28">
        <v>241</v>
      </c>
      <c r="EU230" s="56">
        <v>2</v>
      </c>
      <c r="EW230" s="517" t="s">
        <v>638</v>
      </c>
      <c r="EZ230" s="28">
        <v>479</v>
      </c>
      <c r="FA230" s="56">
        <v>3</v>
      </c>
      <c r="FC230" s="517" t="s">
        <v>2723</v>
      </c>
      <c r="FF230" s="28">
        <v>364</v>
      </c>
      <c r="FG230" s="56">
        <v>3</v>
      </c>
      <c r="FI230" s="517" t="s">
        <v>143</v>
      </c>
      <c r="FL230" s="28">
        <v>618.29999999999995</v>
      </c>
      <c r="FM230" s="56">
        <v>3</v>
      </c>
      <c r="FO230" s="517" t="s">
        <v>3627</v>
      </c>
      <c r="FR230" s="28">
        <v>148.5</v>
      </c>
      <c r="FS230" s="56">
        <v>1</v>
      </c>
      <c r="FU230" s="517" t="s">
        <v>638</v>
      </c>
      <c r="FX230" s="28">
        <v>583.4</v>
      </c>
      <c r="FY230" s="56">
        <v>2</v>
      </c>
      <c r="GA230" s="517" t="s">
        <v>2707</v>
      </c>
      <c r="GD230" s="28">
        <v>503</v>
      </c>
      <c r="GE230" s="56">
        <v>2</v>
      </c>
      <c r="GG230" s="517" t="s">
        <v>1656</v>
      </c>
      <c r="GJ230" s="28">
        <v>318</v>
      </c>
      <c r="GK230" s="56">
        <v>2</v>
      </c>
      <c r="GM230" s="517" t="s">
        <v>654</v>
      </c>
      <c r="GN230" s="616"/>
      <c r="GO230" s="616"/>
      <c r="GP230" s="28">
        <v>517.9</v>
      </c>
      <c r="GQ230" s="56">
        <v>3</v>
      </c>
      <c r="GR230" s="616"/>
      <c r="GS230" s="517" t="s">
        <v>638</v>
      </c>
      <c r="GT230" s="616"/>
      <c r="GU230" s="616"/>
      <c r="GV230" s="28">
        <v>1.1000000000000001</v>
      </c>
      <c r="GW230" s="56">
        <v>0</v>
      </c>
      <c r="HM230" s="616"/>
    </row>
    <row r="231" spans="1:226" ht="16.5">
      <c r="A231" s="479" t="s">
        <v>683</v>
      </c>
      <c r="D231" s="28">
        <f>'Punten per wedstrijd'!E1081</f>
        <v>2740.4</v>
      </c>
      <c r="E231" s="56">
        <v>1</v>
      </c>
      <c r="G231" s="479" t="s">
        <v>2726</v>
      </c>
      <c r="J231" s="28">
        <f>'Punten per wedstrijd'!E1050</f>
        <v>3537.7</v>
      </c>
      <c r="K231" s="56">
        <v>3</v>
      </c>
      <c r="M231" s="516" t="s">
        <v>30</v>
      </c>
      <c r="N231" s="524" t="s">
        <v>4027</v>
      </c>
      <c r="O231" s="241"/>
      <c r="P231" s="241"/>
      <c r="Q231" s="241"/>
      <c r="R231" s="523">
        <f>$AR$390</f>
        <v>44</v>
      </c>
      <c r="S231" s="556">
        <f>$E$390</f>
        <v>10956.900000000001</v>
      </c>
      <c r="V231" s="479" t="s">
        <v>3628</v>
      </c>
      <c r="Y231" s="479" t="s">
        <v>1656</v>
      </c>
      <c r="AB231" s="479" t="s">
        <v>3621</v>
      </c>
      <c r="AG231" s="517" t="s">
        <v>2721</v>
      </c>
      <c r="AJ231" s="28">
        <v>592.29999999999995</v>
      </c>
      <c r="AK231" s="56">
        <v>2</v>
      </c>
      <c r="AM231" s="517" t="s">
        <v>654</v>
      </c>
      <c r="AP231" s="28">
        <v>415.4</v>
      </c>
      <c r="AQ231" s="56">
        <v>3</v>
      </c>
      <c r="AS231" s="517" t="s">
        <v>3630</v>
      </c>
      <c r="AV231" s="28">
        <v>15</v>
      </c>
      <c r="AW231" s="56">
        <v>0</v>
      </c>
      <c r="AY231" s="517" t="s">
        <v>2726</v>
      </c>
      <c r="BB231" s="28">
        <v>104.1</v>
      </c>
      <c r="BC231" s="56">
        <v>0</v>
      </c>
      <c r="BE231" s="517" t="s">
        <v>143</v>
      </c>
      <c r="BH231" s="28">
        <v>449.59999999999997</v>
      </c>
      <c r="BI231" s="56">
        <v>0</v>
      </c>
      <c r="BK231" s="517" t="s">
        <v>3627</v>
      </c>
      <c r="BN231" s="28">
        <v>182.29999999999995</v>
      </c>
      <c r="BO231" s="56">
        <v>3</v>
      </c>
      <c r="BQ231" s="517" t="s">
        <v>653</v>
      </c>
      <c r="BT231" s="28">
        <v>78.7</v>
      </c>
      <c r="BU231" s="56">
        <v>0</v>
      </c>
      <c r="BW231" s="517" t="s">
        <v>654</v>
      </c>
      <c r="BZ231" s="28">
        <v>274.5</v>
      </c>
      <c r="CA231" s="56">
        <v>3</v>
      </c>
      <c r="CC231" s="517" t="s">
        <v>639</v>
      </c>
      <c r="CF231" s="28">
        <v>113.4</v>
      </c>
      <c r="CG231" s="56">
        <v>2</v>
      </c>
      <c r="CI231" s="517" t="s">
        <v>654</v>
      </c>
      <c r="CL231" s="28">
        <v>358.59999999999997</v>
      </c>
      <c r="CM231" s="56">
        <v>2</v>
      </c>
      <c r="CO231" s="517" t="s">
        <v>2707</v>
      </c>
      <c r="CR231" s="28">
        <v>273</v>
      </c>
      <c r="CS231" s="56">
        <v>0</v>
      </c>
      <c r="CU231" s="517" t="s">
        <v>3623</v>
      </c>
      <c r="CX231" s="28">
        <v>621.30000000000007</v>
      </c>
      <c r="CY231" s="56">
        <v>3</v>
      </c>
      <c r="DA231" s="517" t="s">
        <v>2707</v>
      </c>
      <c r="DD231" s="28">
        <v>72.8</v>
      </c>
      <c r="DE231" s="56">
        <v>3</v>
      </c>
      <c r="DG231" s="517" t="s">
        <v>1656</v>
      </c>
      <c r="DJ231" s="28">
        <v>30</v>
      </c>
      <c r="DK231" s="56">
        <v>0</v>
      </c>
      <c r="DM231" s="517" t="s">
        <v>3630</v>
      </c>
      <c r="DP231" s="28">
        <v>757.4</v>
      </c>
      <c r="DQ231" s="56">
        <v>3</v>
      </c>
      <c r="DS231" s="517" t="s">
        <v>1653</v>
      </c>
      <c r="DV231" s="28">
        <v>579.09999999999991</v>
      </c>
      <c r="DW231" s="56">
        <v>0</v>
      </c>
      <c r="DY231" s="517" t="s">
        <v>3621</v>
      </c>
      <c r="EB231" s="28">
        <v>276.8</v>
      </c>
      <c r="EC231" s="56">
        <v>1</v>
      </c>
      <c r="EE231" s="517" t="s">
        <v>3623</v>
      </c>
      <c r="EH231" s="28">
        <v>580.6</v>
      </c>
      <c r="EI231" s="56">
        <v>2</v>
      </c>
      <c r="EK231" s="517" t="s">
        <v>3628</v>
      </c>
      <c r="EN231" s="28">
        <v>204.8</v>
      </c>
      <c r="EO231" s="56">
        <v>3</v>
      </c>
      <c r="EQ231" s="517" t="s">
        <v>2718</v>
      </c>
      <c r="ET231" s="28">
        <v>231.3</v>
      </c>
      <c r="EU231" s="56">
        <v>1</v>
      </c>
      <c r="EW231" s="517" t="s">
        <v>3626</v>
      </c>
      <c r="EZ231" s="28">
        <v>314.5</v>
      </c>
      <c r="FA231" s="56">
        <v>0</v>
      </c>
      <c r="FC231" s="517" t="s">
        <v>3638</v>
      </c>
      <c r="FF231" s="28">
        <v>156.1</v>
      </c>
      <c r="FG231" s="56">
        <v>0</v>
      </c>
      <c r="FI231" s="517" t="s">
        <v>2723</v>
      </c>
      <c r="FL231" s="28">
        <v>483</v>
      </c>
      <c r="FM231" s="56">
        <v>0</v>
      </c>
      <c r="FO231" s="517" t="s">
        <v>669</v>
      </c>
      <c r="FR231" s="28">
        <v>167.4</v>
      </c>
      <c r="FS231" s="56">
        <v>2</v>
      </c>
      <c r="FU231" s="517" t="s">
        <v>25</v>
      </c>
      <c r="FX231" s="28">
        <v>509.5</v>
      </c>
      <c r="FY231" s="56">
        <v>1</v>
      </c>
      <c r="GA231" s="517" t="s">
        <v>143</v>
      </c>
      <c r="GD231" s="28">
        <v>492.34999999999997</v>
      </c>
      <c r="GE231" s="56">
        <v>1</v>
      </c>
      <c r="GG231" s="517" t="s">
        <v>3629</v>
      </c>
      <c r="GJ231" s="28">
        <v>279.60000000000002</v>
      </c>
      <c r="GK231" s="56">
        <v>1</v>
      </c>
      <c r="GM231" s="517" t="s">
        <v>2726</v>
      </c>
      <c r="GN231" s="616"/>
      <c r="GO231" s="616"/>
      <c r="GP231" s="28">
        <v>389.70000000000005</v>
      </c>
      <c r="GQ231" s="56">
        <v>0</v>
      </c>
      <c r="GR231" s="616"/>
      <c r="GS231" s="517" t="s">
        <v>3622</v>
      </c>
      <c r="GT231" s="616"/>
      <c r="GU231" s="616"/>
      <c r="GV231" s="28">
        <v>111.40000000000002</v>
      </c>
      <c r="GW231" s="56">
        <v>3</v>
      </c>
      <c r="HM231" s="616"/>
    </row>
    <row r="232" spans="1:226" ht="16.5">
      <c r="A232" s="479"/>
      <c r="D232" s="28"/>
      <c r="E232" s="56"/>
      <c r="G232" s="479"/>
      <c r="J232" s="28"/>
      <c r="K232" s="56"/>
      <c r="M232" s="516" t="s">
        <v>32</v>
      </c>
      <c r="N232" s="524" t="s">
        <v>4036</v>
      </c>
      <c r="O232" s="241"/>
      <c r="P232" s="241"/>
      <c r="Q232" s="241"/>
      <c r="R232" s="523">
        <f>$AR$413</f>
        <v>44</v>
      </c>
      <c r="S232" s="556">
        <f>$E$413</f>
        <v>10874.8</v>
      </c>
      <c r="V232" s="479"/>
      <c r="Y232" s="479"/>
      <c r="AB232" s="479"/>
      <c r="AG232" s="517"/>
      <c r="AJ232" s="28"/>
      <c r="AK232" s="56"/>
      <c r="AM232" s="517"/>
      <c r="AP232" s="28"/>
      <c r="AQ232" s="56"/>
      <c r="AS232" s="517"/>
      <c r="AV232" s="28"/>
      <c r="AW232" s="56"/>
      <c r="AY232" s="517"/>
      <c r="BB232" s="28"/>
      <c r="BC232" s="56"/>
      <c r="BE232" s="517"/>
      <c r="BH232" s="28"/>
      <c r="BI232" s="56"/>
      <c r="BK232" s="517"/>
      <c r="BN232" s="28"/>
      <c r="BO232" s="56"/>
      <c r="BQ232" s="517"/>
      <c r="BT232" s="28"/>
      <c r="BU232" s="56"/>
      <c r="BW232" s="517"/>
      <c r="BZ232" s="28"/>
      <c r="CA232" s="56"/>
      <c r="CC232" s="517"/>
      <c r="CF232" s="28"/>
      <c r="CG232" s="56"/>
      <c r="CI232" s="517"/>
      <c r="CL232" s="28"/>
      <c r="CM232" s="56"/>
      <c r="CO232" s="517"/>
      <c r="CR232" s="28"/>
      <c r="CS232" s="56"/>
      <c r="CU232" s="517"/>
      <c r="CX232" s="28"/>
      <c r="CY232" s="56"/>
      <c r="DA232" s="517"/>
      <c r="DD232" s="28"/>
      <c r="DE232" s="56"/>
      <c r="DG232" s="517"/>
      <c r="DJ232" s="28"/>
      <c r="DK232" s="56"/>
      <c r="DM232" s="517"/>
      <c r="DP232" s="28"/>
      <c r="DQ232" s="56"/>
      <c r="DS232" s="517"/>
      <c r="DV232" s="28"/>
      <c r="DW232" s="56"/>
      <c r="DY232" s="517"/>
      <c r="EB232" s="28"/>
      <c r="EC232" s="56"/>
      <c r="EE232" s="517"/>
      <c r="EH232" s="28"/>
      <c r="EI232" s="56"/>
      <c r="EK232" s="517"/>
      <c r="EN232" s="28"/>
      <c r="EO232" s="56"/>
      <c r="EQ232" s="517"/>
      <c r="ET232" s="28"/>
      <c r="EU232" s="56"/>
      <c r="EW232" s="517"/>
      <c r="EZ232" s="28"/>
      <c r="FA232" s="56"/>
      <c r="FC232" s="517"/>
      <c r="FF232" s="28"/>
      <c r="FG232" s="56"/>
      <c r="FI232" s="517"/>
      <c r="FL232" s="28"/>
      <c r="FM232" s="56"/>
      <c r="FO232" s="517"/>
      <c r="FR232" s="28"/>
      <c r="FS232" s="56"/>
      <c r="FU232" s="517"/>
      <c r="FX232" s="28"/>
      <c r="FY232" s="56"/>
      <c r="GA232" s="517"/>
      <c r="GD232" s="28"/>
      <c r="GE232" s="56"/>
      <c r="GG232" s="517"/>
      <c r="GJ232" s="28"/>
      <c r="GK232" s="56"/>
      <c r="GM232" s="517"/>
      <c r="GN232" s="616"/>
      <c r="GO232" s="616"/>
      <c r="GP232" s="28"/>
      <c r="GQ232" s="56"/>
      <c r="GR232" s="616"/>
      <c r="GS232" s="517"/>
      <c r="GT232" s="616"/>
      <c r="GU232" s="616"/>
      <c r="GV232" s="28"/>
      <c r="GW232" s="56"/>
      <c r="HM232" s="616"/>
    </row>
    <row r="233" spans="1:226" ht="16.5">
      <c r="A233" s="479" t="s">
        <v>2707</v>
      </c>
      <c r="D233" s="28">
        <f>'Punten per wedstrijd'!E999</f>
        <v>3570.1</v>
      </c>
      <c r="E233" s="56">
        <v>3</v>
      </c>
      <c r="G233" s="479" t="s">
        <v>3623</v>
      </c>
      <c r="J233" s="28">
        <f>'Punten per wedstrijd'!E1000</f>
        <v>1793.1</v>
      </c>
      <c r="K233" s="56">
        <v>1</v>
      </c>
      <c r="M233" s="516" t="s">
        <v>34</v>
      </c>
      <c r="N233" s="524" t="s">
        <v>3996</v>
      </c>
      <c r="O233" s="241"/>
      <c r="P233" s="241"/>
      <c r="Q233" s="241"/>
      <c r="R233" s="523">
        <f>$AR$336</f>
        <v>44</v>
      </c>
      <c r="S233" s="556">
        <f>$E$336</f>
        <v>10867.2</v>
      </c>
      <c r="V233" s="479" t="s">
        <v>669</v>
      </c>
      <c r="Y233" s="479" t="s">
        <v>154</v>
      </c>
      <c r="AB233" s="479" t="s">
        <v>1</v>
      </c>
      <c r="AG233" s="517" t="s">
        <v>2723</v>
      </c>
      <c r="AJ233" s="28">
        <v>272.09999999999997</v>
      </c>
      <c r="AK233" s="56">
        <v>0</v>
      </c>
      <c r="AM233" s="517" t="s">
        <v>3627</v>
      </c>
      <c r="AP233" s="28">
        <v>26.2</v>
      </c>
      <c r="AQ233" s="56">
        <v>0</v>
      </c>
      <c r="AS233" s="517" t="s">
        <v>639</v>
      </c>
      <c r="AV233" s="28">
        <v>36</v>
      </c>
      <c r="AW233" s="56">
        <v>0</v>
      </c>
      <c r="AY233" s="517" t="s">
        <v>2734</v>
      </c>
      <c r="BB233" s="28">
        <v>127.3</v>
      </c>
      <c r="BC233" s="56">
        <v>1</v>
      </c>
      <c r="BE233" s="517" t="s">
        <v>1653</v>
      </c>
      <c r="BH233" s="28">
        <v>664.25</v>
      </c>
      <c r="BI233" s="56">
        <v>1</v>
      </c>
      <c r="BK233" s="517" t="s">
        <v>3629</v>
      </c>
      <c r="BN233" s="28">
        <v>289.40000000000003</v>
      </c>
      <c r="BO233" s="56">
        <v>3</v>
      </c>
      <c r="BQ233" s="517" t="s">
        <v>2734</v>
      </c>
      <c r="BT233" s="28">
        <v>79.8</v>
      </c>
      <c r="BU233" s="56">
        <v>3</v>
      </c>
      <c r="BW233" s="517" t="s">
        <v>683</v>
      </c>
      <c r="BZ233" s="28">
        <v>186.5</v>
      </c>
      <c r="CA233" s="56">
        <v>1</v>
      </c>
      <c r="CC233" s="517" t="s">
        <v>3634</v>
      </c>
      <c r="CF233" s="28">
        <v>67.2</v>
      </c>
      <c r="CG233" s="56">
        <v>3</v>
      </c>
      <c r="CI233" s="517" t="s">
        <v>1666</v>
      </c>
      <c r="CL233" s="28">
        <v>457.9</v>
      </c>
      <c r="CM233" s="56">
        <v>2</v>
      </c>
      <c r="CO233" s="517" t="s">
        <v>3634</v>
      </c>
      <c r="CR233" s="28">
        <v>715.40000000000009</v>
      </c>
      <c r="CS233" s="56">
        <v>3</v>
      </c>
      <c r="CU233" s="517" t="s">
        <v>639</v>
      </c>
      <c r="CX233" s="28">
        <v>118.75</v>
      </c>
      <c r="CY233" s="56">
        <v>0</v>
      </c>
      <c r="DA233" s="517" t="s">
        <v>3622</v>
      </c>
      <c r="DD233" s="28">
        <v>0</v>
      </c>
      <c r="DE233" s="56">
        <v>1</v>
      </c>
      <c r="DG233" s="517" t="s">
        <v>653</v>
      </c>
      <c r="DJ233" s="28">
        <v>0</v>
      </c>
      <c r="DK233" s="56">
        <v>0</v>
      </c>
      <c r="DM233" s="517" t="s">
        <v>2719</v>
      </c>
      <c r="DP233" s="28">
        <v>306.29999999999995</v>
      </c>
      <c r="DQ233" s="56">
        <v>2</v>
      </c>
      <c r="DS233" s="517" t="s">
        <v>1</v>
      </c>
      <c r="DV233" s="28">
        <v>289.59999999999997</v>
      </c>
      <c r="DW233" s="56">
        <v>0</v>
      </c>
      <c r="DY233" s="517" t="s">
        <v>2719</v>
      </c>
      <c r="EB233" s="28">
        <v>165.5</v>
      </c>
      <c r="EC233" s="56">
        <v>0</v>
      </c>
      <c r="EE233" s="517" t="s">
        <v>2723</v>
      </c>
      <c r="EH233" s="28">
        <v>308.7</v>
      </c>
      <c r="EI233" s="56">
        <v>1</v>
      </c>
      <c r="EK233" s="517" t="s">
        <v>3623</v>
      </c>
      <c r="EN233" s="28">
        <v>542.1</v>
      </c>
      <c r="EO233" s="56">
        <v>3</v>
      </c>
      <c r="EQ233" s="517" t="s">
        <v>2734</v>
      </c>
      <c r="ET233" s="28">
        <v>127.7</v>
      </c>
      <c r="EU233" s="56">
        <v>0</v>
      </c>
      <c r="EW233" s="517" t="s">
        <v>2718</v>
      </c>
      <c r="EZ233" s="28">
        <v>503</v>
      </c>
      <c r="FA233" s="56">
        <v>1</v>
      </c>
      <c r="FC233" s="517" t="s">
        <v>2734</v>
      </c>
      <c r="FF233" s="28">
        <v>44</v>
      </c>
      <c r="FG233" s="56">
        <v>3</v>
      </c>
      <c r="FI233" s="517" t="s">
        <v>1753</v>
      </c>
      <c r="FL233" s="28">
        <v>388.8</v>
      </c>
      <c r="FM233" s="56">
        <v>1</v>
      </c>
      <c r="FO233" s="517" t="s">
        <v>3629</v>
      </c>
      <c r="FR233" s="28">
        <v>100.9</v>
      </c>
      <c r="FS233" s="56">
        <v>3</v>
      </c>
      <c r="FU233" s="517" t="s">
        <v>669</v>
      </c>
      <c r="FX233" s="28">
        <v>636.6</v>
      </c>
      <c r="FY233" s="56">
        <v>3</v>
      </c>
      <c r="GA233" s="517" t="s">
        <v>653</v>
      </c>
      <c r="GD233" s="28">
        <v>578.6</v>
      </c>
      <c r="GE233" s="56">
        <v>2</v>
      </c>
      <c r="GG233" s="517" t="s">
        <v>2714</v>
      </c>
      <c r="GJ233" s="28">
        <v>516.5</v>
      </c>
      <c r="GK233" s="56">
        <v>2</v>
      </c>
      <c r="GM233" s="517" t="s">
        <v>3629</v>
      </c>
      <c r="GN233" s="616"/>
      <c r="GO233" s="616"/>
      <c r="GP233" s="28">
        <v>597.79999999999995</v>
      </c>
      <c r="GQ233" s="56">
        <v>1</v>
      </c>
      <c r="GR233" s="616"/>
      <c r="GS233" s="517" t="s">
        <v>3634</v>
      </c>
      <c r="GT233" s="616"/>
      <c r="GU233" s="616"/>
      <c r="GV233" s="28">
        <v>0</v>
      </c>
      <c r="GW233" s="56">
        <v>0</v>
      </c>
      <c r="HM233" s="616"/>
    </row>
    <row r="234" spans="1:226" ht="16.5">
      <c r="A234" s="479" t="s">
        <v>639</v>
      </c>
      <c r="D234" s="28">
        <f>'Punten per wedstrijd'!E1019</f>
        <v>1257.4000000000001</v>
      </c>
      <c r="E234" s="56">
        <v>0</v>
      </c>
      <c r="G234" s="479" t="s">
        <v>1653</v>
      </c>
      <c r="J234" s="28">
        <f>'Punten per wedstrijd'!E1001</f>
        <v>2212.5000000000005</v>
      </c>
      <c r="K234" s="56">
        <v>2</v>
      </c>
      <c r="M234" s="516" t="s">
        <v>36</v>
      </c>
      <c r="N234" s="524" t="s">
        <v>1783</v>
      </c>
      <c r="O234" s="241"/>
      <c r="P234" s="241"/>
      <c r="Q234" s="241"/>
      <c r="R234" s="523">
        <f>$AR$416</f>
        <v>43</v>
      </c>
      <c r="S234" s="556">
        <f>$E$416</f>
        <v>13288.4</v>
      </c>
      <c r="V234" s="479" t="s">
        <v>653</v>
      </c>
      <c r="Y234" s="479" t="s">
        <v>2714</v>
      </c>
      <c r="AB234" s="479" t="s">
        <v>3685</v>
      </c>
      <c r="AG234" s="517" t="s">
        <v>3626</v>
      </c>
      <c r="AJ234" s="28">
        <v>399.9</v>
      </c>
      <c r="AK234" s="56">
        <v>3</v>
      </c>
      <c r="AM234" s="517" t="s">
        <v>1653</v>
      </c>
      <c r="AP234" s="28">
        <v>199.5</v>
      </c>
      <c r="AQ234" s="56">
        <v>3</v>
      </c>
      <c r="AS234" s="517" t="s">
        <v>3626</v>
      </c>
      <c r="AV234" s="28">
        <v>142</v>
      </c>
      <c r="AW234" s="56">
        <v>3</v>
      </c>
      <c r="AY234" s="517" t="s">
        <v>1653</v>
      </c>
      <c r="BB234" s="28">
        <v>134.4</v>
      </c>
      <c r="BC234" s="56">
        <v>2</v>
      </c>
      <c r="BE234" s="517" t="s">
        <v>1753</v>
      </c>
      <c r="BH234" s="28">
        <v>718.9</v>
      </c>
      <c r="BI234" s="56">
        <v>2</v>
      </c>
      <c r="BK234" s="517" t="s">
        <v>2707</v>
      </c>
      <c r="BN234" s="28">
        <v>152.00000000000003</v>
      </c>
      <c r="BO234" s="56">
        <v>0</v>
      </c>
      <c r="BQ234" s="517" t="s">
        <v>3626</v>
      </c>
      <c r="BT234" s="28">
        <v>53.100000000000009</v>
      </c>
      <c r="BU234" s="56">
        <v>0</v>
      </c>
      <c r="BW234" s="517" t="s">
        <v>1656</v>
      </c>
      <c r="BZ234" s="28">
        <v>195.6</v>
      </c>
      <c r="CA234" s="56">
        <v>2</v>
      </c>
      <c r="CC234" s="517" t="s">
        <v>2721</v>
      </c>
      <c r="CF234" s="28">
        <v>29.700000000000003</v>
      </c>
      <c r="CG234" s="56">
        <v>0</v>
      </c>
      <c r="CI234" s="517" t="s">
        <v>3623</v>
      </c>
      <c r="CL234" s="28">
        <v>432.3</v>
      </c>
      <c r="CM234" s="56">
        <v>1</v>
      </c>
      <c r="CO234" s="517" t="s">
        <v>3638</v>
      </c>
      <c r="CR234" s="28">
        <v>386.3</v>
      </c>
      <c r="CS234" s="56">
        <v>0</v>
      </c>
      <c r="CU234" s="517" t="s">
        <v>2719</v>
      </c>
      <c r="CX234" s="28">
        <v>915.5</v>
      </c>
      <c r="CY234" s="56">
        <v>3</v>
      </c>
      <c r="DA234" s="517" t="s">
        <v>3628</v>
      </c>
      <c r="DD234" s="28">
        <v>0</v>
      </c>
      <c r="DE234" s="56">
        <v>1</v>
      </c>
      <c r="DG234" s="517" t="s">
        <v>3630</v>
      </c>
      <c r="DJ234" s="28">
        <v>21</v>
      </c>
      <c r="DK234" s="56">
        <v>3</v>
      </c>
      <c r="DM234" s="517" t="s">
        <v>3627</v>
      </c>
      <c r="DP234" s="28">
        <v>293.39999999999998</v>
      </c>
      <c r="DQ234" s="56">
        <v>1</v>
      </c>
      <c r="DS234" s="517" t="s">
        <v>1753</v>
      </c>
      <c r="DV234" s="28">
        <v>1125.05</v>
      </c>
      <c r="DW234" s="56">
        <v>3</v>
      </c>
      <c r="DY234" s="517" t="s">
        <v>3685</v>
      </c>
      <c r="EB234" s="28">
        <v>210</v>
      </c>
      <c r="EC234" s="56">
        <v>3</v>
      </c>
      <c r="EE234" s="517" t="s">
        <v>2714</v>
      </c>
      <c r="EH234" s="28">
        <v>321.59999999999997</v>
      </c>
      <c r="EI234" s="56">
        <v>2</v>
      </c>
      <c r="EK234" s="517" t="s">
        <v>3621</v>
      </c>
      <c r="EN234" s="28">
        <v>203</v>
      </c>
      <c r="EO234" s="56">
        <v>0</v>
      </c>
      <c r="EQ234" s="517" t="s">
        <v>3634</v>
      </c>
      <c r="ET234" s="28">
        <v>341.9</v>
      </c>
      <c r="EU234" s="56">
        <v>3</v>
      </c>
      <c r="EW234" s="517" t="s">
        <v>2723</v>
      </c>
      <c r="EZ234" s="28">
        <v>503.2</v>
      </c>
      <c r="FA234" s="56">
        <v>2</v>
      </c>
      <c r="FC234" s="517" t="s">
        <v>1656</v>
      </c>
      <c r="FF234" s="28">
        <v>33.299999999999997</v>
      </c>
      <c r="FG234" s="56">
        <v>0</v>
      </c>
      <c r="FI234" s="517" t="s">
        <v>3621</v>
      </c>
      <c r="FL234" s="28">
        <v>459.8</v>
      </c>
      <c r="FM234" s="56">
        <v>2</v>
      </c>
      <c r="FO234" s="517" t="s">
        <v>2726</v>
      </c>
      <c r="FR234" s="28">
        <v>74.5</v>
      </c>
      <c r="FS234" s="56">
        <v>0</v>
      </c>
      <c r="FU234" s="517" t="s">
        <v>2734</v>
      </c>
      <c r="FX234" s="28">
        <v>380.3</v>
      </c>
      <c r="FY234" s="56">
        <v>0</v>
      </c>
      <c r="GA234" s="517" t="s">
        <v>3634</v>
      </c>
      <c r="GD234" s="28">
        <v>467.1</v>
      </c>
      <c r="GE234" s="56">
        <v>1</v>
      </c>
      <c r="GG234" s="517" t="s">
        <v>3626</v>
      </c>
      <c r="GJ234" s="28">
        <v>465.5</v>
      </c>
      <c r="GK234" s="56">
        <v>1</v>
      </c>
      <c r="GM234" s="517" t="s">
        <v>683</v>
      </c>
      <c r="GN234" s="616"/>
      <c r="GO234" s="616"/>
      <c r="GP234" s="28">
        <v>711</v>
      </c>
      <c r="GQ234" s="56">
        <v>2</v>
      </c>
      <c r="GR234" s="616"/>
      <c r="GS234" s="517" t="s">
        <v>654</v>
      </c>
      <c r="GT234" s="616"/>
      <c r="GU234" s="616"/>
      <c r="GV234" s="28">
        <v>162</v>
      </c>
      <c r="GW234" s="56">
        <v>3</v>
      </c>
      <c r="HM234" s="616"/>
    </row>
    <row r="235" spans="1:226" ht="16.5">
      <c r="A235" s="479"/>
      <c r="D235" s="28"/>
      <c r="E235" s="56"/>
      <c r="G235" s="479"/>
      <c r="J235" s="28"/>
      <c r="K235" s="56"/>
      <c r="M235" s="516" t="s">
        <v>38</v>
      </c>
      <c r="N235" s="524" t="s">
        <v>4011</v>
      </c>
      <c r="O235" s="241"/>
      <c r="P235" s="241"/>
      <c r="Q235" s="241"/>
      <c r="R235" s="523">
        <f>$AR$364</f>
        <v>43</v>
      </c>
      <c r="S235" s="556">
        <f>$E$364</f>
        <v>10328.400000000001</v>
      </c>
      <c r="V235" s="479"/>
      <c r="Y235" s="479"/>
      <c r="AB235" s="479"/>
      <c r="AG235" s="517"/>
      <c r="AJ235" s="28"/>
      <c r="AK235" s="56"/>
      <c r="AM235" s="517"/>
      <c r="AP235" s="28"/>
      <c r="AQ235" s="56"/>
      <c r="AS235" s="517"/>
      <c r="AV235" s="28"/>
      <c r="AW235" s="56"/>
      <c r="AY235" s="517"/>
      <c r="BB235" s="28"/>
      <c r="BC235" s="56"/>
      <c r="BE235" s="517"/>
      <c r="BH235" s="28"/>
      <c r="BI235" s="56"/>
      <c r="BK235" s="517"/>
      <c r="BN235" s="28"/>
      <c r="BO235" s="56"/>
      <c r="BQ235" s="517"/>
      <c r="BT235" s="28"/>
      <c r="BU235" s="56"/>
      <c r="BW235" s="517"/>
      <c r="BZ235" s="28"/>
      <c r="CA235" s="56"/>
      <c r="CC235" s="517"/>
      <c r="CF235" s="28"/>
      <c r="CG235" s="56"/>
      <c r="CI235" s="517"/>
      <c r="CL235" s="28"/>
      <c r="CM235" s="56"/>
      <c r="CO235" s="517"/>
      <c r="CR235" s="28"/>
      <c r="CS235" s="56"/>
      <c r="CU235" s="517"/>
      <c r="CX235" s="28"/>
      <c r="CY235" s="56"/>
      <c r="DA235" s="517"/>
      <c r="DD235" s="28"/>
      <c r="DE235" s="56"/>
      <c r="DG235" s="517"/>
      <c r="DJ235" s="28"/>
      <c r="DK235" s="56"/>
      <c r="DM235" s="517"/>
      <c r="DP235" s="28"/>
      <c r="DQ235" s="56"/>
      <c r="DS235" s="517"/>
      <c r="DV235" s="28"/>
      <c r="DW235" s="56"/>
      <c r="DY235" s="517"/>
      <c r="EB235" s="28"/>
      <c r="EC235" s="56"/>
      <c r="EE235" s="517"/>
      <c r="EH235" s="28"/>
      <c r="EI235" s="56"/>
      <c r="EK235" s="517"/>
      <c r="EN235" s="28"/>
      <c r="EO235" s="56"/>
      <c r="EQ235" s="517"/>
      <c r="ET235" s="28"/>
      <c r="EU235" s="56"/>
      <c r="EW235" s="517"/>
      <c r="EZ235" s="28"/>
      <c r="FA235" s="56"/>
      <c r="FC235" s="517"/>
      <c r="FF235" s="28"/>
      <c r="FG235" s="56"/>
      <c r="FI235" s="517"/>
      <c r="FL235" s="28"/>
      <c r="FM235" s="56"/>
      <c r="FO235" s="517"/>
      <c r="FR235" s="28"/>
      <c r="FS235" s="56"/>
      <c r="FU235" s="517"/>
      <c r="FX235" s="28"/>
      <c r="FY235" s="56"/>
      <c r="GA235" s="517"/>
      <c r="GD235" s="28"/>
      <c r="GE235" s="56"/>
      <c r="GG235" s="517"/>
      <c r="GJ235" s="28"/>
      <c r="GK235" s="56"/>
      <c r="GM235" s="517"/>
      <c r="GN235" s="616"/>
      <c r="GO235" s="616"/>
      <c r="GP235" s="28"/>
      <c r="GQ235" s="56"/>
      <c r="GR235" s="616"/>
      <c r="GS235" s="517"/>
      <c r="GT235" s="616"/>
      <c r="GU235" s="616"/>
      <c r="GV235" s="28"/>
      <c r="GW235" s="56"/>
      <c r="HM235" s="616"/>
    </row>
    <row r="236" spans="1:226" ht="16.5">
      <c r="A236" s="479" t="s">
        <v>3630</v>
      </c>
      <c r="D236" s="28">
        <f>'Punten per wedstrijd'!E1031</f>
        <v>2651.2999999999997</v>
      </c>
      <c r="E236" s="56">
        <v>1</v>
      </c>
      <c r="G236" s="479" t="s">
        <v>3621</v>
      </c>
      <c r="J236" s="28">
        <f>'Punten per wedstrijd'!E993</f>
        <v>1514.8000000000002</v>
      </c>
      <c r="K236" s="56">
        <v>0</v>
      </c>
      <c r="M236" s="516" t="s">
        <v>145</v>
      </c>
      <c r="N236" s="524" t="s">
        <v>4059</v>
      </c>
      <c r="O236" s="241"/>
      <c r="P236" s="241"/>
      <c r="Q236" s="241"/>
      <c r="R236" s="523">
        <f>$AR$431</f>
        <v>43</v>
      </c>
      <c r="S236" s="556">
        <f>$E$431</f>
        <v>9259.1999999999989</v>
      </c>
      <c r="V236" s="479" t="s">
        <v>1656</v>
      </c>
      <c r="Y236" s="479" t="s">
        <v>2734</v>
      </c>
      <c r="AB236" s="479" t="s">
        <v>1653</v>
      </c>
      <c r="AG236" s="517" t="s">
        <v>1666</v>
      </c>
      <c r="AJ236" s="28">
        <v>279.39999999999998</v>
      </c>
      <c r="AK236" s="56">
        <v>2</v>
      </c>
      <c r="AM236" s="517" t="s">
        <v>2718</v>
      </c>
      <c r="AP236" s="28">
        <v>204.1</v>
      </c>
      <c r="AQ236" s="56">
        <v>0</v>
      </c>
      <c r="AS236" s="517" t="s">
        <v>638</v>
      </c>
      <c r="AV236" s="28">
        <v>121</v>
      </c>
      <c r="AW236" s="56">
        <v>3</v>
      </c>
      <c r="AY236" s="517" t="s">
        <v>3638</v>
      </c>
      <c r="BB236" s="28">
        <v>151.80000000000001</v>
      </c>
      <c r="BC236" s="56">
        <v>2</v>
      </c>
      <c r="BE236" s="517" t="s">
        <v>1</v>
      </c>
      <c r="BH236" s="28">
        <v>415.70000000000005</v>
      </c>
      <c r="BI236" s="56">
        <v>0</v>
      </c>
      <c r="BK236" s="517" t="s">
        <v>2721</v>
      </c>
      <c r="BN236" s="28">
        <v>116.9</v>
      </c>
      <c r="BO236" s="56">
        <v>0</v>
      </c>
      <c r="BQ236" s="517" t="s">
        <v>3623</v>
      </c>
      <c r="BT236" s="28">
        <v>177.6</v>
      </c>
      <c r="BU236" s="56">
        <v>3</v>
      </c>
      <c r="BW236" s="517" t="s">
        <v>3630</v>
      </c>
      <c r="BZ236" s="28">
        <v>536.29999999999995</v>
      </c>
      <c r="CA236" s="56">
        <v>1</v>
      </c>
      <c r="CC236" s="517" t="s">
        <v>2719</v>
      </c>
      <c r="CF236" s="28">
        <v>64.5</v>
      </c>
      <c r="CG236" s="56">
        <v>0</v>
      </c>
      <c r="CI236" s="517" t="s">
        <v>3627</v>
      </c>
      <c r="CL236" s="28">
        <v>377.7</v>
      </c>
      <c r="CM236" s="56">
        <v>3</v>
      </c>
      <c r="CO236" s="517" t="s">
        <v>2719</v>
      </c>
      <c r="CR236" s="28">
        <v>417.40000000000003</v>
      </c>
      <c r="CS236" s="56">
        <v>3</v>
      </c>
      <c r="CU236" s="517" t="s">
        <v>3685</v>
      </c>
      <c r="CX236" s="28">
        <v>553.79999999999995</v>
      </c>
      <c r="CY236" s="56">
        <v>0</v>
      </c>
      <c r="DA236" s="517" t="s">
        <v>1656</v>
      </c>
      <c r="DD236" s="28">
        <v>0</v>
      </c>
      <c r="DE236" s="56">
        <v>0</v>
      </c>
      <c r="DG236" s="517" t="s">
        <v>2734</v>
      </c>
      <c r="DJ236" s="28">
        <v>19.5</v>
      </c>
      <c r="DK236" s="56">
        <v>3</v>
      </c>
      <c r="DM236" s="517" t="s">
        <v>3634</v>
      </c>
      <c r="DP236" s="28">
        <v>316.5</v>
      </c>
      <c r="DQ236" s="56">
        <v>3</v>
      </c>
      <c r="DS236" s="517" t="s">
        <v>3630</v>
      </c>
      <c r="DV236" s="28">
        <v>354.8</v>
      </c>
      <c r="DW236" s="56">
        <v>0</v>
      </c>
      <c r="DY236" s="517" t="s">
        <v>1753</v>
      </c>
      <c r="EB236" s="28">
        <v>231.1</v>
      </c>
      <c r="EC236" s="56">
        <v>3</v>
      </c>
      <c r="EE236" s="517" t="s">
        <v>3626</v>
      </c>
      <c r="EH236" s="28">
        <v>265</v>
      </c>
      <c r="EI236" s="56">
        <v>0</v>
      </c>
      <c r="EK236" s="517" t="s">
        <v>654</v>
      </c>
      <c r="EN236" s="28">
        <v>278.39999999999998</v>
      </c>
      <c r="EO236" s="56">
        <v>3</v>
      </c>
      <c r="EQ236" s="517" t="s">
        <v>3621</v>
      </c>
      <c r="ET236" s="28">
        <v>235.6</v>
      </c>
      <c r="EU236" s="56">
        <v>3</v>
      </c>
      <c r="EW236" s="517" t="s">
        <v>2719</v>
      </c>
      <c r="EZ236" s="28">
        <v>382.7</v>
      </c>
      <c r="FA236" s="56">
        <v>0</v>
      </c>
      <c r="FC236" s="517" t="s">
        <v>3627</v>
      </c>
      <c r="FF236" s="28">
        <v>356.2</v>
      </c>
      <c r="FG236" s="56">
        <v>0</v>
      </c>
      <c r="FI236" s="517" t="s">
        <v>2719</v>
      </c>
      <c r="FL236" s="28">
        <v>558.1</v>
      </c>
      <c r="FM236" s="56">
        <v>2</v>
      </c>
      <c r="FO236" s="517" t="s">
        <v>2734</v>
      </c>
      <c r="FR236" s="28">
        <v>94</v>
      </c>
      <c r="FS236" s="56">
        <v>0</v>
      </c>
      <c r="FU236" s="517" t="s">
        <v>2726</v>
      </c>
      <c r="FX236" s="28">
        <v>408.79999999999995</v>
      </c>
      <c r="FY236" s="56">
        <v>1</v>
      </c>
      <c r="GA236" s="517" t="s">
        <v>3629</v>
      </c>
      <c r="GD236" s="28">
        <v>379</v>
      </c>
      <c r="GE236" s="56">
        <v>1</v>
      </c>
      <c r="GG236" s="517" t="s">
        <v>2723</v>
      </c>
      <c r="GJ236" s="28">
        <v>497.05</v>
      </c>
      <c r="GK236" s="56">
        <v>3</v>
      </c>
      <c r="GM236" s="517" t="s">
        <v>2707</v>
      </c>
      <c r="GN236" s="616"/>
      <c r="GO236" s="616"/>
      <c r="GP236" s="28">
        <v>529.9</v>
      </c>
      <c r="GQ236" s="56">
        <v>0</v>
      </c>
      <c r="GR236" s="616"/>
      <c r="GS236" s="517" t="s">
        <v>3638</v>
      </c>
      <c r="GT236" s="616"/>
      <c r="GU236" s="616"/>
      <c r="GV236" s="28">
        <v>49.500000000000007</v>
      </c>
      <c r="GW236" s="56">
        <v>3</v>
      </c>
      <c r="HM236" s="616"/>
    </row>
    <row r="237" spans="1:226" ht="16.5">
      <c r="A237" s="479" t="s">
        <v>2721</v>
      </c>
      <c r="D237" s="28">
        <f>'Punten per wedstrijd'!E1104</f>
        <v>3257.2999999999997</v>
      </c>
      <c r="E237" s="56">
        <v>2</v>
      </c>
      <c r="G237" s="479" t="s">
        <v>3638</v>
      </c>
      <c r="J237" s="28">
        <f>'Punten per wedstrijd'!E1066</f>
        <v>1921.5999999999997</v>
      </c>
      <c r="K237" s="56">
        <v>3</v>
      </c>
      <c r="M237" s="516" t="s">
        <v>146</v>
      </c>
      <c r="N237" s="524" t="s">
        <v>3017</v>
      </c>
      <c r="O237" s="241"/>
      <c r="P237" s="241"/>
      <c r="Q237" s="241"/>
      <c r="R237" s="523">
        <f>$AR$427</f>
        <v>42</v>
      </c>
      <c r="S237" s="556">
        <f>$E$427</f>
        <v>12936.699999999999</v>
      </c>
      <c r="V237" s="479" t="s">
        <v>654</v>
      </c>
      <c r="Y237" s="479" t="s">
        <v>1</v>
      </c>
      <c r="AB237" s="479" t="s">
        <v>3628</v>
      </c>
      <c r="AG237" s="517" t="s">
        <v>3630</v>
      </c>
      <c r="AJ237" s="28">
        <v>258.39999999999998</v>
      </c>
      <c r="AK237" s="56">
        <v>1</v>
      </c>
      <c r="AM237" s="517" t="s">
        <v>154</v>
      </c>
      <c r="AP237" s="28">
        <v>344.1</v>
      </c>
      <c r="AQ237" s="56">
        <v>3</v>
      </c>
      <c r="AS237" s="517" t="s">
        <v>1656</v>
      </c>
      <c r="AV237" s="28">
        <v>54.000000000000007</v>
      </c>
      <c r="AW237" s="56">
        <v>0</v>
      </c>
      <c r="AY237" s="517" t="s">
        <v>654</v>
      </c>
      <c r="BB237" s="28">
        <v>145.19999999999999</v>
      </c>
      <c r="BC237" s="56">
        <v>1</v>
      </c>
      <c r="BE237" s="517" t="s">
        <v>653</v>
      </c>
      <c r="BH237" s="28">
        <v>624.1</v>
      </c>
      <c r="BI237" s="56">
        <v>3</v>
      </c>
      <c r="BK237" s="517" t="s">
        <v>3623</v>
      </c>
      <c r="BN237" s="28">
        <v>184.29999999999998</v>
      </c>
      <c r="BO237" s="56">
        <v>3</v>
      </c>
      <c r="BQ237" s="517" t="s">
        <v>2718</v>
      </c>
      <c r="BT237" s="28">
        <v>80.599999999999994</v>
      </c>
      <c r="BU237" s="56">
        <v>0</v>
      </c>
      <c r="BW237" s="517" t="s">
        <v>2734</v>
      </c>
      <c r="BZ237" s="28">
        <v>593</v>
      </c>
      <c r="CA237" s="56">
        <v>2</v>
      </c>
      <c r="CC237" s="517" t="s">
        <v>1666</v>
      </c>
      <c r="CF237" s="28">
        <v>128.4</v>
      </c>
      <c r="CG237" s="56">
        <v>3</v>
      </c>
      <c r="CI237" s="517" t="s">
        <v>25</v>
      </c>
      <c r="CL237" s="28">
        <v>244.5</v>
      </c>
      <c r="CM237" s="56">
        <v>0</v>
      </c>
      <c r="CO237" s="517" t="s">
        <v>1</v>
      </c>
      <c r="CR237" s="28">
        <v>248.90000000000003</v>
      </c>
      <c r="CS237" s="56">
        <v>0</v>
      </c>
      <c r="CU237" s="517" t="s">
        <v>25</v>
      </c>
      <c r="CX237" s="28">
        <v>762.8</v>
      </c>
      <c r="CY237" s="56">
        <v>3</v>
      </c>
      <c r="DA237" s="517" t="s">
        <v>3638</v>
      </c>
      <c r="DD237" s="28">
        <v>15.399999999999999</v>
      </c>
      <c r="DE237" s="56">
        <v>3</v>
      </c>
      <c r="DG237" s="517" t="s">
        <v>3620</v>
      </c>
      <c r="DJ237" s="28">
        <v>5.5</v>
      </c>
      <c r="DK237" s="56">
        <v>0</v>
      </c>
      <c r="DM237" s="517" t="s">
        <v>1</v>
      </c>
      <c r="DP237" s="28">
        <v>218.99999999999997</v>
      </c>
      <c r="DQ237" s="56">
        <v>0</v>
      </c>
      <c r="DS237" s="517" t="s">
        <v>154</v>
      </c>
      <c r="DV237" s="28">
        <v>1062</v>
      </c>
      <c r="DW237" s="56">
        <v>3</v>
      </c>
      <c r="DY237" s="517" t="s">
        <v>639</v>
      </c>
      <c r="EB237" s="28">
        <v>60</v>
      </c>
      <c r="EC237" s="56">
        <v>0</v>
      </c>
      <c r="EE237" s="517" t="s">
        <v>3622</v>
      </c>
      <c r="EH237" s="28">
        <v>507</v>
      </c>
      <c r="EI237" s="56">
        <v>3</v>
      </c>
      <c r="EK237" s="517" t="s">
        <v>653</v>
      </c>
      <c r="EN237" s="28">
        <v>0</v>
      </c>
      <c r="EO237" s="56">
        <v>0</v>
      </c>
      <c r="EQ237" s="517" t="s">
        <v>638</v>
      </c>
      <c r="ET237" s="28">
        <v>130</v>
      </c>
      <c r="EU237" s="56">
        <v>0</v>
      </c>
      <c r="EW237" s="517" t="s">
        <v>3629</v>
      </c>
      <c r="EZ237" s="28">
        <v>494</v>
      </c>
      <c r="FA237" s="56">
        <v>3</v>
      </c>
      <c r="FC237" s="517" t="s">
        <v>683</v>
      </c>
      <c r="FF237" s="28">
        <v>568</v>
      </c>
      <c r="FG237" s="56">
        <v>3</v>
      </c>
      <c r="FI237" s="517" t="s">
        <v>25</v>
      </c>
      <c r="FL237" s="28">
        <v>538.29999999999995</v>
      </c>
      <c r="FM237" s="56">
        <v>1</v>
      </c>
      <c r="FO237" s="517" t="s">
        <v>2714</v>
      </c>
      <c r="FR237" s="28">
        <v>152.5</v>
      </c>
      <c r="FS237" s="56">
        <v>3</v>
      </c>
      <c r="FU237" s="517" t="s">
        <v>653</v>
      </c>
      <c r="FX237" s="28">
        <v>464.2</v>
      </c>
      <c r="FY237" s="56">
        <v>2</v>
      </c>
      <c r="GA237" s="517" t="s">
        <v>1753</v>
      </c>
      <c r="GD237" s="28">
        <v>425.3</v>
      </c>
      <c r="GE237" s="56">
        <v>2</v>
      </c>
      <c r="GG237" s="517" t="s">
        <v>639</v>
      </c>
      <c r="GJ237" s="28">
        <v>331.25</v>
      </c>
      <c r="GK237" s="56">
        <v>0</v>
      </c>
      <c r="GM237" s="517" t="s">
        <v>2723</v>
      </c>
      <c r="GN237" s="616"/>
      <c r="GO237" s="616"/>
      <c r="GP237" s="28">
        <v>678.1</v>
      </c>
      <c r="GQ237" s="56">
        <v>3</v>
      </c>
      <c r="GR237" s="616"/>
      <c r="GS237" s="517" t="s">
        <v>3685</v>
      </c>
      <c r="GT237" s="616"/>
      <c r="GU237" s="616"/>
      <c r="GV237" s="28">
        <v>12.100000000000001</v>
      </c>
      <c r="GW237" s="56">
        <v>0</v>
      </c>
      <c r="HM237" s="616"/>
    </row>
    <row r="238" spans="1:226" ht="16.5">
      <c r="A238" s="479"/>
      <c r="D238" s="28"/>
      <c r="E238" s="56"/>
      <c r="J238" s="28"/>
      <c r="K238" s="56"/>
      <c r="M238" s="516" t="s">
        <v>147</v>
      </c>
      <c r="N238" s="524" t="s">
        <v>4064</v>
      </c>
      <c r="O238" s="241"/>
      <c r="P238" s="241"/>
      <c r="Q238" s="241"/>
      <c r="R238" s="523">
        <f>$AR$439</f>
        <v>42</v>
      </c>
      <c r="S238" s="556">
        <f>$E$439</f>
        <v>10916.500000000002</v>
      </c>
      <c r="V238" s="479"/>
      <c r="Y238" s="479"/>
      <c r="AB238" s="479"/>
      <c r="AG238" s="517"/>
      <c r="AJ238" s="28"/>
      <c r="AK238" s="56"/>
      <c r="AM238" s="517"/>
      <c r="AP238" s="28"/>
      <c r="AQ238" s="56"/>
      <c r="AS238" s="517"/>
      <c r="AV238" s="28"/>
      <c r="AW238" s="56"/>
      <c r="AY238" s="517"/>
      <c r="BB238" s="28"/>
      <c r="BC238" s="56"/>
      <c r="BE238" s="517"/>
      <c r="BH238" s="28"/>
      <c r="BI238" s="56"/>
      <c r="BK238" s="517"/>
      <c r="BN238" s="28"/>
      <c r="BO238" s="56"/>
      <c r="BQ238" s="517"/>
      <c r="BT238" s="28"/>
      <c r="BU238" s="56"/>
      <c r="BW238" s="517"/>
      <c r="BZ238" s="28"/>
      <c r="CA238" s="56"/>
      <c r="CC238" s="517"/>
      <c r="CF238" s="28"/>
      <c r="CG238" s="56"/>
      <c r="CI238" s="517"/>
      <c r="CL238" s="28"/>
      <c r="CM238" s="56"/>
      <c r="CO238" s="517"/>
      <c r="CR238" s="28"/>
      <c r="CS238" s="56"/>
      <c r="CU238" s="517"/>
      <c r="CX238" s="28"/>
      <c r="CY238" s="56"/>
      <c r="DA238" s="517"/>
      <c r="DD238" s="28"/>
      <c r="DE238" s="56"/>
      <c r="DG238" s="517"/>
      <c r="DJ238" s="28"/>
      <c r="DK238" s="56"/>
      <c r="DM238" s="517"/>
      <c r="DP238" s="28"/>
      <c r="DQ238" s="56"/>
      <c r="DS238" s="517"/>
      <c r="DV238" s="28"/>
      <c r="DW238" s="56"/>
      <c r="DY238" s="517"/>
      <c r="EB238" s="28"/>
      <c r="EC238" s="56"/>
      <c r="EE238" s="517"/>
      <c r="EH238" s="28"/>
      <c r="EI238" s="56"/>
      <c r="EK238" s="517"/>
      <c r="EN238" s="28"/>
      <c r="EO238" s="56"/>
      <c r="EQ238" s="517"/>
      <c r="ET238" s="28"/>
      <c r="EU238" s="56"/>
      <c r="EW238" s="517"/>
      <c r="EZ238" s="28"/>
      <c r="FA238" s="56"/>
      <c r="FC238" s="517"/>
      <c r="FF238" s="28"/>
      <c r="FG238" s="56"/>
      <c r="FI238" s="517"/>
      <c r="FL238" s="28"/>
      <c r="FM238" s="56"/>
      <c r="FO238" s="517"/>
      <c r="FR238" s="28"/>
      <c r="FS238" s="56"/>
      <c r="FU238" s="517"/>
      <c r="FX238" s="28"/>
      <c r="FY238" s="56"/>
      <c r="GA238" s="517"/>
      <c r="GD238" s="28"/>
      <c r="GE238" s="56"/>
      <c r="GG238" s="517"/>
      <c r="GJ238" s="28"/>
      <c r="GK238" s="56"/>
      <c r="GM238" s="517"/>
      <c r="GN238" s="616"/>
      <c r="GO238" s="616"/>
      <c r="GP238" s="28"/>
      <c r="GQ238" s="56"/>
      <c r="GR238" s="616"/>
      <c r="GS238" s="517"/>
      <c r="GT238" s="616"/>
      <c r="GU238" s="616"/>
      <c r="GV238" s="28"/>
      <c r="GW238" s="56"/>
      <c r="HM238" s="616"/>
      <c r="HN238" s="616"/>
      <c r="HO238" s="616"/>
      <c r="HP238" s="616"/>
      <c r="HQ238" s="616"/>
      <c r="HR238" s="616"/>
    </row>
    <row r="239" spans="1:226" ht="16.5">
      <c r="A239" s="479" t="s">
        <v>654</v>
      </c>
      <c r="D239" s="28">
        <f>'Punten per wedstrijd'!E1085</f>
        <v>2739.1000000000004</v>
      </c>
      <c r="E239" s="56">
        <v>3</v>
      </c>
      <c r="J239" s="28"/>
      <c r="K239" s="56"/>
      <c r="M239" s="516" t="s">
        <v>151</v>
      </c>
      <c r="N239" s="554" t="s">
        <v>4030</v>
      </c>
      <c r="O239" s="241"/>
      <c r="P239" s="241"/>
      <c r="Q239" s="241"/>
      <c r="R239" s="523">
        <f>$AR$391</f>
        <v>41</v>
      </c>
      <c r="S239" s="556">
        <f>$E$391</f>
        <v>13007.3</v>
      </c>
      <c r="V239" s="479" t="s">
        <v>683</v>
      </c>
      <c r="Y239" s="479" t="s">
        <v>653</v>
      </c>
      <c r="AB239" s="479" t="s">
        <v>143</v>
      </c>
      <c r="AG239" s="517" t="s">
        <v>3623</v>
      </c>
      <c r="AJ239" s="28">
        <v>147.6</v>
      </c>
      <c r="AK239" s="56">
        <v>0</v>
      </c>
      <c r="AM239" s="517" t="s">
        <v>2714</v>
      </c>
      <c r="AP239" s="28">
        <v>159.30000000000001</v>
      </c>
      <c r="AQ239" s="56">
        <v>0</v>
      </c>
      <c r="AS239" s="517" t="s">
        <v>654</v>
      </c>
      <c r="AV239" s="28">
        <v>80.8</v>
      </c>
      <c r="AW239" s="56">
        <v>0</v>
      </c>
      <c r="AY239" s="517" t="s">
        <v>683</v>
      </c>
      <c r="BB239" s="28">
        <v>169.8</v>
      </c>
      <c r="BC239" s="56">
        <v>3</v>
      </c>
      <c r="BE239" s="517" t="s">
        <v>2726</v>
      </c>
      <c r="BH239" s="28">
        <v>816.75</v>
      </c>
      <c r="BI239" s="56">
        <v>3</v>
      </c>
      <c r="BK239" s="517" t="s">
        <v>2718</v>
      </c>
      <c r="BN239" s="28">
        <v>188.5</v>
      </c>
      <c r="BO239" s="56">
        <v>0</v>
      </c>
      <c r="BQ239" s="517" t="s">
        <v>3622</v>
      </c>
      <c r="BT239" s="28">
        <v>1.4</v>
      </c>
      <c r="BU239" s="56">
        <v>0</v>
      </c>
      <c r="BW239" s="517" t="s">
        <v>1666</v>
      </c>
      <c r="BZ239" s="28">
        <v>287</v>
      </c>
      <c r="CA239" s="56">
        <v>3</v>
      </c>
      <c r="CC239" s="517" t="s">
        <v>25</v>
      </c>
      <c r="CF239" s="28">
        <v>139.19999999999999</v>
      </c>
      <c r="CG239" s="56">
        <v>3</v>
      </c>
      <c r="CI239" s="517" t="s">
        <v>639</v>
      </c>
      <c r="CL239" s="28">
        <v>193.5</v>
      </c>
      <c r="CM239" s="56">
        <v>0</v>
      </c>
      <c r="CO239" s="517" t="s">
        <v>638</v>
      </c>
      <c r="CR239" s="28">
        <v>292.89999999999998</v>
      </c>
      <c r="CS239" s="56">
        <v>1</v>
      </c>
      <c r="CU239" s="517" t="s">
        <v>3628</v>
      </c>
      <c r="CX239" s="28">
        <v>543</v>
      </c>
      <c r="CY239" s="56">
        <v>3</v>
      </c>
      <c r="DA239" s="517" t="s">
        <v>3623</v>
      </c>
      <c r="DD239" s="28">
        <v>0</v>
      </c>
      <c r="DE239" s="56">
        <v>0</v>
      </c>
      <c r="DG239" s="517" t="s">
        <v>2707</v>
      </c>
      <c r="DJ239" s="28">
        <v>45.5</v>
      </c>
      <c r="DK239" s="56">
        <v>3</v>
      </c>
      <c r="DM239" s="517" t="s">
        <v>1656</v>
      </c>
      <c r="DP239" s="28">
        <v>485.2</v>
      </c>
      <c r="DQ239" s="56">
        <v>1</v>
      </c>
      <c r="DS239" s="517" t="s">
        <v>2734</v>
      </c>
      <c r="DV239" s="28">
        <v>431.4</v>
      </c>
      <c r="DW239" s="56">
        <v>0</v>
      </c>
      <c r="DY239" s="517" t="s">
        <v>1653</v>
      </c>
      <c r="EB239" s="28">
        <v>237.2</v>
      </c>
      <c r="EC239" s="56">
        <v>3</v>
      </c>
      <c r="EE239" s="517" t="s">
        <v>653</v>
      </c>
      <c r="EH239" s="28">
        <v>303.3</v>
      </c>
      <c r="EI239" s="56">
        <v>3</v>
      </c>
      <c r="EK239" s="517" t="s">
        <v>3622</v>
      </c>
      <c r="EN239" s="28">
        <v>329.5</v>
      </c>
      <c r="EO239" s="56">
        <v>0</v>
      </c>
      <c r="EQ239" s="517" t="s">
        <v>653</v>
      </c>
      <c r="ET239" s="28">
        <v>147.80000000000001</v>
      </c>
      <c r="EU239" s="56">
        <v>0</v>
      </c>
      <c r="EW239" s="517" t="s">
        <v>3622</v>
      </c>
      <c r="EZ239" s="28">
        <v>727.5</v>
      </c>
      <c r="FA239" s="56">
        <v>3</v>
      </c>
      <c r="FC239" s="517" t="s">
        <v>653</v>
      </c>
      <c r="FF239" s="28">
        <v>588.4</v>
      </c>
      <c r="FG239" s="56">
        <v>2</v>
      </c>
      <c r="FI239" s="517" t="s">
        <v>3622</v>
      </c>
      <c r="FL239" s="28">
        <v>619.80000000000007</v>
      </c>
      <c r="FM239" s="56">
        <v>3</v>
      </c>
      <c r="FO239" s="517" t="s">
        <v>154</v>
      </c>
      <c r="FR239" s="28">
        <v>79.2</v>
      </c>
      <c r="FS239" s="56">
        <v>0</v>
      </c>
      <c r="FU239" s="517" t="s">
        <v>3623</v>
      </c>
      <c r="FX239" s="28">
        <v>478.3</v>
      </c>
      <c r="FY239" s="56">
        <v>1</v>
      </c>
      <c r="GA239" s="517" t="s">
        <v>654</v>
      </c>
      <c r="GD239" s="28">
        <v>483.09999999999997</v>
      </c>
      <c r="GE239" s="56">
        <v>3</v>
      </c>
      <c r="GG239" s="517" t="s">
        <v>3634</v>
      </c>
      <c r="GJ239" s="28">
        <v>464</v>
      </c>
      <c r="GK239" s="56">
        <v>1</v>
      </c>
      <c r="GM239" s="517" t="s">
        <v>3627</v>
      </c>
      <c r="GN239" s="616"/>
      <c r="GO239" s="616"/>
      <c r="GP239" s="28">
        <v>651.30000000000007</v>
      </c>
      <c r="GQ239" s="56">
        <v>1</v>
      </c>
      <c r="GR239" s="616"/>
      <c r="GS239" s="517" t="s">
        <v>2718</v>
      </c>
      <c r="GT239" s="616"/>
      <c r="GU239" s="616"/>
      <c r="GV239" s="28">
        <v>58.5</v>
      </c>
      <c r="GW239" s="56">
        <v>3</v>
      </c>
      <c r="HM239" s="616"/>
      <c r="HN239" s="616"/>
      <c r="HO239" s="616"/>
      <c r="HP239" s="616"/>
      <c r="HQ239" s="616"/>
      <c r="HR239" s="616"/>
    </row>
    <row r="240" spans="1:226" ht="16.5">
      <c r="A240" s="479" t="s">
        <v>1753</v>
      </c>
      <c r="D240" s="28">
        <f>'Punten per wedstrijd'!E1087</f>
        <v>1918.3</v>
      </c>
      <c r="E240" s="56">
        <v>0</v>
      </c>
      <c r="J240" s="28"/>
      <c r="K240" s="56"/>
      <c r="M240" s="516" t="s">
        <v>157</v>
      </c>
      <c r="N240" s="554" t="s">
        <v>4022</v>
      </c>
      <c r="O240" s="241"/>
      <c r="P240" s="241"/>
      <c r="Q240" s="241"/>
      <c r="R240" s="523">
        <f>$AR$372</f>
        <v>41</v>
      </c>
      <c r="S240" s="556">
        <f>$E$372</f>
        <v>12261.3</v>
      </c>
      <c r="V240" s="479" t="s">
        <v>154</v>
      </c>
      <c r="Y240" s="479" t="s">
        <v>2721</v>
      </c>
      <c r="AB240" s="479" t="s">
        <v>3630</v>
      </c>
      <c r="AG240" s="517" t="s">
        <v>1753</v>
      </c>
      <c r="AJ240" s="28">
        <v>299.30000000000007</v>
      </c>
      <c r="AK240" s="56">
        <v>3</v>
      </c>
      <c r="AM240" s="517" t="s">
        <v>3622</v>
      </c>
      <c r="AP240" s="28">
        <v>201.1</v>
      </c>
      <c r="AQ240" s="56">
        <v>3</v>
      </c>
      <c r="AS240" s="517" t="s">
        <v>2718</v>
      </c>
      <c r="AV240" s="28">
        <v>110.60000000000001</v>
      </c>
      <c r="AW240" s="56">
        <v>3</v>
      </c>
      <c r="AY240" s="517" t="s">
        <v>638</v>
      </c>
      <c r="BB240" s="28">
        <v>50.400000000000006</v>
      </c>
      <c r="BC240" s="56">
        <v>0</v>
      </c>
      <c r="BE240" s="517" t="s">
        <v>683</v>
      </c>
      <c r="BH240" s="28">
        <v>579.49999999999989</v>
      </c>
      <c r="BI240" s="56">
        <v>0</v>
      </c>
      <c r="BK240" s="517" t="s">
        <v>2719</v>
      </c>
      <c r="BN240" s="28">
        <v>300.49999999999994</v>
      </c>
      <c r="BO240" s="56">
        <v>3</v>
      </c>
      <c r="BQ240" s="517" t="s">
        <v>143</v>
      </c>
      <c r="BT240" s="28">
        <v>29.7</v>
      </c>
      <c r="BU240" s="56">
        <v>3</v>
      </c>
      <c r="BW240" s="517" t="s">
        <v>3622</v>
      </c>
      <c r="BZ240" s="28">
        <v>147</v>
      </c>
      <c r="CA240" s="56">
        <v>0</v>
      </c>
      <c r="CC240" s="517" t="s">
        <v>3628</v>
      </c>
      <c r="CF240" s="28">
        <v>94.2</v>
      </c>
      <c r="CG240" s="56">
        <v>0</v>
      </c>
      <c r="CI240" s="517" t="s">
        <v>3620</v>
      </c>
      <c r="CL240" s="28">
        <v>546.5</v>
      </c>
      <c r="CM240" s="56">
        <v>3</v>
      </c>
      <c r="CO240" s="517" t="s">
        <v>1666</v>
      </c>
      <c r="CR240" s="28">
        <v>333.40000000000003</v>
      </c>
      <c r="CS240" s="56">
        <v>2</v>
      </c>
      <c r="CU240" s="517" t="s">
        <v>3620</v>
      </c>
      <c r="CX240" s="28">
        <v>400.6</v>
      </c>
      <c r="CY240" s="56">
        <v>0</v>
      </c>
      <c r="DA240" s="517" t="s">
        <v>639</v>
      </c>
      <c r="DD240" s="28">
        <v>46.5</v>
      </c>
      <c r="DE240" s="56">
        <v>3</v>
      </c>
      <c r="DG240" s="517" t="s">
        <v>3623</v>
      </c>
      <c r="DJ240" s="28">
        <v>0</v>
      </c>
      <c r="DK240" s="56">
        <v>0</v>
      </c>
      <c r="DM240" s="517" t="s">
        <v>1666</v>
      </c>
      <c r="DP240" s="28">
        <v>538</v>
      </c>
      <c r="DQ240" s="56">
        <v>2</v>
      </c>
      <c r="DS240" s="517" t="s">
        <v>2719</v>
      </c>
      <c r="DV240" s="28">
        <v>1011</v>
      </c>
      <c r="DW240" s="56">
        <v>3</v>
      </c>
      <c r="DY240" s="517" t="s">
        <v>2718</v>
      </c>
      <c r="EB240" s="28">
        <v>169</v>
      </c>
      <c r="EC240" s="56">
        <v>0</v>
      </c>
      <c r="EE240" s="517" t="s">
        <v>154</v>
      </c>
      <c r="EH240" s="28">
        <v>147</v>
      </c>
      <c r="EI240" s="56">
        <v>0</v>
      </c>
      <c r="EK240" s="517" t="s">
        <v>3630</v>
      </c>
      <c r="EN240" s="28">
        <v>531.5</v>
      </c>
      <c r="EO240" s="56">
        <v>3</v>
      </c>
      <c r="EQ240" s="517" t="s">
        <v>3620</v>
      </c>
      <c r="ET240" s="28">
        <v>549.5</v>
      </c>
      <c r="EU240" s="56">
        <v>3</v>
      </c>
      <c r="EW240" s="517" t="s">
        <v>653</v>
      </c>
      <c r="EZ240" s="28">
        <v>444.1</v>
      </c>
      <c r="FA240" s="56">
        <v>0</v>
      </c>
      <c r="FC240" s="517" t="s">
        <v>2719</v>
      </c>
      <c r="FF240" s="28">
        <v>536.9</v>
      </c>
      <c r="FG240" s="56">
        <v>1</v>
      </c>
      <c r="FI240" s="517" t="s">
        <v>154</v>
      </c>
      <c r="FL240" s="28">
        <v>379.6</v>
      </c>
      <c r="FM240" s="56">
        <v>0</v>
      </c>
      <c r="FO240" s="517" t="s">
        <v>2719</v>
      </c>
      <c r="FR240" s="28">
        <v>167.1</v>
      </c>
      <c r="FS240" s="56">
        <v>3</v>
      </c>
      <c r="FU240" s="517" t="s">
        <v>154</v>
      </c>
      <c r="FX240" s="28">
        <v>567.4</v>
      </c>
      <c r="FY240" s="56">
        <v>2</v>
      </c>
      <c r="GA240" s="517" t="s">
        <v>3623</v>
      </c>
      <c r="GD240" s="28">
        <v>374.5</v>
      </c>
      <c r="GE240" s="56">
        <v>0</v>
      </c>
      <c r="GG240" s="517" t="s">
        <v>25</v>
      </c>
      <c r="GJ240" s="28">
        <v>545.70000000000005</v>
      </c>
      <c r="GK240" s="56">
        <v>2</v>
      </c>
      <c r="GM240" s="517" t="s">
        <v>143</v>
      </c>
      <c r="GN240" s="616"/>
      <c r="GO240" s="616"/>
      <c r="GP240" s="28">
        <v>701.60000000000014</v>
      </c>
      <c r="GQ240" s="56">
        <v>2</v>
      </c>
      <c r="GR240" s="616"/>
      <c r="GS240" s="517" t="s">
        <v>3621</v>
      </c>
      <c r="GT240" s="616"/>
      <c r="GU240" s="616"/>
      <c r="GV240" s="28">
        <v>1.1000000000000001</v>
      </c>
      <c r="GW240" s="56">
        <v>0</v>
      </c>
      <c r="HM240" s="616"/>
      <c r="HN240" s="616"/>
      <c r="HO240" s="616"/>
      <c r="HP240" s="616"/>
      <c r="HQ240" s="616"/>
      <c r="HR240" s="616"/>
    </row>
    <row r="241" spans="1:205" ht="16.5">
      <c r="A241" s="479"/>
      <c r="M241" s="516" t="s">
        <v>159</v>
      </c>
      <c r="N241" s="554" t="s">
        <v>4055</v>
      </c>
      <c r="O241" s="241"/>
      <c r="P241" s="241"/>
      <c r="Q241" s="241"/>
      <c r="R241" s="523">
        <f>$AR$428</f>
        <v>41</v>
      </c>
      <c r="S241" s="556">
        <f>$E$428</f>
        <v>10393.9</v>
      </c>
      <c r="V241" s="479"/>
      <c r="Y241" s="479"/>
      <c r="AB241" s="479"/>
      <c r="AG241" s="517"/>
      <c r="AJ241" s="28"/>
      <c r="AK241" s="56"/>
      <c r="AM241" s="517"/>
      <c r="AP241" s="244"/>
      <c r="AQ241" s="505"/>
      <c r="CU241" s="517"/>
      <c r="CX241" s="28"/>
      <c r="CY241" s="56"/>
      <c r="DW241"/>
    </row>
    <row r="242" spans="1:205" ht="16.5">
      <c r="M242" s="516" t="s">
        <v>160</v>
      </c>
      <c r="N242" s="554" t="s">
        <v>4003</v>
      </c>
      <c r="O242" s="241"/>
      <c r="P242" s="241"/>
      <c r="Q242" s="241"/>
      <c r="R242" s="523">
        <f>$AR$341</f>
        <v>40</v>
      </c>
      <c r="S242" s="556">
        <f>$E$341</f>
        <v>10601.800000000001</v>
      </c>
      <c r="V242" s="479" t="s">
        <v>1753</v>
      </c>
      <c r="Y242" s="479" t="s">
        <v>2719</v>
      </c>
      <c r="AB242" s="479" t="s">
        <v>639</v>
      </c>
      <c r="AG242" s="517" t="s">
        <v>654</v>
      </c>
      <c r="AJ242" s="28">
        <v>655.5</v>
      </c>
      <c r="AK242" s="56">
        <v>3</v>
      </c>
      <c r="AM242" s="517" t="s">
        <v>653</v>
      </c>
      <c r="AP242" s="28">
        <v>347</v>
      </c>
      <c r="AQ242" s="56">
        <v>3</v>
      </c>
      <c r="AS242" s="517" t="s">
        <v>2707</v>
      </c>
      <c r="AV242" s="28">
        <v>100.2</v>
      </c>
      <c r="AW242" s="56">
        <v>0</v>
      </c>
      <c r="AY242" s="517" t="s">
        <v>669</v>
      </c>
      <c r="BB242" s="28">
        <v>83.800000000000011</v>
      </c>
      <c r="BC242" s="56">
        <v>3</v>
      </c>
      <c r="BE242" s="517" t="s">
        <v>3623</v>
      </c>
      <c r="BH242" s="28">
        <v>348.70000000000005</v>
      </c>
      <c r="BI242" s="56">
        <v>0</v>
      </c>
      <c r="BK242" s="517" t="s">
        <v>3621</v>
      </c>
      <c r="BN242" s="28">
        <v>218.49999999999997</v>
      </c>
      <c r="BO242" s="56">
        <v>3</v>
      </c>
      <c r="BQ242" s="517" t="s">
        <v>25</v>
      </c>
      <c r="BT242" s="28">
        <v>30</v>
      </c>
      <c r="BU242" s="56">
        <v>0</v>
      </c>
      <c r="BW242" s="517" t="s">
        <v>143</v>
      </c>
      <c r="BZ242" s="28">
        <v>222.1</v>
      </c>
      <c r="CA242" s="56">
        <v>1</v>
      </c>
      <c r="CC242" s="517" t="s">
        <v>3622</v>
      </c>
      <c r="CF242" s="28">
        <v>113.9</v>
      </c>
      <c r="CG242" s="56">
        <v>0</v>
      </c>
      <c r="CI242" s="517" t="s">
        <v>3629</v>
      </c>
      <c r="CL242" s="28">
        <v>247.4</v>
      </c>
      <c r="CM242" s="56">
        <v>0</v>
      </c>
      <c r="CO242" s="517" t="s">
        <v>25</v>
      </c>
      <c r="CR242" s="28">
        <v>339.4</v>
      </c>
      <c r="CS242" s="56">
        <v>3</v>
      </c>
      <c r="CU242" s="517" t="s">
        <v>3627</v>
      </c>
      <c r="CX242" s="28">
        <v>889.6</v>
      </c>
      <c r="CY242" s="56">
        <v>2</v>
      </c>
      <c r="DA242" s="517" t="s">
        <v>25</v>
      </c>
      <c r="DD242" s="28">
        <v>45</v>
      </c>
      <c r="DE242" s="56">
        <v>3</v>
      </c>
      <c r="DG242" s="517" t="s">
        <v>2718</v>
      </c>
      <c r="DJ242" s="28">
        <v>0</v>
      </c>
      <c r="DK242" s="56">
        <v>0</v>
      </c>
      <c r="DM242" s="517" t="s">
        <v>654</v>
      </c>
      <c r="DP242" s="28">
        <v>375.1</v>
      </c>
      <c r="DQ242" s="56">
        <v>0</v>
      </c>
      <c r="DS242" s="517" t="s">
        <v>3685</v>
      </c>
      <c r="DV242" s="28">
        <v>254.09999999999997</v>
      </c>
      <c r="DW242" s="56">
        <v>0</v>
      </c>
      <c r="DY242" s="517" t="s">
        <v>2721</v>
      </c>
      <c r="EB242" s="28">
        <v>45.5</v>
      </c>
      <c r="EC242" s="56">
        <v>0</v>
      </c>
      <c r="EE242" s="517" t="s">
        <v>3630</v>
      </c>
      <c r="EH242" s="28">
        <v>462.5</v>
      </c>
      <c r="EI242" s="56">
        <v>1</v>
      </c>
      <c r="EK242" s="517" t="s">
        <v>2719</v>
      </c>
      <c r="EN242" s="28">
        <v>226.4</v>
      </c>
      <c r="EO242" s="56">
        <v>2</v>
      </c>
      <c r="EQ242" s="517" t="s">
        <v>143</v>
      </c>
      <c r="ET242" s="28">
        <v>282</v>
      </c>
      <c r="EU242" s="56">
        <v>3</v>
      </c>
      <c r="EW242" s="517" t="s">
        <v>1753</v>
      </c>
      <c r="EZ242" s="28">
        <v>398</v>
      </c>
      <c r="FA242" s="56">
        <v>1</v>
      </c>
      <c r="FC242" s="517" t="s">
        <v>1</v>
      </c>
      <c r="FF242" s="28">
        <v>256.3</v>
      </c>
      <c r="FG242" s="56">
        <v>0</v>
      </c>
      <c r="FI242" s="517" t="s">
        <v>3620</v>
      </c>
      <c r="FL242" s="28">
        <v>594.79999999999995</v>
      </c>
      <c r="FM242" s="56">
        <v>3</v>
      </c>
      <c r="FO242" s="517" t="s">
        <v>653</v>
      </c>
      <c r="FR242" s="28">
        <v>127.5</v>
      </c>
      <c r="FS242" s="56">
        <v>1</v>
      </c>
      <c r="FU242" s="517" t="s">
        <v>1656</v>
      </c>
      <c r="FX242" s="28">
        <v>447.55</v>
      </c>
      <c r="FY242" s="56">
        <v>1</v>
      </c>
      <c r="GA242" s="517" t="s">
        <v>25</v>
      </c>
      <c r="GD242" s="28">
        <v>361.7000000000001</v>
      </c>
      <c r="GE242" s="56">
        <v>1</v>
      </c>
      <c r="GG242" s="517" t="s">
        <v>2718</v>
      </c>
      <c r="GJ242" s="28">
        <v>228</v>
      </c>
      <c r="GK242" s="56">
        <v>0</v>
      </c>
      <c r="GM242" s="517" t="s">
        <v>25</v>
      </c>
      <c r="GN242" s="616"/>
      <c r="GO242" s="616"/>
      <c r="GP242" s="28">
        <v>588.5</v>
      </c>
      <c r="GQ242" s="56">
        <v>3</v>
      </c>
      <c r="GS242" s="517" t="s">
        <v>143</v>
      </c>
      <c r="GT242" s="616"/>
      <c r="GU242" s="616"/>
      <c r="GV242" s="28">
        <v>111.9</v>
      </c>
      <c r="GW242" s="56">
        <v>3</v>
      </c>
    </row>
    <row r="243" spans="1:205" ht="16.5">
      <c r="M243" s="516" t="s">
        <v>161</v>
      </c>
      <c r="N243" s="554" t="s">
        <v>4000</v>
      </c>
      <c r="O243" s="241"/>
      <c r="P243" s="241"/>
      <c r="Q243" s="241"/>
      <c r="R243" s="523">
        <f>$AR$340</f>
        <v>39</v>
      </c>
      <c r="S243" s="556">
        <f>$E$340</f>
        <v>11905.349999999999</v>
      </c>
      <c r="V243" s="479" t="s">
        <v>3620</v>
      </c>
      <c r="Y243" s="479" t="s">
        <v>3634</v>
      </c>
      <c r="AB243" s="479" t="s">
        <v>2734</v>
      </c>
      <c r="AG243" s="517" t="s">
        <v>669</v>
      </c>
      <c r="AJ243" s="28">
        <v>370.2</v>
      </c>
      <c r="AK243" s="56">
        <v>0</v>
      </c>
      <c r="AM243" s="517" t="s">
        <v>143</v>
      </c>
      <c r="AP243" s="28">
        <v>231.1</v>
      </c>
      <c r="AQ243" s="56">
        <v>0</v>
      </c>
      <c r="AS243" s="517" t="s">
        <v>3621</v>
      </c>
      <c r="AV243" s="28">
        <v>158.6</v>
      </c>
      <c r="AW243" s="56">
        <v>3</v>
      </c>
      <c r="AY243" s="517" t="s">
        <v>2719</v>
      </c>
      <c r="BB243" s="28">
        <v>39</v>
      </c>
      <c r="BC243" s="56">
        <v>0</v>
      </c>
      <c r="BE243" s="517" t="s">
        <v>669</v>
      </c>
      <c r="BH243" s="28">
        <v>729.65000000000009</v>
      </c>
      <c r="BI243" s="56">
        <v>3</v>
      </c>
      <c r="BK243" s="517" t="s">
        <v>2734</v>
      </c>
      <c r="BN243" s="28">
        <v>126.39999999999998</v>
      </c>
      <c r="BO243" s="56">
        <v>0</v>
      </c>
      <c r="BQ243" s="517" t="s">
        <v>639</v>
      </c>
      <c r="BT243" s="28">
        <v>108.7</v>
      </c>
      <c r="BU243" s="56">
        <v>3</v>
      </c>
      <c r="BW243" s="517" t="s">
        <v>2719</v>
      </c>
      <c r="BZ243" s="28">
        <v>275</v>
      </c>
      <c r="CA243" s="56">
        <v>2</v>
      </c>
      <c r="CC243" s="517" t="s">
        <v>2723</v>
      </c>
      <c r="CF243" s="28">
        <v>160.9</v>
      </c>
      <c r="CG243" s="56">
        <v>3</v>
      </c>
      <c r="CI243" s="517" t="s">
        <v>3685</v>
      </c>
      <c r="CL243" s="28">
        <v>398.40000000000003</v>
      </c>
      <c r="CM243" s="56">
        <v>3</v>
      </c>
      <c r="CO243" s="517" t="s">
        <v>2734</v>
      </c>
      <c r="CR243" s="28">
        <v>149.6</v>
      </c>
      <c r="CS243" s="56">
        <v>0</v>
      </c>
      <c r="CU243" s="517" t="s">
        <v>654</v>
      </c>
      <c r="CX243" s="28">
        <v>841.5</v>
      </c>
      <c r="CY243" s="56">
        <v>1</v>
      </c>
      <c r="DA243" s="517" t="s">
        <v>3621</v>
      </c>
      <c r="DD243" s="28">
        <v>0</v>
      </c>
      <c r="DE243" s="56">
        <v>0</v>
      </c>
      <c r="DG243" s="517" t="s">
        <v>2714</v>
      </c>
      <c r="DJ243" s="28">
        <v>16.5</v>
      </c>
      <c r="DK243" s="56">
        <v>3</v>
      </c>
      <c r="DM243" s="517" t="s">
        <v>3621</v>
      </c>
      <c r="DP243" s="28">
        <v>488.4</v>
      </c>
      <c r="DQ243" s="56">
        <v>3</v>
      </c>
      <c r="DS243" s="517" t="s">
        <v>3622</v>
      </c>
      <c r="DV243" s="28">
        <v>380.2</v>
      </c>
      <c r="DW243" s="56">
        <v>3</v>
      </c>
      <c r="DY243" s="517" t="s">
        <v>3638</v>
      </c>
      <c r="EB243" s="28">
        <v>153.30000000000001</v>
      </c>
      <c r="EC243" s="56">
        <v>3</v>
      </c>
      <c r="EE243" s="517" t="s">
        <v>3620</v>
      </c>
      <c r="EH243" s="28">
        <v>562.1</v>
      </c>
      <c r="EI243" s="56">
        <v>2</v>
      </c>
      <c r="EK243" s="517" t="s">
        <v>3626</v>
      </c>
      <c r="EN243" s="28">
        <v>183.3</v>
      </c>
      <c r="EO243" s="56">
        <v>1</v>
      </c>
      <c r="EQ243" s="517" t="s">
        <v>3638</v>
      </c>
      <c r="ET243" s="28">
        <v>183</v>
      </c>
      <c r="EU243" s="56">
        <v>0</v>
      </c>
      <c r="EW243" s="517" t="s">
        <v>2734</v>
      </c>
      <c r="EZ243" s="28">
        <v>453.5</v>
      </c>
      <c r="FA243" s="56">
        <v>2</v>
      </c>
      <c r="FC243" s="517" t="s">
        <v>2718</v>
      </c>
      <c r="FF243" s="28">
        <v>473.7</v>
      </c>
      <c r="FG243" s="56">
        <v>3</v>
      </c>
      <c r="FI243" s="517" t="s">
        <v>654</v>
      </c>
      <c r="FL243" s="28">
        <v>431.79999999999995</v>
      </c>
      <c r="FM243" s="56">
        <v>0</v>
      </c>
      <c r="FO243" s="517" t="s">
        <v>638</v>
      </c>
      <c r="FR243" s="28">
        <v>137.5</v>
      </c>
      <c r="FS243" s="56">
        <v>2</v>
      </c>
      <c r="FU243" s="517" t="s">
        <v>3626</v>
      </c>
      <c r="FX243" s="28">
        <v>482.8</v>
      </c>
      <c r="FY243" s="56">
        <v>2</v>
      </c>
      <c r="GA243" s="517" t="s">
        <v>2726</v>
      </c>
      <c r="GD243" s="28">
        <v>447.80000000000007</v>
      </c>
      <c r="GE243" s="56">
        <v>2</v>
      </c>
      <c r="GG243" s="517" t="s">
        <v>2734</v>
      </c>
      <c r="GJ243" s="28">
        <v>399.7</v>
      </c>
      <c r="GK243" s="56">
        <v>3</v>
      </c>
      <c r="GM243" s="517" t="s">
        <v>1753</v>
      </c>
      <c r="GN243" s="616"/>
      <c r="GO243" s="616"/>
      <c r="GP243" s="28">
        <v>450.59999999999991</v>
      </c>
      <c r="GQ243" s="56">
        <v>0</v>
      </c>
      <c r="GS243" s="517" t="s">
        <v>2734</v>
      </c>
      <c r="GT243" s="616"/>
      <c r="GU243" s="616"/>
      <c r="GV243" s="28">
        <v>49.500000000000007</v>
      </c>
      <c r="GW243" s="56">
        <v>0</v>
      </c>
    </row>
    <row r="244" spans="1:205" ht="16.5">
      <c r="M244" s="516" t="s">
        <v>163</v>
      </c>
      <c r="N244" s="554" t="s">
        <v>3992</v>
      </c>
      <c r="O244" s="241"/>
      <c r="P244" s="241"/>
      <c r="Q244" s="241"/>
      <c r="R244" s="523">
        <f>$AR$332</f>
        <v>34</v>
      </c>
      <c r="S244" s="556">
        <f>$E$332</f>
        <v>10607</v>
      </c>
      <c r="V244" s="479"/>
      <c r="Y244" s="479"/>
      <c r="AB244" s="479"/>
      <c r="AG244" s="517"/>
      <c r="AJ244" s="28"/>
      <c r="AK244" s="56"/>
      <c r="AM244" s="517"/>
      <c r="AP244" s="28"/>
      <c r="AQ244" s="56"/>
      <c r="AS244" s="517"/>
      <c r="AV244" s="28"/>
      <c r="AW244" s="56"/>
      <c r="AY244" s="517"/>
      <c r="BB244" s="28"/>
      <c r="BC244" s="56"/>
      <c r="BE244" s="517"/>
      <c r="BH244" s="28"/>
      <c r="BI244" s="56"/>
      <c r="BK244" s="517"/>
      <c r="BN244" s="28"/>
      <c r="BO244" s="56"/>
      <c r="BQ244" s="517"/>
      <c r="BT244" s="28"/>
      <c r="BU244" s="56"/>
      <c r="BW244" s="517"/>
      <c r="BZ244" s="28"/>
      <c r="CA244" s="56"/>
      <c r="CC244" s="517"/>
      <c r="CF244" s="28"/>
      <c r="CG244" s="56"/>
      <c r="CI244" s="517"/>
      <c r="CL244" s="28"/>
      <c r="CM244" s="56"/>
      <c r="CO244" s="517"/>
      <c r="CR244" s="28"/>
      <c r="CS244" s="56"/>
      <c r="CU244" s="517"/>
      <c r="CX244" s="28"/>
      <c r="CY244" s="56"/>
      <c r="DA244" s="517"/>
      <c r="DD244" s="28"/>
      <c r="DE244" s="56"/>
      <c r="DG244" s="517"/>
      <c r="DJ244" s="28"/>
      <c r="DK244" s="56"/>
      <c r="DM244" s="517"/>
      <c r="DP244" s="28"/>
      <c r="DQ244" s="56"/>
      <c r="DS244" s="517"/>
      <c r="DV244" s="28"/>
      <c r="DW244" s="56"/>
      <c r="DY244" s="517"/>
      <c r="EB244" s="28"/>
      <c r="EC244" s="56"/>
      <c r="EE244" s="517"/>
      <c r="EH244" s="28"/>
      <c r="EI244" s="56"/>
      <c r="EK244" s="517"/>
      <c r="EN244" s="28"/>
      <c r="EO244" s="56"/>
      <c r="EQ244" s="517"/>
      <c r="ET244" s="28"/>
      <c r="EU244" s="56"/>
      <c r="EW244" s="517"/>
      <c r="EZ244" s="28"/>
      <c r="FA244" s="56"/>
      <c r="FC244" s="517"/>
      <c r="FF244" s="28"/>
      <c r="FG244" s="56"/>
      <c r="FI244" s="517"/>
      <c r="FL244" s="28"/>
      <c r="FM244" s="56"/>
      <c r="FO244" s="517"/>
      <c r="FR244" s="28"/>
      <c r="FS244" s="56"/>
      <c r="FU244" s="517"/>
      <c r="FX244" s="28"/>
      <c r="FY244" s="56"/>
      <c r="GA244" s="517"/>
      <c r="GD244" s="28"/>
      <c r="GE244" s="56"/>
      <c r="GG244" s="517"/>
      <c r="GJ244" s="28"/>
      <c r="GK244" s="56"/>
      <c r="GM244" s="517"/>
      <c r="GN244" s="616"/>
      <c r="GO244" s="616"/>
      <c r="GP244" s="28"/>
      <c r="GQ244" s="56"/>
      <c r="GS244" s="517"/>
      <c r="GT244" s="616"/>
      <c r="GU244" s="616"/>
      <c r="GV244" s="28"/>
      <c r="GW244" s="56"/>
    </row>
    <row r="245" spans="1:205" ht="16.5">
      <c r="M245" s="516" t="s">
        <v>274</v>
      </c>
      <c r="N245" s="554" t="s">
        <v>3990</v>
      </c>
      <c r="O245" s="241"/>
      <c r="P245" s="241"/>
      <c r="Q245" s="241"/>
      <c r="R245" s="523">
        <f>$AR$331</f>
        <v>34</v>
      </c>
      <c r="S245" s="556">
        <f>$E$331</f>
        <v>8068.3999999999987</v>
      </c>
      <c r="V245" s="479" t="s">
        <v>2714</v>
      </c>
      <c r="Y245" s="479" t="s">
        <v>3627</v>
      </c>
      <c r="AB245" s="479" t="s">
        <v>2726</v>
      </c>
      <c r="AG245" s="517" t="s">
        <v>639</v>
      </c>
      <c r="AJ245" s="28">
        <v>209.3</v>
      </c>
      <c r="AK245" s="56">
        <v>2</v>
      </c>
      <c r="AM245" s="517" t="s">
        <v>3638</v>
      </c>
      <c r="AP245" s="28">
        <v>333.4</v>
      </c>
      <c r="AQ245" s="56">
        <v>3</v>
      </c>
      <c r="AS245" s="517" t="s">
        <v>3623</v>
      </c>
      <c r="AV245" s="28">
        <v>74.900000000000006</v>
      </c>
      <c r="AW245" s="56">
        <v>0</v>
      </c>
      <c r="AY245" s="517" t="s">
        <v>3629</v>
      </c>
      <c r="BB245" s="28">
        <v>43.8</v>
      </c>
      <c r="BC245" s="56">
        <v>0</v>
      </c>
      <c r="BE245" s="517" t="s">
        <v>3620</v>
      </c>
      <c r="BH245" s="28">
        <v>437.65000000000003</v>
      </c>
      <c r="BI245" s="56">
        <v>0</v>
      </c>
      <c r="BK245" s="517" t="s">
        <v>669</v>
      </c>
      <c r="BN245" s="28">
        <v>156.1</v>
      </c>
      <c r="BO245" s="56">
        <v>1</v>
      </c>
      <c r="BQ245" s="517" t="s">
        <v>154</v>
      </c>
      <c r="BT245" s="28">
        <v>73.8</v>
      </c>
      <c r="BU245" s="56">
        <v>0</v>
      </c>
      <c r="BW245" s="517" t="s">
        <v>2714</v>
      </c>
      <c r="BZ245" s="28">
        <v>45</v>
      </c>
      <c r="CA245" s="56">
        <v>0</v>
      </c>
      <c r="CC245" s="517" t="s">
        <v>1653</v>
      </c>
      <c r="CF245" s="28">
        <v>61.5</v>
      </c>
      <c r="CG245" s="56">
        <v>0</v>
      </c>
      <c r="CI245" s="517" t="s">
        <v>2721</v>
      </c>
      <c r="CL245" s="28">
        <v>198.00000000000003</v>
      </c>
      <c r="CM245" s="56">
        <v>0</v>
      </c>
      <c r="CO245" s="517" t="s">
        <v>1656</v>
      </c>
      <c r="CR245" s="28">
        <v>392</v>
      </c>
      <c r="CS245" s="56">
        <v>0</v>
      </c>
      <c r="CU245" s="517" t="s">
        <v>2723</v>
      </c>
      <c r="CX245" s="28">
        <v>1202.2999999999997</v>
      </c>
      <c r="CY245" s="56">
        <v>3</v>
      </c>
      <c r="DA245" s="517" t="s">
        <v>154</v>
      </c>
      <c r="DD245" s="28">
        <v>0</v>
      </c>
      <c r="DE245" s="56">
        <v>0</v>
      </c>
      <c r="DG245" s="517" t="s">
        <v>2723</v>
      </c>
      <c r="DJ245" s="28">
        <v>0</v>
      </c>
      <c r="DK245" s="56">
        <v>0</v>
      </c>
      <c r="DM245" s="517" t="s">
        <v>2726</v>
      </c>
      <c r="DP245" s="28">
        <v>341.75</v>
      </c>
      <c r="DQ245" s="56">
        <v>3</v>
      </c>
      <c r="DS245" s="517" t="s">
        <v>3638</v>
      </c>
      <c r="DV245" s="28">
        <v>578.69999999999993</v>
      </c>
      <c r="DW245" s="56">
        <v>3</v>
      </c>
      <c r="DY245" s="517" t="s">
        <v>3623</v>
      </c>
      <c r="EB245" s="28">
        <v>21</v>
      </c>
      <c r="EC245" s="56">
        <v>0</v>
      </c>
      <c r="EE245" s="517" t="s">
        <v>639</v>
      </c>
      <c r="EH245" s="28">
        <v>321</v>
      </c>
      <c r="EI245" s="56">
        <v>1</v>
      </c>
      <c r="EK245" s="517" t="s">
        <v>154</v>
      </c>
      <c r="EN245" s="28">
        <v>114.7</v>
      </c>
      <c r="EO245" s="56">
        <v>0</v>
      </c>
      <c r="EQ245" s="517" t="s">
        <v>1</v>
      </c>
      <c r="ET245" s="28">
        <v>178.99999999999997</v>
      </c>
      <c r="EU245" s="56">
        <v>0</v>
      </c>
      <c r="EW245" s="517" t="s">
        <v>2714</v>
      </c>
      <c r="EZ245" s="28">
        <v>527.4</v>
      </c>
      <c r="FA245" s="56">
        <v>3</v>
      </c>
      <c r="FC245" s="517" t="s">
        <v>3621</v>
      </c>
      <c r="FF245" s="28">
        <v>327.2</v>
      </c>
      <c r="FG245" s="56">
        <v>0</v>
      </c>
      <c r="FI245" s="517" t="s">
        <v>2714</v>
      </c>
      <c r="FL245" s="28">
        <v>490</v>
      </c>
      <c r="FM245" s="56">
        <v>2</v>
      </c>
      <c r="FO245" s="517" t="s">
        <v>3620</v>
      </c>
      <c r="FR245" s="28">
        <v>193.4</v>
      </c>
      <c r="FS245" s="56">
        <v>3</v>
      </c>
      <c r="FU245" s="517" t="s">
        <v>2721</v>
      </c>
      <c r="FX245" s="28">
        <v>511.7</v>
      </c>
      <c r="FY245" s="56">
        <v>2</v>
      </c>
      <c r="GA245" s="517" t="s">
        <v>3626</v>
      </c>
      <c r="GD245" s="28">
        <v>409.5</v>
      </c>
      <c r="GE245" s="56">
        <v>0</v>
      </c>
      <c r="GG245" s="517" t="s">
        <v>683</v>
      </c>
      <c r="GJ245" s="28">
        <v>368.09999999999997</v>
      </c>
      <c r="GK245" s="56">
        <v>2</v>
      </c>
      <c r="GM245" s="517" t="s">
        <v>3630</v>
      </c>
      <c r="GN245" s="616"/>
      <c r="GO245" s="616"/>
      <c r="GP245" s="28">
        <v>474.2</v>
      </c>
      <c r="GQ245" s="56">
        <v>2</v>
      </c>
      <c r="GS245" s="517" t="s">
        <v>1653</v>
      </c>
      <c r="GT245" s="616"/>
      <c r="GU245" s="616"/>
      <c r="GV245" s="28">
        <v>56.20000000000001</v>
      </c>
      <c r="GW245" s="56">
        <v>3</v>
      </c>
    </row>
    <row r="246" spans="1:205" ht="16.5">
      <c r="M246" s="516" t="s">
        <v>275</v>
      </c>
      <c r="N246" s="554" t="s">
        <v>4070</v>
      </c>
      <c r="O246" s="241"/>
      <c r="P246" s="241"/>
      <c r="Q246" s="241"/>
      <c r="R246" s="523">
        <f>$AR$445</f>
        <v>33</v>
      </c>
      <c r="S246" s="556">
        <f>$E$445</f>
        <v>12205.4</v>
      </c>
      <c r="V246" s="479" t="s">
        <v>25</v>
      </c>
      <c r="Y246" s="479" t="s">
        <v>639</v>
      </c>
      <c r="AB246" s="479" t="s">
        <v>638</v>
      </c>
      <c r="AG246" s="517" t="s">
        <v>3685</v>
      </c>
      <c r="AJ246" s="28">
        <v>168.7</v>
      </c>
      <c r="AK246" s="56">
        <v>1</v>
      </c>
      <c r="AM246" s="517" t="s">
        <v>25</v>
      </c>
      <c r="AP246" s="28">
        <v>212</v>
      </c>
      <c r="AQ246" s="56">
        <v>0</v>
      </c>
      <c r="AS246" s="517" t="s">
        <v>683</v>
      </c>
      <c r="AV246" s="28">
        <v>160.80000000000001</v>
      </c>
      <c r="AW246" s="56">
        <v>3</v>
      </c>
      <c r="AY246" s="517" t="s">
        <v>1</v>
      </c>
      <c r="BB246" s="28">
        <v>135.6</v>
      </c>
      <c r="BC246" s="56">
        <v>3</v>
      </c>
      <c r="BE246" s="517" t="s">
        <v>3638</v>
      </c>
      <c r="BH246" s="28">
        <v>754.15</v>
      </c>
      <c r="BI246" s="56">
        <v>3</v>
      </c>
      <c r="BK246" s="517" t="s">
        <v>638</v>
      </c>
      <c r="BN246" s="28">
        <v>181.1</v>
      </c>
      <c r="BO246" s="56">
        <v>2</v>
      </c>
      <c r="BQ246" s="517" t="s">
        <v>1</v>
      </c>
      <c r="BT246" s="28">
        <v>113.10000000000001</v>
      </c>
      <c r="BU246" s="56">
        <v>3</v>
      </c>
      <c r="BW246" s="517" t="s">
        <v>1753</v>
      </c>
      <c r="BZ246" s="28">
        <v>330</v>
      </c>
      <c r="CA246" s="56">
        <v>3</v>
      </c>
      <c r="CC246" s="517" t="s">
        <v>683</v>
      </c>
      <c r="CF246" s="28">
        <v>132.9</v>
      </c>
      <c r="CG246" s="56">
        <v>3</v>
      </c>
      <c r="CI246" s="517" t="s">
        <v>1753</v>
      </c>
      <c r="CL246" s="28">
        <v>378</v>
      </c>
      <c r="CM246" s="56">
        <v>3</v>
      </c>
      <c r="CO246" s="517" t="s">
        <v>2721</v>
      </c>
      <c r="CR246" s="28">
        <v>647.49999999999989</v>
      </c>
      <c r="CS246" s="56">
        <v>3</v>
      </c>
      <c r="CU246" s="517" t="s">
        <v>638</v>
      </c>
      <c r="CX246" s="28">
        <v>917.6</v>
      </c>
      <c r="CY246" s="56">
        <v>0</v>
      </c>
      <c r="DA246" s="517" t="s">
        <v>3685</v>
      </c>
      <c r="DD246" s="28">
        <v>49.3</v>
      </c>
      <c r="DE246" s="56">
        <v>3</v>
      </c>
      <c r="DG246" s="517" t="s">
        <v>3634</v>
      </c>
      <c r="DJ246" s="28">
        <v>55.000000000000007</v>
      </c>
      <c r="DK246" s="56">
        <v>3</v>
      </c>
      <c r="DM246" s="517" t="s">
        <v>639</v>
      </c>
      <c r="DP246" s="28">
        <v>260.10000000000002</v>
      </c>
      <c r="DQ246" s="56">
        <v>0</v>
      </c>
      <c r="DS246" s="517" t="s">
        <v>669</v>
      </c>
      <c r="DV246" s="28">
        <v>244.39999999999998</v>
      </c>
      <c r="DW246" s="56">
        <v>0</v>
      </c>
      <c r="DY246" s="517" t="s">
        <v>2734</v>
      </c>
      <c r="EB246" s="28">
        <v>450.5</v>
      </c>
      <c r="EC246" s="56">
        <v>3</v>
      </c>
      <c r="EE246" s="517" t="s">
        <v>1656</v>
      </c>
      <c r="EH246" s="28">
        <v>331</v>
      </c>
      <c r="EI246" s="56">
        <v>2</v>
      </c>
      <c r="EK246" s="517" t="s">
        <v>25</v>
      </c>
      <c r="EN246" s="28">
        <v>291.2</v>
      </c>
      <c r="EO246" s="56">
        <v>3</v>
      </c>
      <c r="EQ246" s="517" t="s">
        <v>669</v>
      </c>
      <c r="ET246" s="28">
        <v>287.8</v>
      </c>
      <c r="EU246" s="56">
        <v>3</v>
      </c>
      <c r="EW246" s="517" t="s">
        <v>2707</v>
      </c>
      <c r="EZ246" s="28">
        <v>327</v>
      </c>
      <c r="FA246" s="56">
        <v>0</v>
      </c>
      <c r="FC246" s="517" t="s">
        <v>3634</v>
      </c>
      <c r="FF246" s="28">
        <v>533.59999999999991</v>
      </c>
      <c r="FG246" s="56">
        <v>3</v>
      </c>
      <c r="FI246" s="517" t="s">
        <v>3627</v>
      </c>
      <c r="FL246" s="28">
        <v>451.5</v>
      </c>
      <c r="FM246" s="56">
        <v>1</v>
      </c>
      <c r="FO246" s="517" t="s">
        <v>1653</v>
      </c>
      <c r="FR246" s="28">
        <v>108.5</v>
      </c>
      <c r="FS246" s="56">
        <v>0</v>
      </c>
      <c r="FU246" s="517" t="s">
        <v>3627</v>
      </c>
      <c r="FX246" s="28">
        <v>465.5</v>
      </c>
      <c r="FY246" s="56">
        <v>1</v>
      </c>
      <c r="GA246" s="517" t="s">
        <v>683</v>
      </c>
      <c r="GD246" s="28">
        <v>592.29999999999995</v>
      </c>
      <c r="GE246" s="56">
        <v>3</v>
      </c>
      <c r="GG246" s="517" t="s">
        <v>3630</v>
      </c>
      <c r="GJ246" s="28">
        <v>350.4</v>
      </c>
      <c r="GK246" s="56">
        <v>1</v>
      </c>
      <c r="GM246" s="517" t="s">
        <v>2714</v>
      </c>
      <c r="GN246" s="616"/>
      <c r="GO246" s="616"/>
      <c r="GP246" s="28">
        <v>438.4</v>
      </c>
      <c r="GQ246" s="56">
        <v>1</v>
      </c>
      <c r="GS246" s="517" t="s">
        <v>639</v>
      </c>
      <c r="GT246" s="616"/>
      <c r="GU246" s="616"/>
      <c r="GV246" s="28">
        <v>33.15</v>
      </c>
      <c r="GW246" s="56">
        <v>0</v>
      </c>
    </row>
    <row r="247" spans="1:205" ht="16.5">
      <c r="M247" s="516" t="s">
        <v>276</v>
      </c>
      <c r="N247" s="554" t="s">
        <v>4008</v>
      </c>
      <c r="O247" s="241"/>
      <c r="P247" s="241"/>
      <c r="Q247" s="241"/>
      <c r="R247" s="523">
        <f>$AR$358</f>
        <v>30</v>
      </c>
      <c r="S247" s="556">
        <f>$E$358</f>
        <v>9163.7000000000007</v>
      </c>
      <c r="V247" s="479"/>
      <c r="Y247" s="479"/>
      <c r="AB247" s="479"/>
      <c r="AG247" s="517"/>
      <c r="AJ247" s="28"/>
      <c r="AK247" s="56"/>
      <c r="AM247" s="517"/>
      <c r="AP247" s="28"/>
      <c r="AQ247" s="56"/>
      <c r="AS247" s="517"/>
      <c r="AV247" s="28"/>
      <c r="AW247" s="56"/>
      <c r="AY247" s="517"/>
      <c r="BB247" s="28"/>
      <c r="BC247" s="56"/>
      <c r="BE247" s="517"/>
      <c r="BH247" s="28"/>
      <c r="BI247" s="56"/>
      <c r="BK247" s="517"/>
      <c r="BN247" s="28"/>
      <c r="BO247" s="56"/>
      <c r="BQ247" s="517"/>
      <c r="BT247" s="28"/>
      <c r="BU247" s="56"/>
      <c r="BW247" s="517"/>
      <c r="BZ247" s="28"/>
      <c r="CA247" s="56"/>
      <c r="CC247" s="517"/>
      <c r="CF247" s="28"/>
      <c r="CG247" s="56"/>
      <c r="CI247" s="517"/>
      <c r="CL247" s="28"/>
      <c r="CM247" s="56"/>
      <c r="CO247" s="517"/>
      <c r="CR247" s="28"/>
      <c r="CS247" s="56"/>
      <c r="CU247" s="517"/>
      <c r="CX247" s="28"/>
      <c r="CY247" s="56"/>
      <c r="DA247" s="517"/>
      <c r="DD247" s="28"/>
      <c r="DE247" s="56"/>
      <c r="DG247" s="517"/>
      <c r="DJ247" s="28"/>
      <c r="DK247" s="56"/>
      <c r="DM247" s="517"/>
      <c r="DP247" s="28"/>
      <c r="DQ247" s="56"/>
      <c r="DS247" s="517"/>
      <c r="DV247" s="28"/>
      <c r="DW247" s="56"/>
      <c r="DY247" s="517"/>
      <c r="EB247" s="28"/>
      <c r="EC247" s="56"/>
      <c r="EE247" s="517"/>
      <c r="EH247" s="28"/>
      <c r="EI247" s="56"/>
      <c r="EK247" s="517"/>
      <c r="EN247" s="28"/>
      <c r="EO247" s="56"/>
      <c r="EQ247" s="517"/>
      <c r="ET247" s="28"/>
      <c r="EU247" s="56"/>
      <c r="EW247" s="517"/>
      <c r="EZ247" s="28"/>
      <c r="FA247" s="56"/>
      <c r="FC247" s="517"/>
      <c r="FF247" s="28"/>
      <c r="FG247" s="56"/>
      <c r="FI247" s="517"/>
      <c r="FL247" s="28"/>
      <c r="FM247" s="56"/>
      <c r="FO247" s="517"/>
      <c r="FR247" s="28"/>
      <c r="FS247" s="56"/>
      <c r="FU247" s="517"/>
      <c r="FX247" s="28"/>
      <c r="FY247" s="56"/>
      <c r="GA247" s="517"/>
      <c r="GD247" s="28"/>
      <c r="GE247" s="56"/>
      <c r="GG247" s="517"/>
      <c r="GJ247" s="28"/>
      <c r="GK247" s="56"/>
      <c r="GM247" s="517"/>
      <c r="GN247" s="616"/>
      <c r="GO247" s="616"/>
      <c r="GP247" s="28"/>
      <c r="GQ247" s="56"/>
      <c r="GS247" s="517"/>
      <c r="GT247" s="616"/>
      <c r="GU247" s="616"/>
      <c r="GV247" s="28"/>
      <c r="GW247" s="56"/>
    </row>
    <row r="248" spans="1:205" ht="16.5">
      <c r="M248" s="516" t="s">
        <v>277</v>
      </c>
      <c r="N248" s="554" t="s">
        <v>4009</v>
      </c>
      <c r="O248" s="241"/>
      <c r="P248" s="241"/>
      <c r="Q248" s="241"/>
      <c r="R248" s="523">
        <f>$AR$360</f>
        <v>27</v>
      </c>
      <c r="S248" s="556">
        <f>$E$360</f>
        <v>7179.1</v>
      </c>
      <c r="V248" s="479" t="s">
        <v>1</v>
      </c>
      <c r="Y248" s="479" t="s">
        <v>3630</v>
      </c>
      <c r="AB248" s="479" t="s">
        <v>2714</v>
      </c>
      <c r="AG248" s="517" t="s">
        <v>3622</v>
      </c>
      <c r="AJ248" s="28">
        <v>286.2</v>
      </c>
      <c r="AK248" s="56">
        <v>3</v>
      </c>
      <c r="AM248" s="517" t="s">
        <v>669</v>
      </c>
      <c r="AP248" s="28">
        <v>154</v>
      </c>
      <c r="AQ248" s="56">
        <v>3</v>
      </c>
      <c r="AS248" s="517" t="s">
        <v>25</v>
      </c>
      <c r="AV248" s="28">
        <v>168.4</v>
      </c>
      <c r="AW248" s="56">
        <v>3</v>
      </c>
      <c r="AY248" s="517" t="s">
        <v>2718</v>
      </c>
      <c r="BB248" s="28">
        <v>22.400000000000002</v>
      </c>
      <c r="BC248" s="56">
        <v>0</v>
      </c>
      <c r="BE248" s="517" t="s">
        <v>2707</v>
      </c>
      <c r="BH248" s="28">
        <v>537.6</v>
      </c>
      <c r="BI248" s="56">
        <v>3</v>
      </c>
      <c r="BK248" s="517" t="s">
        <v>1</v>
      </c>
      <c r="BN248" s="28">
        <v>58.6</v>
      </c>
      <c r="BO248" s="56">
        <v>0</v>
      </c>
      <c r="BQ248" s="517" t="s">
        <v>1653</v>
      </c>
      <c r="BT248" s="28">
        <v>22.2</v>
      </c>
      <c r="BU248" s="56">
        <v>0</v>
      </c>
      <c r="BW248" s="517" t="s">
        <v>3626</v>
      </c>
      <c r="BZ248" s="28">
        <v>28.799999999999997</v>
      </c>
      <c r="CA248" s="56">
        <v>0</v>
      </c>
      <c r="CC248" s="517" t="s">
        <v>638</v>
      </c>
      <c r="CF248" s="28">
        <v>160.30000000000001</v>
      </c>
      <c r="CG248" s="56">
        <v>2</v>
      </c>
      <c r="CI248" s="517" t="s">
        <v>3638</v>
      </c>
      <c r="CL248" s="28">
        <v>413.40000000000003</v>
      </c>
      <c r="CM248" s="56">
        <v>3</v>
      </c>
      <c r="CO248" s="517" t="s">
        <v>2726</v>
      </c>
      <c r="CR248" s="28">
        <v>977.6</v>
      </c>
      <c r="CS248" s="56">
        <v>3</v>
      </c>
      <c r="CU248" s="517" t="s">
        <v>2734</v>
      </c>
      <c r="CX248" s="28">
        <v>794.49999999999989</v>
      </c>
      <c r="CY248" s="56">
        <v>0</v>
      </c>
      <c r="DA248" s="517" t="s">
        <v>2714</v>
      </c>
      <c r="DD248" s="28">
        <v>16.5</v>
      </c>
      <c r="DE248" s="56">
        <v>3</v>
      </c>
      <c r="DG248" s="517" t="s">
        <v>1666</v>
      </c>
      <c r="DJ248" s="28">
        <v>21</v>
      </c>
      <c r="DK248" s="56">
        <v>0</v>
      </c>
      <c r="DM248" s="517" t="s">
        <v>3623</v>
      </c>
      <c r="DP248" s="28">
        <v>629.6</v>
      </c>
      <c r="DQ248" s="56">
        <v>3</v>
      </c>
      <c r="DS248" s="517" t="s">
        <v>2718</v>
      </c>
      <c r="DV248" s="28">
        <v>643.5</v>
      </c>
      <c r="DW248" s="56">
        <v>0</v>
      </c>
      <c r="DY248" s="517" t="s">
        <v>154</v>
      </c>
      <c r="EB248" s="28">
        <v>174.5</v>
      </c>
      <c r="EC248" s="56">
        <v>3</v>
      </c>
      <c r="EE248" s="517" t="s">
        <v>25</v>
      </c>
      <c r="EH248" s="28">
        <v>164.6</v>
      </c>
      <c r="EI248" s="56">
        <v>0</v>
      </c>
      <c r="EK248" s="517" t="s">
        <v>638</v>
      </c>
      <c r="EN248" s="28">
        <v>154.19999999999999</v>
      </c>
      <c r="EO248" s="56">
        <v>0</v>
      </c>
      <c r="EQ248" s="517" t="s">
        <v>3628</v>
      </c>
      <c r="ET248" s="28">
        <v>439.9</v>
      </c>
      <c r="EU248" s="56">
        <v>3</v>
      </c>
      <c r="EW248" s="517" t="s">
        <v>3634</v>
      </c>
      <c r="EZ248" s="28">
        <v>541.4</v>
      </c>
      <c r="FA248" s="56">
        <v>1</v>
      </c>
      <c r="FC248" s="517" t="s">
        <v>2707</v>
      </c>
      <c r="FF248" s="28">
        <v>121.49999999999999</v>
      </c>
      <c r="FG248" s="56">
        <v>0</v>
      </c>
      <c r="FI248" s="517" t="s">
        <v>3638</v>
      </c>
      <c r="FL248" s="28">
        <v>550.1</v>
      </c>
      <c r="FM248" s="56">
        <v>3</v>
      </c>
      <c r="FO248" s="517" t="s">
        <v>3621</v>
      </c>
      <c r="FR248" s="28">
        <v>145</v>
      </c>
      <c r="FS248" s="56">
        <v>2</v>
      </c>
      <c r="FU248" s="517" t="s">
        <v>3622</v>
      </c>
      <c r="FX248" s="28">
        <v>513.09999999999991</v>
      </c>
      <c r="FY248" s="56">
        <v>1</v>
      </c>
      <c r="GA248" s="517" t="s">
        <v>3627</v>
      </c>
      <c r="GD248" s="28">
        <v>602.5</v>
      </c>
      <c r="GE248" s="56">
        <v>3</v>
      </c>
      <c r="GG248" s="517" t="s">
        <v>2721</v>
      </c>
      <c r="GJ248" s="28">
        <v>426</v>
      </c>
      <c r="GK248" s="56">
        <v>1</v>
      </c>
      <c r="GM248" s="517" t="s">
        <v>3621</v>
      </c>
      <c r="GN248" s="616"/>
      <c r="GO248" s="616"/>
      <c r="GP248" s="28">
        <v>665</v>
      </c>
      <c r="GQ248" s="56">
        <v>2</v>
      </c>
      <c r="GS248" s="517" t="s">
        <v>2714</v>
      </c>
      <c r="GT248" s="616"/>
      <c r="GU248" s="616"/>
      <c r="GV248" s="28">
        <v>66</v>
      </c>
      <c r="GW248" s="56">
        <v>3</v>
      </c>
    </row>
    <row r="249" spans="1:205" ht="15.75">
      <c r="V249" s="479" t="s">
        <v>3627</v>
      </c>
      <c r="Y249" s="479" t="s">
        <v>3638</v>
      </c>
      <c r="AB249" s="479" t="s">
        <v>654</v>
      </c>
      <c r="AG249" s="517" t="s">
        <v>683</v>
      </c>
      <c r="AJ249" s="28">
        <v>127.19999999999999</v>
      </c>
      <c r="AK249" s="56">
        <v>0</v>
      </c>
      <c r="AM249" s="517" t="s">
        <v>3620</v>
      </c>
      <c r="AP249" s="28">
        <v>102</v>
      </c>
      <c r="AQ249" s="56">
        <v>0</v>
      </c>
      <c r="AS249" s="517" t="s">
        <v>143</v>
      </c>
      <c r="AV249" s="28">
        <v>119.60000000000001</v>
      </c>
      <c r="AW249" s="56">
        <v>0</v>
      </c>
      <c r="AY249" s="517" t="s">
        <v>3620</v>
      </c>
      <c r="BB249" s="28">
        <v>71.5</v>
      </c>
      <c r="BC249" s="56">
        <v>3</v>
      </c>
      <c r="BE249" s="517" t="s">
        <v>3630</v>
      </c>
      <c r="BH249" s="28">
        <v>362.40000000000003</v>
      </c>
      <c r="BI249" s="56">
        <v>0</v>
      </c>
      <c r="BK249" s="517" t="s">
        <v>25</v>
      </c>
      <c r="BN249" s="28">
        <v>263.3</v>
      </c>
      <c r="BO249" s="56">
        <v>3</v>
      </c>
      <c r="BQ249" s="517" t="s">
        <v>1656</v>
      </c>
      <c r="BT249" s="28">
        <v>142.1</v>
      </c>
      <c r="BU249" s="56">
        <v>3</v>
      </c>
      <c r="BW249" s="517" t="s">
        <v>3685</v>
      </c>
      <c r="BZ249" s="28">
        <v>284</v>
      </c>
      <c r="CA249" s="56">
        <v>3</v>
      </c>
      <c r="CC249" s="517" t="s">
        <v>3638</v>
      </c>
      <c r="CF249" s="28">
        <v>134</v>
      </c>
      <c r="CG249" s="56">
        <v>1</v>
      </c>
      <c r="CI249" s="517" t="s">
        <v>2726</v>
      </c>
      <c r="CL249" s="28">
        <v>246.20000000000002</v>
      </c>
      <c r="CM249" s="56">
        <v>0</v>
      </c>
      <c r="CO249" s="517" t="s">
        <v>143</v>
      </c>
      <c r="CR249" s="28">
        <v>289.60000000000002</v>
      </c>
      <c r="CS249" s="56">
        <v>0</v>
      </c>
      <c r="CU249" s="517" t="s">
        <v>154</v>
      </c>
      <c r="CX249" s="28">
        <v>1073.7</v>
      </c>
      <c r="CY249" s="56">
        <v>3</v>
      </c>
      <c r="DA249" s="517" t="s">
        <v>2721</v>
      </c>
      <c r="DD249" s="28">
        <v>12.100000000000001</v>
      </c>
      <c r="DE249" s="56">
        <v>0</v>
      </c>
      <c r="DG249" s="517" t="s">
        <v>1753</v>
      </c>
      <c r="DJ249" s="28">
        <v>27.500000000000004</v>
      </c>
      <c r="DK249" s="56">
        <v>3</v>
      </c>
      <c r="DM249" s="517" t="s">
        <v>3628</v>
      </c>
      <c r="DP249" s="28">
        <v>432.8</v>
      </c>
      <c r="DQ249" s="56">
        <v>0</v>
      </c>
      <c r="DS249" s="517" t="s">
        <v>2721</v>
      </c>
      <c r="DV249" s="28">
        <v>944.59999999999991</v>
      </c>
      <c r="DW249" s="56">
        <v>3</v>
      </c>
      <c r="DY249" s="517" t="s">
        <v>3629</v>
      </c>
      <c r="EB249" s="28">
        <v>107.8</v>
      </c>
      <c r="EC249" s="56">
        <v>0</v>
      </c>
      <c r="EE249" s="517" t="s">
        <v>1653</v>
      </c>
      <c r="EH249" s="28">
        <v>455.5</v>
      </c>
      <c r="EI249" s="56">
        <v>3</v>
      </c>
      <c r="EK249" s="517" t="s">
        <v>3685</v>
      </c>
      <c r="EN249" s="28">
        <v>453.5</v>
      </c>
      <c r="EO249" s="56">
        <v>3</v>
      </c>
      <c r="EQ249" s="517" t="s">
        <v>1656</v>
      </c>
      <c r="ET249" s="28">
        <v>341.9</v>
      </c>
      <c r="EU249" s="56">
        <v>0</v>
      </c>
      <c r="EW249" s="517" t="s">
        <v>3685</v>
      </c>
      <c r="EZ249" s="28">
        <v>646</v>
      </c>
      <c r="FA249" s="56">
        <v>2</v>
      </c>
      <c r="FC249" s="517" t="s">
        <v>669</v>
      </c>
      <c r="FF249" s="28">
        <v>578.40000000000009</v>
      </c>
      <c r="FG249" s="56">
        <v>3</v>
      </c>
      <c r="FI249" s="517" t="s">
        <v>1</v>
      </c>
      <c r="FL249" s="28">
        <v>191.20000000000002</v>
      </c>
      <c r="FM249" s="56">
        <v>0</v>
      </c>
      <c r="FO249" s="517" t="s">
        <v>1656</v>
      </c>
      <c r="FR249" s="28">
        <v>130.80000000000001</v>
      </c>
      <c r="FS249" s="56">
        <v>1</v>
      </c>
      <c r="FU249" s="517" t="s">
        <v>3620</v>
      </c>
      <c r="FX249" s="28">
        <v>611.6</v>
      </c>
      <c r="FY249" s="56">
        <v>2</v>
      </c>
      <c r="GA249" s="517" t="s">
        <v>2718</v>
      </c>
      <c r="GD249" s="28">
        <v>396</v>
      </c>
      <c r="GE249" s="56">
        <v>0</v>
      </c>
      <c r="GG249" s="517" t="s">
        <v>3685</v>
      </c>
      <c r="GJ249" s="28">
        <v>428.1</v>
      </c>
      <c r="GK249" s="56">
        <v>2</v>
      </c>
      <c r="GM249" s="517" t="s">
        <v>2721</v>
      </c>
      <c r="GN249" s="616"/>
      <c r="GO249" s="616"/>
      <c r="GP249" s="28">
        <v>611</v>
      </c>
      <c r="GQ249" s="56">
        <v>1</v>
      </c>
      <c r="GS249" s="517" t="s">
        <v>3629</v>
      </c>
      <c r="GT249" s="616"/>
      <c r="GU249" s="616"/>
      <c r="GV249" s="28">
        <v>0</v>
      </c>
      <c r="GW249" s="56">
        <v>0</v>
      </c>
    </row>
    <row r="250" spans="1:205" ht="15.75">
      <c r="Q250" s="539">
        <v>4</v>
      </c>
      <c r="R250" s="539">
        <f>SUM(R215:R249)</f>
        <v>1526</v>
      </c>
      <c r="S250" s="551">
        <f>SUM(S215:S249)</f>
        <v>387240.55</v>
      </c>
      <c r="V250" s="479"/>
      <c r="Y250" s="479"/>
      <c r="AB250" s="479"/>
      <c r="AG250" s="517"/>
      <c r="AJ250" s="28"/>
      <c r="AK250" s="56"/>
      <c r="AM250" s="517"/>
      <c r="AP250" s="28"/>
      <c r="AQ250" s="56"/>
      <c r="AS250" s="517"/>
      <c r="AV250" s="28"/>
      <c r="AW250" s="56"/>
      <c r="AY250" s="517"/>
      <c r="BB250" s="28"/>
      <c r="BC250" s="56"/>
      <c r="BE250" s="517"/>
      <c r="BH250" s="28"/>
      <c r="BI250" s="56"/>
      <c r="BK250" s="517"/>
      <c r="BN250" s="28"/>
      <c r="BO250" s="56"/>
      <c r="BQ250" s="517"/>
      <c r="BT250" s="28"/>
      <c r="BU250" s="56"/>
      <c r="BW250" s="517"/>
      <c r="BZ250" s="28"/>
      <c r="CA250" s="56"/>
      <c r="CC250" s="517"/>
      <c r="CF250" s="28"/>
      <c r="CG250" s="56"/>
      <c r="CI250" s="517"/>
      <c r="CL250" s="28"/>
      <c r="CM250" s="56"/>
      <c r="CO250" s="517"/>
      <c r="CR250" s="28"/>
      <c r="CS250" s="56"/>
      <c r="CU250" s="517"/>
      <c r="CX250" s="28"/>
      <c r="CY250" s="56"/>
      <c r="DA250" s="517"/>
      <c r="DD250" s="28"/>
      <c r="DE250" s="56"/>
      <c r="DG250" s="517"/>
      <c r="DJ250" s="28"/>
      <c r="DK250" s="56"/>
      <c r="DM250" s="517"/>
      <c r="DP250" s="28"/>
      <c r="DQ250" s="56"/>
      <c r="DS250" s="517"/>
      <c r="DV250" s="28"/>
      <c r="DW250" s="56"/>
      <c r="DY250" s="517"/>
      <c r="EB250" s="28"/>
      <c r="EC250" s="56"/>
      <c r="EE250" s="517"/>
      <c r="EH250" s="28"/>
      <c r="EI250" s="56"/>
      <c r="EK250" s="517"/>
      <c r="EN250" s="28"/>
      <c r="EO250" s="56"/>
      <c r="EQ250" s="517"/>
      <c r="ET250" s="28"/>
      <c r="EU250" s="56"/>
      <c r="EW250" s="517"/>
      <c r="EZ250" s="28"/>
      <c r="FA250" s="56"/>
      <c r="FC250" s="517"/>
      <c r="FF250" s="28"/>
      <c r="FG250" s="56"/>
      <c r="FI250" s="517"/>
      <c r="FL250" s="28"/>
      <c r="FM250" s="56"/>
      <c r="FO250" s="517"/>
      <c r="FR250" s="28"/>
      <c r="FS250" s="56"/>
      <c r="FU250" s="517"/>
      <c r="FX250" s="28"/>
      <c r="FY250" s="56"/>
      <c r="GA250" s="517"/>
      <c r="GD250" s="28"/>
      <c r="GE250" s="56"/>
      <c r="GG250" s="517"/>
      <c r="GJ250" s="28"/>
      <c r="GK250" s="56"/>
      <c r="GM250" s="517"/>
      <c r="GN250" s="616"/>
      <c r="GO250" s="616"/>
      <c r="GP250" s="28"/>
      <c r="GQ250" s="56"/>
      <c r="GS250" s="517"/>
      <c r="GT250" s="616"/>
      <c r="GU250" s="616"/>
      <c r="GV250" s="28"/>
      <c r="GW250" s="56"/>
    </row>
    <row r="251" spans="1:205" ht="15.75">
      <c r="V251" s="479" t="s">
        <v>2718</v>
      </c>
      <c r="Y251" s="479" t="s">
        <v>25</v>
      </c>
      <c r="AB251" s="479" t="s">
        <v>683</v>
      </c>
      <c r="AG251" s="517" t="s">
        <v>25</v>
      </c>
      <c r="AJ251" s="28">
        <v>232.59999999999997</v>
      </c>
      <c r="AK251" s="56">
        <v>0</v>
      </c>
      <c r="AM251" s="517" t="s">
        <v>3621</v>
      </c>
      <c r="AP251" s="28">
        <v>263</v>
      </c>
      <c r="AQ251" s="56">
        <v>3</v>
      </c>
      <c r="AS251" s="517" t="s">
        <v>1666</v>
      </c>
      <c r="AV251" s="28">
        <v>125</v>
      </c>
      <c r="AW251" s="56">
        <v>3</v>
      </c>
      <c r="AY251" s="517" t="s">
        <v>3630</v>
      </c>
      <c r="BB251" s="28">
        <v>49.6</v>
      </c>
      <c r="BC251" s="56">
        <v>0</v>
      </c>
      <c r="BE251" s="517" t="s">
        <v>3622</v>
      </c>
      <c r="BH251" s="28">
        <v>568.1</v>
      </c>
      <c r="BI251" s="56">
        <v>0</v>
      </c>
      <c r="BK251" s="517" t="s">
        <v>653</v>
      </c>
      <c r="BN251" s="28">
        <v>287.39999999999998</v>
      </c>
      <c r="BO251" s="56">
        <v>3</v>
      </c>
      <c r="BQ251" s="517" t="s">
        <v>654</v>
      </c>
      <c r="BT251" s="28">
        <v>30.799999999999997</v>
      </c>
      <c r="BU251" s="56">
        <v>0</v>
      </c>
      <c r="BW251" s="517" t="s">
        <v>3638</v>
      </c>
      <c r="BZ251" s="28">
        <v>168.6</v>
      </c>
      <c r="CA251" s="56">
        <v>2</v>
      </c>
      <c r="CC251" s="517" t="s">
        <v>2726</v>
      </c>
      <c r="CF251" s="28">
        <v>45.5</v>
      </c>
      <c r="CG251" s="56">
        <v>0</v>
      </c>
      <c r="CI251" s="517" t="s">
        <v>2723</v>
      </c>
      <c r="CL251" s="28">
        <v>315</v>
      </c>
      <c r="CM251" s="56">
        <v>0</v>
      </c>
      <c r="CO251" s="517" t="s">
        <v>654</v>
      </c>
      <c r="CR251" s="28">
        <v>213.50000000000003</v>
      </c>
      <c r="CS251" s="56">
        <v>0</v>
      </c>
      <c r="CU251" s="517" t="s">
        <v>143</v>
      </c>
      <c r="CX251" s="28">
        <v>525.9</v>
      </c>
      <c r="CY251" s="56">
        <v>3</v>
      </c>
      <c r="DA251" s="517" t="s">
        <v>1753</v>
      </c>
      <c r="DD251" s="28">
        <v>16.5</v>
      </c>
      <c r="DE251" s="56">
        <v>0</v>
      </c>
      <c r="DG251" s="517" t="s">
        <v>639</v>
      </c>
      <c r="DJ251" s="28">
        <v>19.5</v>
      </c>
      <c r="DK251" s="56">
        <v>0</v>
      </c>
      <c r="DM251" s="517" t="s">
        <v>2714</v>
      </c>
      <c r="DP251" s="28">
        <v>313.8</v>
      </c>
      <c r="DQ251" s="56">
        <v>1</v>
      </c>
      <c r="DS251" s="517" t="s">
        <v>3627</v>
      </c>
      <c r="DV251" s="28">
        <v>755</v>
      </c>
      <c r="DW251" s="56">
        <v>3</v>
      </c>
      <c r="DY251" s="517" t="s">
        <v>2726</v>
      </c>
      <c r="EB251" s="28">
        <v>45.5</v>
      </c>
      <c r="EC251" s="56">
        <v>0</v>
      </c>
      <c r="EE251" s="517" t="s">
        <v>1</v>
      </c>
      <c r="EH251" s="28">
        <v>95</v>
      </c>
      <c r="EI251" s="56">
        <v>1</v>
      </c>
      <c r="EK251" s="517" t="s">
        <v>669</v>
      </c>
      <c r="EN251" s="28">
        <v>175.3</v>
      </c>
      <c r="EO251" s="56">
        <v>3</v>
      </c>
      <c r="EQ251" s="517" t="s">
        <v>2707</v>
      </c>
      <c r="ET251" s="28">
        <v>222.5</v>
      </c>
      <c r="EU251" s="56">
        <v>1</v>
      </c>
      <c r="EW251" s="517" t="s">
        <v>1653</v>
      </c>
      <c r="EZ251" s="28">
        <v>641.79999999999995</v>
      </c>
      <c r="FA251" s="56">
        <v>3</v>
      </c>
      <c r="FC251" s="517" t="s">
        <v>3685</v>
      </c>
      <c r="FF251" s="28">
        <v>328.3</v>
      </c>
      <c r="FG251" s="56">
        <v>3</v>
      </c>
      <c r="FI251" s="517" t="s">
        <v>3623</v>
      </c>
      <c r="FL251" s="28">
        <v>659.19999999999993</v>
      </c>
      <c r="FM251" s="56">
        <v>3</v>
      </c>
      <c r="FO251" s="517" t="s">
        <v>1</v>
      </c>
      <c r="FR251" s="28">
        <v>44</v>
      </c>
      <c r="FS251" s="56">
        <v>0</v>
      </c>
      <c r="FU251" s="517" t="s">
        <v>143</v>
      </c>
      <c r="FX251" s="28">
        <v>496.5</v>
      </c>
      <c r="FY251" s="56">
        <v>3</v>
      </c>
      <c r="GA251" s="517" t="s">
        <v>2734</v>
      </c>
      <c r="GD251" s="28">
        <v>438.3</v>
      </c>
      <c r="GE251" s="56">
        <v>2</v>
      </c>
      <c r="GG251" s="517" t="s">
        <v>3623</v>
      </c>
      <c r="GJ251" s="28">
        <v>285.60000000000002</v>
      </c>
      <c r="GK251" s="56">
        <v>0</v>
      </c>
      <c r="GM251" s="517" t="s">
        <v>154</v>
      </c>
      <c r="GN251" s="616"/>
      <c r="GO251" s="616"/>
      <c r="GP251" s="28">
        <v>740.5</v>
      </c>
      <c r="GQ251" s="56">
        <v>3</v>
      </c>
      <c r="GS251" s="517" t="s">
        <v>3623</v>
      </c>
      <c r="GT251" s="616"/>
      <c r="GU251" s="616"/>
      <c r="GV251" s="28">
        <v>65.7</v>
      </c>
      <c r="GW251" s="56">
        <v>3</v>
      </c>
    </row>
    <row r="252" spans="1:205" ht="15.75">
      <c r="V252" s="479" t="s">
        <v>3630</v>
      </c>
      <c r="Y252" s="479" t="s">
        <v>669</v>
      </c>
      <c r="AB252" s="479" t="s">
        <v>3620</v>
      </c>
      <c r="AG252" s="517" t="s">
        <v>2718</v>
      </c>
      <c r="AJ252" s="28">
        <v>670.3</v>
      </c>
      <c r="AK252" s="56">
        <v>3</v>
      </c>
      <c r="AM252" s="517" t="s">
        <v>639</v>
      </c>
      <c r="AP252" s="28">
        <v>2.6</v>
      </c>
      <c r="AQ252" s="56">
        <v>0</v>
      </c>
      <c r="AS252" s="517" t="s">
        <v>653</v>
      </c>
      <c r="AV252" s="28">
        <v>95.5</v>
      </c>
      <c r="AW252" s="56">
        <v>0</v>
      </c>
      <c r="AY252" s="517" t="s">
        <v>639</v>
      </c>
      <c r="BB252" s="28">
        <v>69</v>
      </c>
      <c r="BC252" s="56">
        <v>3</v>
      </c>
      <c r="BE252" s="517" t="s">
        <v>2718</v>
      </c>
      <c r="BH252" s="28">
        <v>714.9</v>
      </c>
      <c r="BI252" s="56">
        <v>3</v>
      </c>
      <c r="BK252" s="517" t="s">
        <v>639</v>
      </c>
      <c r="BN252" s="28">
        <v>178.4</v>
      </c>
      <c r="BO252" s="56">
        <v>0</v>
      </c>
      <c r="BQ252" s="517" t="s">
        <v>2723</v>
      </c>
      <c r="BT252" s="28">
        <v>81.400000000000006</v>
      </c>
      <c r="BU252" s="56">
        <v>3</v>
      </c>
      <c r="BW252" s="517" t="s">
        <v>3623</v>
      </c>
      <c r="BZ252" s="28">
        <v>145.4</v>
      </c>
      <c r="CA252" s="56">
        <v>1</v>
      </c>
      <c r="CC252" s="517" t="s">
        <v>2718</v>
      </c>
      <c r="CF252" s="28">
        <v>98.3</v>
      </c>
      <c r="CG252" s="56">
        <v>3</v>
      </c>
      <c r="CI252" s="517" t="s">
        <v>2719</v>
      </c>
      <c r="CL252" s="28">
        <v>396.3</v>
      </c>
      <c r="CM252" s="56">
        <v>3</v>
      </c>
      <c r="CO252" s="517" t="s">
        <v>3628</v>
      </c>
      <c r="CR252" s="28">
        <v>268.10000000000002</v>
      </c>
      <c r="CS252" s="56">
        <v>3</v>
      </c>
      <c r="CU252" s="517" t="s">
        <v>3634</v>
      </c>
      <c r="CX252" s="28">
        <v>403.6</v>
      </c>
      <c r="CY252" s="56">
        <v>0</v>
      </c>
      <c r="DA252" s="517" t="s">
        <v>143</v>
      </c>
      <c r="DD252" s="28">
        <v>60.900000000000006</v>
      </c>
      <c r="DE252" s="56">
        <v>3</v>
      </c>
      <c r="DG252" s="517" t="s">
        <v>638</v>
      </c>
      <c r="DJ252" s="28">
        <v>67</v>
      </c>
      <c r="DK252" s="56">
        <v>3</v>
      </c>
      <c r="DM252" s="517" t="s">
        <v>3638</v>
      </c>
      <c r="DP252" s="28">
        <v>369.75</v>
      </c>
      <c r="DQ252" s="56">
        <v>2</v>
      </c>
      <c r="DS252" s="517" t="s">
        <v>3623</v>
      </c>
      <c r="DV252" s="28">
        <v>406.29999999999995</v>
      </c>
      <c r="DW252" s="56">
        <v>0</v>
      </c>
      <c r="DY252" s="517" t="s">
        <v>3628</v>
      </c>
      <c r="EB252" s="28">
        <v>66</v>
      </c>
      <c r="EC252" s="56">
        <v>3</v>
      </c>
      <c r="EE252" s="517" t="s">
        <v>683</v>
      </c>
      <c r="EH252" s="28">
        <v>109.5</v>
      </c>
      <c r="EI252" s="56">
        <v>2</v>
      </c>
      <c r="EK252" s="517" t="s">
        <v>2723</v>
      </c>
      <c r="EN252" s="28">
        <v>102</v>
      </c>
      <c r="EO252" s="56">
        <v>0</v>
      </c>
      <c r="EQ252" s="517" t="s">
        <v>683</v>
      </c>
      <c r="ET252" s="28">
        <v>263</v>
      </c>
      <c r="EU252" s="56">
        <v>2</v>
      </c>
      <c r="EW252" s="517" t="s">
        <v>143</v>
      </c>
      <c r="EZ252" s="28">
        <v>470</v>
      </c>
      <c r="FA252" s="56">
        <v>0</v>
      </c>
      <c r="FC252" s="517" t="s">
        <v>1753</v>
      </c>
      <c r="FF252" s="28">
        <v>110.3</v>
      </c>
      <c r="FG252" s="56">
        <v>0</v>
      </c>
      <c r="FI252" s="517" t="s">
        <v>653</v>
      </c>
      <c r="FL252" s="28">
        <v>522.79999999999995</v>
      </c>
      <c r="FM252" s="56">
        <v>0</v>
      </c>
      <c r="FO252" s="517" t="s">
        <v>143</v>
      </c>
      <c r="FR252" s="28">
        <v>188.8</v>
      </c>
      <c r="FS252" s="56">
        <v>3</v>
      </c>
      <c r="FU252" s="517" t="s">
        <v>639</v>
      </c>
      <c r="FX252" s="28">
        <v>352.20000000000005</v>
      </c>
      <c r="FY252" s="56">
        <v>0</v>
      </c>
      <c r="GA252" s="517" t="s">
        <v>2721</v>
      </c>
      <c r="GD252" s="28">
        <v>381.3</v>
      </c>
      <c r="GE252" s="56">
        <v>1</v>
      </c>
      <c r="GG252" s="517" t="s">
        <v>3620</v>
      </c>
      <c r="GJ252" s="28">
        <v>578.5</v>
      </c>
      <c r="GK252" s="56">
        <v>3</v>
      </c>
      <c r="GM252" s="517" t="s">
        <v>3634</v>
      </c>
      <c r="GN252" s="616"/>
      <c r="GO252" s="616"/>
      <c r="GP252" s="28">
        <v>568</v>
      </c>
      <c r="GQ252" s="56">
        <v>0</v>
      </c>
      <c r="GS252" s="517" t="s">
        <v>2719</v>
      </c>
      <c r="GT252" s="616"/>
      <c r="GU252" s="616"/>
      <c r="GV252" s="28">
        <v>25.2</v>
      </c>
      <c r="GW252" s="56">
        <v>0</v>
      </c>
    </row>
    <row r="253" spans="1:205" ht="15.75">
      <c r="V253" s="479"/>
      <c r="Y253" s="479"/>
      <c r="AB253" s="479"/>
      <c r="AG253" s="517"/>
      <c r="AJ253" s="28"/>
      <c r="AK253" s="56"/>
      <c r="AM253" s="517"/>
      <c r="AP253" s="28"/>
      <c r="AQ253" s="56"/>
      <c r="AS253" s="517"/>
      <c r="AV253" s="28"/>
      <c r="AW253" s="56"/>
      <c r="AY253" s="517"/>
      <c r="BB253" s="28"/>
      <c r="BC253" s="56"/>
      <c r="BE253" s="517"/>
      <c r="BH253" s="28"/>
      <c r="BI253" s="56"/>
      <c r="BK253" s="517"/>
      <c r="BN253" s="28"/>
      <c r="BO253" s="56"/>
      <c r="BQ253" s="517"/>
      <c r="BT253" s="28"/>
      <c r="BU253" s="56"/>
      <c r="BW253" s="517"/>
      <c r="BZ253" s="28"/>
      <c r="CA253" s="56"/>
      <c r="CC253" s="517"/>
      <c r="CF253" s="28"/>
      <c r="CG253" s="56"/>
      <c r="CI253" s="517"/>
      <c r="CL253" s="28"/>
      <c r="CM253" s="56"/>
      <c r="CO253" s="517"/>
      <c r="CR253" s="28"/>
      <c r="CS253" s="56"/>
      <c r="CU253" s="517"/>
      <c r="CX253" s="28"/>
      <c r="CY253" s="56"/>
      <c r="DA253" s="517"/>
      <c r="DD253" s="28"/>
      <c r="DE253" s="56"/>
      <c r="DG253" s="517"/>
      <c r="DJ253" s="28"/>
      <c r="DK253" s="56"/>
      <c r="DM253" s="517"/>
      <c r="DP253" s="28"/>
      <c r="DQ253" s="56"/>
      <c r="DS253" s="517"/>
      <c r="DV253" s="28"/>
      <c r="DW253" s="56"/>
      <c r="DY253" s="517"/>
      <c r="EB253" s="28"/>
      <c r="EC253" s="56"/>
      <c r="EE253" s="517"/>
      <c r="EH253" s="28"/>
      <c r="EI253" s="56"/>
      <c r="EK253" s="517"/>
      <c r="EN253" s="28"/>
      <c r="EO253" s="56"/>
      <c r="EQ253" s="517"/>
      <c r="ET253" s="28"/>
      <c r="EU253" s="56"/>
      <c r="EW253" s="517"/>
      <c r="EZ253" s="28"/>
      <c r="FA253" s="56"/>
      <c r="FC253" s="517"/>
      <c r="FF253" s="28"/>
      <c r="FG253" s="56"/>
      <c r="FI253" s="517"/>
      <c r="FL253" s="28"/>
      <c r="FM253" s="56"/>
      <c r="FO253" s="517"/>
      <c r="FR253" s="28"/>
      <c r="FS253" s="56"/>
      <c r="FU253" s="517"/>
      <c r="FX253" s="28"/>
      <c r="FY253" s="56"/>
      <c r="GA253" s="517"/>
      <c r="GD253" s="28"/>
      <c r="GE253" s="56"/>
      <c r="GG253" s="517"/>
      <c r="GJ253" s="28"/>
      <c r="GK253" s="56"/>
      <c r="GM253" s="517"/>
      <c r="GN253" s="616"/>
      <c r="GO253" s="616"/>
      <c r="GP253" s="28"/>
      <c r="GQ253" s="56"/>
      <c r="GS253" s="517"/>
      <c r="GT253" s="616"/>
      <c r="GU253" s="616"/>
      <c r="GV253" s="28"/>
      <c r="GW253" s="56"/>
    </row>
    <row r="254" spans="1:205" ht="15.75">
      <c r="V254" s="479" t="s">
        <v>638</v>
      </c>
      <c r="Y254" s="479" t="s">
        <v>3621</v>
      </c>
      <c r="AB254" s="479" t="s">
        <v>1656</v>
      </c>
      <c r="AG254" s="517" t="s">
        <v>2719</v>
      </c>
      <c r="AJ254" s="28">
        <v>480.4</v>
      </c>
      <c r="AK254" s="56">
        <v>3</v>
      </c>
      <c r="AM254" s="517" t="s">
        <v>3630</v>
      </c>
      <c r="AP254" s="28">
        <v>225.4</v>
      </c>
      <c r="AQ254" s="56">
        <v>0</v>
      </c>
      <c r="AS254" s="517" t="s">
        <v>1653</v>
      </c>
      <c r="AV254" s="28">
        <v>165.4</v>
      </c>
      <c r="AW254" s="56">
        <v>3</v>
      </c>
      <c r="AY254" s="517" t="s">
        <v>653</v>
      </c>
      <c r="BB254" s="28">
        <v>101.7</v>
      </c>
      <c r="BC254" s="56">
        <v>0</v>
      </c>
      <c r="BE254" s="517" t="s">
        <v>154</v>
      </c>
      <c r="BH254" s="28">
        <v>969.8</v>
      </c>
      <c r="BI254" s="56">
        <v>2</v>
      </c>
      <c r="BK254" s="517" t="s">
        <v>3685</v>
      </c>
      <c r="BN254" s="28">
        <v>74.400000000000006</v>
      </c>
      <c r="BO254" s="56">
        <v>0</v>
      </c>
      <c r="BQ254" s="517" t="s">
        <v>638</v>
      </c>
      <c r="BT254" s="28">
        <v>22.1</v>
      </c>
      <c r="BU254" s="56">
        <v>3</v>
      </c>
      <c r="BW254" s="517" t="s">
        <v>2718</v>
      </c>
      <c r="BZ254" s="28">
        <v>510.3</v>
      </c>
      <c r="CA254" s="56">
        <v>3</v>
      </c>
      <c r="CC254" s="517" t="s">
        <v>3623</v>
      </c>
      <c r="CF254" s="28">
        <v>51.800000000000004</v>
      </c>
      <c r="CG254" s="56">
        <v>0</v>
      </c>
      <c r="CI254" s="517" t="s">
        <v>2714</v>
      </c>
      <c r="CL254" s="28">
        <v>480</v>
      </c>
      <c r="CM254" s="56">
        <v>2</v>
      </c>
      <c r="CO254" s="517" t="s">
        <v>3623</v>
      </c>
      <c r="CR254" s="28">
        <v>365.4</v>
      </c>
      <c r="CS254" s="56">
        <v>2</v>
      </c>
      <c r="CU254" s="517" t="s">
        <v>3638</v>
      </c>
      <c r="CX254" s="28">
        <v>813.9</v>
      </c>
      <c r="CY254" s="56">
        <v>1</v>
      </c>
      <c r="DA254" s="517" t="s">
        <v>638</v>
      </c>
      <c r="DD254" s="28">
        <v>42</v>
      </c>
      <c r="DE254" s="56">
        <v>3</v>
      </c>
      <c r="DG254" s="517" t="s">
        <v>1</v>
      </c>
      <c r="DJ254" s="28">
        <v>14.3</v>
      </c>
      <c r="DK254" s="56">
        <v>2</v>
      </c>
      <c r="DM254" s="517" t="s">
        <v>669</v>
      </c>
      <c r="DP254" s="28">
        <v>253.35</v>
      </c>
      <c r="DQ254" s="56">
        <v>0</v>
      </c>
      <c r="DS254" s="517" t="s">
        <v>2723</v>
      </c>
      <c r="DV254" s="28">
        <v>932.10000000000014</v>
      </c>
      <c r="DW254" s="56">
        <v>3</v>
      </c>
      <c r="DY254" s="517" t="s">
        <v>669</v>
      </c>
      <c r="EB254" s="28">
        <v>161.6</v>
      </c>
      <c r="EC254" s="56">
        <v>0</v>
      </c>
      <c r="EE254" s="517" t="s">
        <v>3628</v>
      </c>
      <c r="EH254" s="28">
        <v>442.49999999999994</v>
      </c>
      <c r="EI254" s="56">
        <v>3</v>
      </c>
      <c r="EK254" s="517" t="s">
        <v>2714</v>
      </c>
      <c r="EN254" s="28">
        <v>4.6000000000000005</v>
      </c>
      <c r="EO254" s="56">
        <v>0</v>
      </c>
      <c r="EQ254" s="517" t="s">
        <v>3629</v>
      </c>
      <c r="ET254" s="28">
        <v>330.79999999999995</v>
      </c>
      <c r="EU254" s="56">
        <v>3</v>
      </c>
      <c r="EW254" s="517" t="s">
        <v>2721</v>
      </c>
      <c r="EZ254" s="28">
        <v>467.8</v>
      </c>
      <c r="FA254" s="56">
        <v>3</v>
      </c>
      <c r="FC254" s="517" t="s">
        <v>3630</v>
      </c>
      <c r="FF254" s="28">
        <v>170.20000000000002</v>
      </c>
      <c r="FG254" s="56">
        <v>0</v>
      </c>
      <c r="FI254" s="517" t="s">
        <v>1656</v>
      </c>
      <c r="FL254" s="28">
        <v>453</v>
      </c>
      <c r="FM254" s="56">
        <v>0</v>
      </c>
      <c r="FO254" s="517" t="s">
        <v>2723</v>
      </c>
      <c r="FR254" s="28">
        <v>116.8</v>
      </c>
      <c r="FS254" s="56">
        <v>0</v>
      </c>
      <c r="FU254" s="517" t="s">
        <v>1753</v>
      </c>
      <c r="FX254" s="28">
        <v>353.1</v>
      </c>
      <c r="FY254" s="56">
        <v>0</v>
      </c>
      <c r="GA254" s="517" t="s">
        <v>3621</v>
      </c>
      <c r="GD254" s="28">
        <v>579.1</v>
      </c>
      <c r="GE254" s="56">
        <v>2</v>
      </c>
      <c r="GG254" s="517" t="s">
        <v>2719</v>
      </c>
      <c r="GJ254" s="28">
        <v>468.8</v>
      </c>
      <c r="GK254" s="56">
        <v>1</v>
      </c>
      <c r="GM254" s="517" t="s">
        <v>3626</v>
      </c>
      <c r="GN254" s="616"/>
      <c r="GO254" s="616"/>
      <c r="GP254" s="28">
        <v>270.8</v>
      </c>
      <c r="GQ254" s="56">
        <v>0</v>
      </c>
      <c r="GS254" s="517" t="s">
        <v>669</v>
      </c>
      <c r="GT254" s="616"/>
      <c r="GU254" s="616"/>
      <c r="GV254" s="28">
        <v>0</v>
      </c>
      <c r="GW254" s="56">
        <v>0</v>
      </c>
    </row>
    <row r="255" spans="1:205" ht="15.75">
      <c r="V255" s="479" t="s">
        <v>3623</v>
      </c>
      <c r="Y255" s="479" t="s">
        <v>1666</v>
      </c>
      <c r="AB255" s="479" t="s">
        <v>3622</v>
      </c>
      <c r="AG255" s="517" t="s">
        <v>1656</v>
      </c>
      <c r="AJ255" s="28">
        <v>183.6</v>
      </c>
      <c r="AK255" s="56">
        <v>0</v>
      </c>
      <c r="AM255" s="517" t="s">
        <v>2723</v>
      </c>
      <c r="AP255" s="28">
        <v>455.55</v>
      </c>
      <c r="AQ255" s="56">
        <v>3</v>
      </c>
      <c r="AS255" s="517" t="s">
        <v>3634</v>
      </c>
      <c r="AV255" s="28">
        <v>130.80000000000001</v>
      </c>
      <c r="AW255" s="56">
        <v>0</v>
      </c>
      <c r="AY255" s="517" t="s">
        <v>2723</v>
      </c>
      <c r="BB255" s="28">
        <v>147.20000000000002</v>
      </c>
      <c r="BC255" s="56">
        <v>3</v>
      </c>
      <c r="BE255" s="517" t="s">
        <v>1666</v>
      </c>
      <c r="BH255" s="28">
        <v>794.45</v>
      </c>
      <c r="BI255" s="56">
        <v>1</v>
      </c>
      <c r="BK255" s="517" t="s">
        <v>1653</v>
      </c>
      <c r="BN255" s="28">
        <v>256.7</v>
      </c>
      <c r="BO255" s="56">
        <v>3</v>
      </c>
      <c r="BQ255" s="517" t="s">
        <v>2721</v>
      </c>
      <c r="BT255" s="28">
        <v>10.9</v>
      </c>
      <c r="BU255" s="56">
        <v>0</v>
      </c>
      <c r="BW255" s="517" t="s">
        <v>638</v>
      </c>
      <c r="BZ255" s="28">
        <v>267.5</v>
      </c>
      <c r="CA255" s="56">
        <v>0</v>
      </c>
      <c r="CC255" s="517" t="s">
        <v>143</v>
      </c>
      <c r="CF255" s="28">
        <v>69.5</v>
      </c>
      <c r="CG255" s="56">
        <v>3</v>
      </c>
      <c r="CI255" s="517" t="s">
        <v>683</v>
      </c>
      <c r="CL255" s="28">
        <v>424</v>
      </c>
      <c r="CM255" s="56">
        <v>1</v>
      </c>
      <c r="CO255" s="517" t="s">
        <v>2723</v>
      </c>
      <c r="CR255" s="28">
        <v>330.79999999999995</v>
      </c>
      <c r="CS255" s="56">
        <v>1</v>
      </c>
      <c r="CU255" s="517" t="s">
        <v>1753</v>
      </c>
      <c r="CX255" s="28">
        <v>887.09999999999991</v>
      </c>
      <c r="CY255" s="56">
        <v>2</v>
      </c>
      <c r="DA255" s="517" t="s">
        <v>1</v>
      </c>
      <c r="DD255" s="28">
        <v>26</v>
      </c>
      <c r="DE255" s="56">
        <v>0</v>
      </c>
      <c r="DG255" s="517" t="s">
        <v>2726</v>
      </c>
      <c r="DJ255" s="28">
        <v>13.2</v>
      </c>
      <c r="DK255" s="56">
        <v>1</v>
      </c>
      <c r="DM255" s="517" t="s">
        <v>2718</v>
      </c>
      <c r="DP255" s="28">
        <v>358.5</v>
      </c>
      <c r="DQ255" s="56">
        <v>3</v>
      </c>
      <c r="DS255" s="517" t="s">
        <v>1656</v>
      </c>
      <c r="DV255" s="28">
        <v>429.9</v>
      </c>
      <c r="DW255" s="56">
        <v>0</v>
      </c>
      <c r="DY255" s="517" t="s">
        <v>143</v>
      </c>
      <c r="EB255" s="28">
        <v>223.5</v>
      </c>
      <c r="EC255" s="56">
        <v>3</v>
      </c>
      <c r="EE255" s="517" t="s">
        <v>3634</v>
      </c>
      <c r="EH255" s="28">
        <v>324.60000000000002</v>
      </c>
      <c r="EI255" s="56">
        <v>0</v>
      </c>
      <c r="EK255" s="517" t="s">
        <v>1</v>
      </c>
      <c r="EN255" s="28">
        <v>161.1</v>
      </c>
      <c r="EO255" s="56">
        <v>3</v>
      </c>
      <c r="EQ255" s="517" t="s">
        <v>3622</v>
      </c>
      <c r="ET255" s="28">
        <v>260</v>
      </c>
      <c r="EU255" s="56">
        <v>0</v>
      </c>
      <c r="EW255" s="517" t="s">
        <v>1</v>
      </c>
      <c r="EZ255" s="28">
        <v>323</v>
      </c>
      <c r="FA255" s="56">
        <v>0</v>
      </c>
      <c r="FC255" s="517" t="s">
        <v>638</v>
      </c>
      <c r="FF255" s="28">
        <v>602.99999999999989</v>
      </c>
      <c r="FG255" s="56">
        <v>3</v>
      </c>
      <c r="FI255" s="517" t="s">
        <v>3685</v>
      </c>
      <c r="FL255" s="28">
        <v>715.4</v>
      </c>
      <c r="FM255" s="56">
        <v>3</v>
      </c>
      <c r="FO255" s="517" t="s">
        <v>1666</v>
      </c>
      <c r="FR255" s="28">
        <v>149.5</v>
      </c>
      <c r="FS255" s="56">
        <v>3</v>
      </c>
      <c r="FU255" s="517" t="s">
        <v>3630</v>
      </c>
      <c r="FX255" s="28">
        <v>539.79999999999995</v>
      </c>
      <c r="FY255" s="56">
        <v>3</v>
      </c>
      <c r="GA255" s="517" t="s">
        <v>2714</v>
      </c>
      <c r="GD255" s="28">
        <v>499</v>
      </c>
      <c r="GE255" s="56">
        <v>1</v>
      </c>
      <c r="GG255" s="517" t="s">
        <v>3622</v>
      </c>
      <c r="GJ255" s="28">
        <v>503.09999999999997</v>
      </c>
      <c r="GK255" s="56">
        <v>2</v>
      </c>
      <c r="GM255" s="517" t="s">
        <v>669</v>
      </c>
      <c r="GN255" s="616"/>
      <c r="GO255" s="616"/>
      <c r="GP255" s="28">
        <v>789.5</v>
      </c>
      <c r="GQ255" s="56">
        <v>3</v>
      </c>
      <c r="GS255" s="517" t="s">
        <v>3630</v>
      </c>
      <c r="GT255" s="616"/>
      <c r="GU255" s="616"/>
      <c r="GV255" s="28">
        <v>132</v>
      </c>
      <c r="GW255" s="56">
        <v>3</v>
      </c>
    </row>
    <row r="256" spans="1:205" ht="15.75">
      <c r="AZ256" s="10"/>
      <c r="BW256" s="517"/>
      <c r="BZ256" s="28"/>
      <c r="CA256" s="56"/>
      <c r="CC256" s="517"/>
      <c r="CF256" s="28"/>
      <c r="CG256" s="56"/>
      <c r="CL256" s="28"/>
      <c r="CM256" s="56"/>
      <c r="CR256" s="28"/>
      <c r="CS256" s="56"/>
      <c r="CX256" s="28"/>
      <c r="CY256" s="56"/>
      <c r="DD256" s="28"/>
      <c r="DE256" s="56"/>
      <c r="DJ256" s="28"/>
      <c r="DK256" s="56"/>
      <c r="DP256" s="28"/>
      <c r="DQ256" s="56"/>
      <c r="DV256" s="28"/>
      <c r="DW256" s="56"/>
      <c r="EB256" s="28"/>
      <c r="EC256" s="56"/>
      <c r="EH256" s="28"/>
      <c r="EI256" s="56"/>
      <c r="EN256" s="28"/>
      <c r="EO256" s="56"/>
      <c r="ET256" s="28"/>
      <c r="EU256" s="56"/>
      <c r="EZ256" s="28"/>
      <c r="FA256" s="56"/>
      <c r="FF256" s="28"/>
      <c r="FG256" s="56"/>
      <c r="FL256" s="28"/>
      <c r="FM256" s="56"/>
      <c r="FR256" s="28"/>
      <c r="FS256" s="56"/>
      <c r="FX256" s="28"/>
      <c r="FY256" s="56"/>
      <c r="GD256" s="28"/>
      <c r="GE256" s="56"/>
      <c r="GJ256" s="28"/>
      <c r="GK256" s="56"/>
      <c r="GM256" s="616"/>
      <c r="GN256" s="616"/>
      <c r="GO256" s="616"/>
      <c r="GP256" s="28"/>
      <c r="GQ256" s="56"/>
      <c r="GS256" s="616"/>
      <c r="GT256" s="616"/>
      <c r="GU256" s="616"/>
      <c r="GV256" s="28"/>
      <c r="GW256" s="56"/>
    </row>
    <row r="257" spans="1:221" ht="15.75">
      <c r="D257" s="244"/>
      <c r="E257" s="505"/>
      <c r="V257" s="479" t="s">
        <v>1666</v>
      </c>
      <c r="Y257" s="479" t="s">
        <v>3629</v>
      </c>
      <c r="AB257" s="479" t="s">
        <v>1666</v>
      </c>
      <c r="AG257" s="517" t="s">
        <v>3638</v>
      </c>
      <c r="AJ257" s="28">
        <v>142.29999999999998</v>
      </c>
      <c r="AK257" s="56">
        <v>0</v>
      </c>
      <c r="AM257" s="517" t="s">
        <v>3685</v>
      </c>
      <c r="AP257" s="28">
        <v>292.5</v>
      </c>
      <c r="AQ257" s="56">
        <v>1</v>
      </c>
      <c r="AS257" s="517" t="s">
        <v>2723</v>
      </c>
      <c r="AV257" s="28">
        <v>117.2</v>
      </c>
      <c r="AW257" s="56">
        <v>3</v>
      </c>
      <c r="AY257" s="517" t="s">
        <v>3626</v>
      </c>
      <c r="BB257" s="28">
        <v>203.8</v>
      </c>
      <c r="BC257" s="56">
        <v>3</v>
      </c>
      <c r="BE257" s="517" t="s">
        <v>2734</v>
      </c>
      <c r="BH257" s="28">
        <v>738.7</v>
      </c>
      <c r="BI257" s="56">
        <v>3</v>
      </c>
      <c r="BK257" s="517" t="s">
        <v>1656</v>
      </c>
      <c r="BN257" s="28">
        <v>124.1</v>
      </c>
      <c r="BO257" s="56">
        <v>3</v>
      </c>
      <c r="BQ257" s="517" t="s">
        <v>3634</v>
      </c>
      <c r="BT257" s="28">
        <v>48.400000000000006</v>
      </c>
      <c r="BU257" s="56">
        <v>0</v>
      </c>
      <c r="BW257" s="517" t="s">
        <v>669</v>
      </c>
      <c r="BZ257" s="28">
        <v>147</v>
      </c>
      <c r="CA257" s="56">
        <v>0</v>
      </c>
      <c r="CC257" s="517" t="s">
        <v>1656</v>
      </c>
      <c r="CF257" s="28">
        <v>65.5</v>
      </c>
      <c r="CG257" s="56">
        <v>3</v>
      </c>
      <c r="CI257" s="517" t="s">
        <v>3626</v>
      </c>
      <c r="CL257" s="28">
        <v>292.2</v>
      </c>
      <c r="CM257" s="56">
        <v>1</v>
      </c>
      <c r="CO257" s="517" t="s">
        <v>3626</v>
      </c>
      <c r="CR257" s="28">
        <v>407.09999999999997</v>
      </c>
      <c r="CS257" s="56">
        <v>0</v>
      </c>
      <c r="CU257" s="517" t="s">
        <v>3630</v>
      </c>
      <c r="CX257" s="28">
        <v>508.30000000000007</v>
      </c>
      <c r="CY257" s="56">
        <v>0</v>
      </c>
      <c r="DA257" s="517" t="s">
        <v>2726</v>
      </c>
      <c r="DD257" s="28">
        <v>19.2</v>
      </c>
      <c r="DE257" s="56">
        <v>2</v>
      </c>
      <c r="DG257" s="517" t="s">
        <v>3629</v>
      </c>
      <c r="DJ257" s="28">
        <v>21</v>
      </c>
      <c r="DK257" s="56">
        <v>1</v>
      </c>
      <c r="DM257" s="517" t="s">
        <v>154</v>
      </c>
      <c r="DP257" s="28">
        <v>361.7</v>
      </c>
      <c r="DQ257" s="56">
        <v>1</v>
      </c>
      <c r="DS257" s="517" t="s">
        <v>639</v>
      </c>
      <c r="DV257" s="28">
        <v>443.6</v>
      </c>
      <c r="DW257" s="56">
        <v>1</v>
      </c>
      <c r="DY257" s="517" t="s">
        <v>1656</v>
      </c>
      <c r="EB257" s="28">
        <v>117.50000000000001</v>
      </c>
      <c r="EC257" s="56">
        <v>1</v>
      </c>
      <c r="EE257" s="517" t="s">
        <v>1666</v>
      </c>
      <c r="EH257" s="28">
        <v>429.3</v>
      </c>
      <c r="EI257" s="56">
        <v>3</v>
      </c>
      <c r="EK257" s="517" t="s">
        <v>2718</v>
      </c>
      <c r="EN257" s="28">
        <v>424</v>
      </c>
      <c r="EO257" s="56">
        <v>3</v>
      </c>
      <c r="EQ257" s="517" t="s">
        <v>25</v>
      </c>
      <c r="ET257" s="28">
        <v>273.3</v>
      </c>
      <c r="EU257" s="56">
        <v>0</v>
      </c>
      <c r="EW257" s="517" t="s">
        <v>683</v>
      </c>
      <c r="EZ257" s="28">
        <v>331</v>
      </c>
      <c r="FA257" s="56">
        <v>0</v>
      </c>
      <c r="FC257" s="517" t="s">
        <v>25</v>
      </c>
      <c r="FF257" s="28">
        <v>542.70000000000005</v>
      </c>
      <c r="FG257" s="56">
        <v>2</v>
      </c>
      <c r="FI257" s="517" t="s">
        <v>2718</v>
      </c>
      <c r="FL257" s="28">
        <v>430.00000000000006</v>
      </c>
      <c r="FM257" s="56">
        <v>2</v>
      </c>
      <c r="FO257" s="517" t="s">
        <v>3685</v>
      </c>
      <c r="FR257" s="28">
        <v>137.9</v>
      </c>
      <c r="FS257" s="56">
        <v>1</v>
      </c>
      <c r="FU257" s="517" t="s">
        <v>1666</v>
      </c>
      <c r="FX257" s="28">
        <v>552.29999999999995</v>
      </c>
      <c r="FY257" s="56">
        <v>3</v>
      </c>
      <c r="GA257" s="517" t="s">
        <v>1</v>
      </c>
      <c r="GD257" s="28">
        <v>421</v>
      </c>
      <c r="GE257" s="56">
        <v>0</v>
      </c>
      <c r="GG257" s="517" t="s">
        <v>1666</v>
      </c>
      <c r="GJ257" s="28">
        <v>701.4</v>
      </c>
      <c r="GK257" s="56">
        <v>3</v>
      </c>
      <c r="GM257" s="517" t="s">
        <v>3622</v>
      </c>
      <c r="GN257" s="616"/>
      <c r="GO257" s="616"/>
      <c r="GP257" s="28">
        <v>248.1</v>
      </c>
      <c r="GQ257" s="56">
        <v>0</v>
      </c>
      <c r="GS257" s="517" t="s">
        <v>2721</v>
      </c>
      <c r="GT257" s="616"/>
      <c r="GU257" s="616"/>
      <c r="GV257" s="28">
        <v>0</v>
      </c>
      <c r="GW257" s="56">
        <v>0</v>
      </c>
    </row>
    <row r="258" spans="1:221" ht="15.75">
      <c r="D258" s="244"/>
      <c r="E258" s="505"/>
      <c r="V258" s="479" t="s">
        <v>3685</v>
      </c>
      <c r="Y258" s="479" t="s">
        <v>2718</v>
      </c>
      <c r="AB258" s="479" t="s">
        <v>3626</v>
      </c>
      <c r="AG258" s="517" t="s">
        <v>653</v>
      </c>
      <c r="AJ258" s="28">
        <v>334.6</v>
      </c>
      <c r="AK258" s="56">
        <v>3</v>
      </c>
      <c r="AM258" s="517" t="s">
        <v>2707</v>
      </c>
      <c r="AP258" s="28">
        <v>304.5</v>
      </c>
      <c r="AQ258" s="56">
        <v>2</v>
      </c>
      <c r="AS258" s="517" t="s">
        <v>3629</v>
      </c>
      <c r="AV258" s="28">
        <v>77.2</v>
      </c>
      <c r="AW258" s="56">
        <v>0</v>
      </c>
      <c r="AY258" s="517" t="s">
        <v>2707</v>
      </c>
      <c r="BB258" s="28">
        <v>37.799999999999997</v>
      </c>
      <c r="BC258" s="56">
        <v>0</v>
      </c>
      <c r="BE258" s="517" t="s">
        <v>3685</v>
      </c>
      <c r="BH258" s="28">
        <v>526.59999999999991</v>
      </c>
      <c r="BI258" s="56">
        <v>0</v>
      </c>
      <c r="BK258" s="517" t="s">
        <v>1753</v>
      </c>
      <c r="BN258" s="28">
        <v>79</v>
      </c>
      <c r="BO258" s="56">
        <v>0</v>
      </c>
      <c r="BQ258" s="517" t="s">
        <v>2714</v>
      </c>
      <c r="BT258" s="28">
        <v>63.800000000000004</v>
      </c>
      <c r="BU258" s="56">
        <v>3</v>
      </c>
      <c r="BW258" s="517" t="s">
        <v>3634</v>
      </c>
      <c r="BZ258" s="28">
        <v>237.9</v>
      </c>
      <c r="CA258" s="56">
        <v>3</v>
      </c>
      <c r="CC258" s="517" t="s">
        <v>2714</v>
      </c>
      <c r="CF258" s="28">
        <v>3</v>
      </c>
      <c r="CG258" s="56">
        <v>0</v>
      </c>
      <c r="CI258" s="517" t="s">
        <v>1653</v>
      </c>
      <c r="CL258" s="28">
        <v>343</v>
      </c>
      <c r="CM258" s="56">
        <v>2</v>
      </c>
      <c r="CO258" s="517" t="s">
        <v>3630</v>
      </c>
      <c r="CR258" s="28">
        <v>512.4</v>
      </c>
      <c r="CS258" s="56">
        <v>3</v>
      </c>
      <c r="CU258" s="517" t="s">
        <v>1653</v>
      </c>
      <c r="CX258" s="28">
        <v>753.4</v>
      </c>
      <c r="CY258" s="56">
        <v>3</v>
      </c>
      <c r="DA258" s="517" t="s">
        <v>2723</v>
      </c>
      <c r="DD258" s="28">
        <v>16.900000000000002</v>
      </c>
      <c r="DE258" s="56">
        <v>1</v>
      </c>
      <c r="DG258" s="517" t="s">
        <v>1653</v>
      </c>
      <c r="DJ258" s="28">
        <v>22.5</v>
      </c>
      <c r="DK258" s="56">
        <v>2</v>
      </c>
      <c r="DM258" s="517" t="s">
        <v>3626</v>
      </c>
      <c r="DP258" s="28">
        <v>385.5</v>
      </c>
      <c r="DQ258" s="56">
        <v>2</v>
      </c>
      <c r="DS258" s="517" t="s">
        <v>3634</v>
      </c>
      <c r="DV258" s="28">
        <v>517.30000000000007</v>
      </c>
      <c r="DW258" s="56">
        <v>2</v>
      </c>
      <c r="DY258" s="517" t="s">
        <v>1</v>
      </c>
      <c r="EB258" s="28">
        <v>142.69999999999999</v>
      </c>
      <c r="EC258" s="56">
        <v>2</v>
      </c>
      <c r="EE258" s="517" t="s">
        <v>669</v>
      </c>
      <c r="EH258" s="28">
        <v>102.9</v>
      </c>
      <c r="EI258" s="56">
        <v>0</v>
      </c>
      <c r="EK258" s="517" t="s">
        <v>143</v>
      </c>
      <c r="EN258" s="28">
        <v>186.1</v>
      </c>
      <c r="EO258" s="56">
        <v>0</v>
      </c>
      <c r="EQ258" s="517" t="s">
        <v>654</v>
      </c>
      <c r="ET258" s="28">
        <v>348.3</v>
      </c>
      <c r="EU258" s="56">
        <v>3</v>
      </c>
      <c r="EW258" s="517" t="s">
        <v>3628</v>
      </c>
      <c r="EZ258" s="28">
        <v>594.40000000000009</v>
      </c>
      <c r="FA258" s="56">
        <v>3</v>
      </c>
      <c r="FC258" s="517" t="s">
        <v>3622</v>
      </c>
      <c r="FF258" s="28">
        <v>458</v>
      </c>
      <c r="FG258" s="56">
        <v>1</v>
      </c>
      <c r="FI258" s="517" t="s">
        <v>639</v>
      </c>
      <c r="FL258" s="28">
        <v>384.5</v>
      </c>
      <c r="FM258" s="56">
        <v>1</v>
      </c>
      <c r="FO258" s="517" t="s">
        <v>683</v>
      </c>
      <c r="FR258" s="28">
        <v>143.30000000000001</v>
      </c>
      <c r="FS258" s="56">
        <v>2</v>
      </c>
      <c r="FU258" s="517" t="s">
        <v>1</v>
      </c>
      <c r="FX258" s="28">
        <v>338.5</v>
      </c>
      <c r="FY258" s="56">
        <v>0</v>
      </c>
      <c r="GA258" s="517" t="s">
        <v>2723</v>
      </c>
      <c r="GD258" s="28">
        <v>608.5</v>
      </c>
      <c r="GE258" s="56">
        <v>3</v>
      </c>
      <c r="GG258" s="517" t="s">
        <v>2707</v>
      </c>
      <c r="GJ258" s="28">
        <v>408.4</v>
      </c>
      <c r="GK258" s="56">
        <v>0</v>
      </c>
      <c r="GM258" s="517" t="s">
        <v>3623</v>
      </c>
      <c r="GN258" s="616"/>
      <c r="GO258" s="616"/>
      <c r="GP258" s="28">
        <v>371.5</v>
      </c>
      <c r="GQ258" s="56">
        <v>3</v>
      </c>
      <c r="GS258" s="517" t="s">
        <v>3626</v>
      </c>
      <c r="GT258" s="616"/>
      <c r="GU258" s="616"/>
      <c r="GV258" s="28">
        <v>90</v>
      </c>
      <c r="GW258" s="56">
        <v>3</v>
      </c>
    </row>
    <row r="259" spans="1:221" ht="15.75">
      <c r="D259" s="244"/>
      <c r="E259" s="505"/>
      <c r="V259" s="479"/>
      <c r="Y259" s="479"/>
      <c r="AB259" s="479"/>
      <c r="AG259" s="517"/>
      <c r="AJ259" s="28"/>
      <c r="AK259" s="56"/>
      <c r="AM259" s="517"/>
      <c r="AP259" s="28"/>
      <c r="AQ259" s="56"/>
      <c r="AS259" s="517"/>
      <c r="AV259" s="28"/>
      <c r="AW259" s="56"/>
      <c r="AY259" s="517"/>
      <c r="BB259" s="28"/>
      <c r="BC259" s="56"/>
      <c r="BE259" s="517"/>
      <c r="BH259" s="28"/>
      <c r="BI259" s="56"/>
      <c r="BK259" s="517"/>
      <c r="BN259" s="28"/>
      <c r="BO259" s="56"/>
      <c r="BQ259" s="517"/>
      <c r="BT259" s="28"/>
      <c r="BU259" s="56"/>
      <c r="BW259" s="517"/>
      <c r="BZ259" s="28"/>
      <c r="CA259" s="56"/>
      <c r="CC259" s="517"/>
      <c r="CF259" s="28"/>
      <c r="CG259" s="56"/>
      <c r="CI259" s="517"/>
      <c r="CL259" s="28"/>
      <c r="CM259" s="56"/>
      <c r="CO259" s="517"/>
      <c r="CR259" s="28"/>
      <c r="CS259" s="56"/>
      <c r="CU259" s="517"/>
      <c r="CX259" s="28"/>
      <c r="CY259" s="56"/>
      <c r="DA259" s="517"/>
      <c r="DD259" s="28"/>
      <c r="DE259" s="56"/>
      <c r="DG259" s="517"/>
      <c r="DJ259" s="28"/>
      <c r="DK259" s="56"/>
      <c r="DM259" s="517"/>
      <c r="DP259" s="28"/>
      <c r="DQ259" s="56"/>
      <c r="DS259" s="517"/>
      <c r="DV259" s="28"/>
      <c r="DW259" s="56"/>
      <c r="DY259" s="517"/>
      <c r="EB259" s="28"/>
      <c r="EC259" s="56"/>
      <c r="EE259" s="517"/>
      <c r="EH259" s="28"/>
      <c r="EI259" s="56"/>
      <c r="EK259" s="517"/>
      <c r="EN259" s="28"/>
      <c r="EO259" s="56"/>
      <c r="EQ259" s="517"/>
      <c r="ET259" s="28"/>
      <c r="EU259" s="56"/>
      <c r="EW259" s="517"/>
      <c r="EZ259" s="28"/>
      <c r="FA259" s="56"/>
      <c r="FC259" s="517"/>
      <c r="FF259" s="28"/>
      <c r="FG259" s="56"/>
      <c r="FI259" s="517"/>
      <c r="FL259" s="28"/>
      <c r="FM259" s="56"/>
      <c r="FO259" s="517"/>
      <c r="FR259" s="28"/>
      <c r="FS259" s="56"/>
      <c r="FU259" s="517"/>
      <c r="FX259" s="28"/>
      <c r="FY259" s="56"/>
      <c r="GA259" s="517"/>
      <c r="GD259" s="28"/>
      <c r="GE259" s="56"/>
      <c r="GG259" s="517"/>
      <c r="GJ259" s="28"/>
      <c r="GK259" s="56"/>
      <c r="GM259" s="517"/>
      <c r="GN259" s="616"/>
      <c r="GO259" s="616"/>
      <c r="GP259" s="28"/>
      <c r="GQ259" s="56"/>
      <c r="GS259" s="517"/>
      <c r="GT259" s="616"/>
      <c r="GU259" s="616"/>
      <c r="GV259" s="28"/>
      <c r="GW259" s="56"/>
    </row>
    <row r="260" spans="1:221" ht="15.75">
      <c r="D260" s="244"/>
      <c r="E260" s="505"/>
      <c r="V260" s="479" t="s">
        <v>2721</v>
      </c>
      <c r="Y260" s="479" t="s">
        <v>638</v>
      </c>
      <c r="AB260" s="479" t="s">
        <v>2721</v>
      </c>
      <c r="AG260" s="517" t="s">
        <v>3628</v>
      </c>
      <c r="AJ260" s="28">
        <v>115.9</v>
      </c>
      <c r="AK260" s="56">
        <v>3</v>
      </c>
      <c r="AM260" s="517" t="s">
        <v>1753</v>
      </c>
      <c r="AP260" s="28">
        <v>156.4</v>
      </c>
      <c r="AQ260" s="56">
        <v>2</v>
      </c>
      <c r="AS260" s="517" t="s">
        <v>3627</v>
      </c>
      <c r="AV260" s="28">
        <v>76.8</v>
      </c>
      <c r="AW260" s="56">
        <v>3</v>
      </c>
      <c r="AY260" s="517" t="s">
        <v>1666</v>
      </c>
      <c r="BB260" s="28">
        <v>140.6</v>
      </c>
      <c r="BC260" s="56">
        <v>3</v>
      </c>
      <c r="BE260" s="517" t="s">
        <v>3627</v>
      </c>
      <c r="BH260" s="28">
        <v>517.6</v>
      </c>
      <c r="BI260" s="56">
        <v>0</v>
      </c>
      <c r="BK260" s="517" t="s">
        <v>683</v>
      </c>
      <c r="BN260" s="28">
        <v>278</v>
      </c>
      <c r="BO260" s="56">
        <v>3</v>
      </c>
      <c r="BQ260" s="517" t="s">
        <v>2726</v>
      </c>
      <c r="BT260" s="28">
        <v>19.5</v>
      </c>
      <c r="BU260" s="56">
        <v>0</v>
      </c>
      <c r="BW260" s="517" t="s">
        <v>639</v>
      </c>
      <c r="BZ260" s="28">
        <v>259.39999999999998</v>
      </c>
      <c r="CA260" s="56">
        <v>3</v>
      </c>
      <c r="CC260" s="517" t="s">
        <v>3621</v>
      </c>
      <c r="CF260" s="28">
        <v>134.80000000000001</v>
      </c>
      <c r="CG260" s="56">
        <v>3</v>
      </c>
      <c r="CI260" s="517" t="s">
        <v>3628</v>
      </c>
      <c r="CL260" s="28">
        <v>554.9</v>
      </c>
      <c r="CM260" s="56">
        <v>3</v>
      </c>
      <c r="CO260" s="517" t="s">
        <v>3621</v>
      </c>
      <c r="CR260" s="28">
        <v>397.90000000000003</v>
      </c>
      <c r="CS260" s="56">
        <v>1</v>
      </c>
      <c r="CU260" s="517" t="s">
        <v>3629</v>
      </c>
      <c r="CX260" s="28">
        <v>539.59999999999991</v>
      </c>
      <c r="CY260" s="56">
        <v>3</v>
      </c>
      <c r="DA260" s="517" t="s">
        <v>654</v>
      </c>
      <c r="DD260" s="28">
        <v>0</v>
      </c>
      <c r="DE260" s="56">
        <v>0</v>
      </c>
      <c r="DG260" s="517" t="s">
        <v>3638</v>
      </c>
      <c r="DJ260" s="28">
        <v>78</v>
      </c>
      <c r="DK260" s="56">
        <v>3</v>
      </c>
      <c r="DM260" s="517" t="s">
        <v>683</v>
      </c>
      <c r="DP260" s="28">
        <v>207.1</v>
      </c>
      <c r="DQ260" s="56">
        <v>0</v>
      </c>
      <c r="DS260" s="517" t="s">
        <v>143</v>
      </c>
      <c r="DV260" s="28">
        <v>779.39999999999986</v>
      </c>
      <c r="DW260" s="56">
        <v>3</v>
      </c>
      <c r="DY260" s="517" t="s">
        <v>2714</v>
      </c>
      <c r="EB260" s="28">
        <v>97</v>
      </c>
      <c r="EC260" s="56">
        <v>0</v>
      </c>
      <c r="EE260" s="517" t="s">
        <v>3621</v>
      </c>
      <c r="EH260" s="28">
        <v>243.9</v>
      </c>
      <c r="EI260" s="56">
        <v>3</v>
      </c>
      <c r="EK260" s="517" t="s">
        <v>3634</v>
      </c>
      <c r="EN260" s="28">
        <v>452.59999999999997</v>
      </c>
      <c r="EO260" s="56">
        <v>3</v>
      </c>
      <c r="EQ260" s="517" t="s">
        <v>639</v>
      </c>
      <c r="ET260" s="28">
        <v>383.5</v>
      </c>
      <c r="EU260" s="56">
        <v>3</v>
      </c>
      <c r="EW260" s="517" t="s">
        <v>1656</v>
      </c>
      <c r="EZ260" s="28">
        <v>478.4</v>
      </c>
      <c r="FA260" s="56">
        <v>2</v>
      </c>
      <c r="FC260" s="517" t="s">
        <v>1666</v>
      </c>
      <c r="FF260" s="28">
        <v>419.90000000000003</v>
      </c>
      <c r="FG260" s="56">
        <v>3</v>
      </c>
      <c r="FI260" s="517" t="s">
        <v>669</v>
      </c>
      <c r="FL260" s="28">
        <v>356</v>
      </c>
      <c r="FM260" s="56">
        <v>0</v>
      </c>
      <c r="FO260" s="517" t="s">
        <v>654</v>
      </c>
      <c r="FR260" s="28">
        <v>63.9</v>
      </c>
      <c r="FS260" s="56">
        <v>2</v>
      </c>
      <c r="FU260" s="517" t="s">
        <v>2719</v>
      </c>
      <c r="FX260" s="28">
        <v>553</v>
      </c>
      <c r="FY260" s="56">
        <v>3</v>
      </c>
      <c r="GA260" s="517" t="s">
        <v>3630</v>
      </c>
      <c r="GD260" s="28">
        <v>587.09999999999991</v>
      </c>
      <c r="GE260" s="56">
        <v>2</v>
      </c>
      <c r="GG260" s="517" t="s">
        <v>143</v>
      </c>
      <c r="GJ260" s="28">
        <v>417</v>
      </c>
      <c r="GK260" s="56">
        <v>3</v>
      </c>
      <c r="GM260" s="517" t="s">
        <v>2719</v>
      </c>
      <c r="GN260" s="616"/>
      <c r="GO260" s="616"/>
      <c r="GP260" s="28">
        <v>951.80000000000007</v>
      </c>
      <c r="GQ260" s="56">
        <v>3</v>
      </c>
      <c r="GS260" s="517" t="s">
        <v>1666</v>
      </c>
      <c r="GT260" s="616"/>
      <c r="GU260" s="616"/>
      <c r="GV260" s="28">
        <v>0</v>
      </c>
      <c r="GW260" s="56">
        <v>0</v>
      </c>
    </row>
    <row r="261" spans="1:221" ht="15.75">
      <c r="D261" s="244"/>
      <c r="E261" s="505"/>
      <c r="V261" s="479" t="s">
        <v>3629</v>
      </c>
      <c r="Y261" s="479" t="s">
        <v>1653</v>
      </c>
      <c r="AB261" s="479" t="s">
        <v>25</v>
      </c>
      <c r="AG261" s="517" t="s">
        <v>3627</v>
      </c>
      <c r="AJ261" s="28">
        <v>26.099999999999998</v>
      </c>
      <c r="AK261" s="56">
        <v>0</v>
      </c>
      <c r="AM261" s="517" t="s">
        <v>638</v>
      </c>
      <c r="AP261" s="28">
        <v>154.5</v>
      </c>
      <c r="AQ261" s="56">
        <v>1</v>
      </c>
      <c r="AS261" s="517" t="s">
        <v>2734</v>
      </c>
      <c r="AV261" s="28">
        <v>58.8</v>
      </c>
      <c r="AW261" s="56">
        <v>0</v>
      </c>
      <c r="AY261" s="517" t="s">
        <v>25</v>
      </c>
      <c r="BB261" s="28">
        <v>98.7</v>
      </c>
      <c r="BC261" s="56">
        <v>0</v>
      </c>
      <c r="BE261" s="517" t="s">
        <v>3621</v>
      </c>
      <c r="BH261" s="28">
        <v>684.30000000000007</v>
      </c>
      <c r="BI261" s="56">
        <v>3</v>
      </c>
      <c r="BK261" s="517" t="s">
        <v>3634</v>
      </c>
      <c r="BN261" s="28">
        <v>187.4</v>
      </c>
      <c r="BO261" s="56">
        <v>0</v>
      </c>
      <c r="BQ261" s="517" t="s">
        <v>669</v>
      </c>
      <c r="BT261" s="28">
        <v>94.4</v>
      </c>
      <c r="BU261" s="56">
        <v>3</v>
      </c>
      <c r="BW261" s="517" t="s">
        <v>154</v>
      </c>
      <c r="BZ261" s="28">
        <v>192</v>
      </c>
      <c r="CA261" s="56">
        <v>0</v>
      </c>
      <c r="CC261" s="517" t="s">
        <v>3626</v>
      </c>
      <c r="CF261" s="28">
        <v>19.900000000000002</v>
      </c>
      <c r="CG261" s="56">
        <v>0</v>
      </c>
      <c r="CI261" s="517" t="s">
        <v>154</v>
      </c>
      <c r="CL261" s="28">
        <v>375.4</v>
      </c>
      <c r="CM261" s="56">
        <v>0</v>
      </c>
      <c r="CO261" s="517" t="s">
        <v>3629</v>
      </c>
      <c r="CR261" s="28">
        <v>399</v>
      </c>
      <c r="CS261" s="56">
        <v>2</v>
      </c>
      <c r="CU261" s="517" t="s">
        <v>3626</v>
      </c>
      <c r="CX261" s="28">
        <v>332.3</v>
      </c>
      <c r="CY261" s="56">
        <v>0</v>
      </c>
      <c r="DA261" s="517" t="s">
        <v>2734</v>
      </c>
      <c r="DD261" s="28">
        <v>15.6</v>
      </c>
      <c r="DE261" s="56">
        <v>3</v>
      </c>
      <c r="DG261" s="517" t="s">
        <v>683</v>
      </c>
      <c r="DJ261" s="28">
        <v>0</v>
      </c>
      <c r="DK261" s="56">
        <v>0</v>
      </c>
      <c r="DM261" s="517" t="s">
        <v>143</v>
      </c>
      <c r="DP261" s="28">
        <v>475.6</v>
      </c>
      <c r="DQ261" s="56">
        <v>3</v>
      </c>
      <c r="DS261" s="517" t="s">
        <v>2714</v>
      </c>
      <c r="DV261" s="28">
        <v>269.29999999999995</v>
      </c>
      <c r="DW261" s="56">
        <v>0</v>
      </c>
      <c r="DY261" s="517" t="s">
        <v>1666</v>
      </c>
      <c r="EB261" s="28">
        <v>298.7</v>
      </c>
      <c r="EC261" s="56">
        <v>3</v>
      </c>
      <c r="EE261" s="517" t="s">
        <v>2719</v>
      </c>
      <c r="EH261" s="28">
        <v>138.6</v>
      </c>
      <c r="EI261" s="56">
        <v>0</v>
      </c>
      <c r="EK261" s="517" t="s">
        <v>3627</v>
      </c>
      <c r="EN261" s="28">
        <v>0</v>
      </c>
      <c r="EO261" s="56">
        <v>0</v>
      </c>
      <c r="EQ261" s="517" t="s">
        <v>2714</v>
      </c>
      <c r="ET261" s="28">
        <v>254.7</v>
      </c>
      <c r="EU261" s="56">
        <v>0</v>
      </c>
      <c r="EW261" s="517" t="s">
        <v>3627</v>
      </c>
      <c r="EZ261" s="28">
        <v>405.6</v>
      </c>
      <c r="FA261" s="56">
        <v>1</v>
      </c>
      <c r="FC261" s="517" t="s">
        <v>143</v>
      </c>
      <c r="FF261" s="28">
        <v>312.5</v>
      </c>
      <c r="FG261" s="56">
        <v>0</v>
      </c>
      <c r="FI261" s="517" t="s">
        <v>3628</v>
      </c>
      <c r="FL261" s="28">
        <v>546</v>
      </c>
      <c r="FM261" s="56">
        <v>3</v>
      </c>
      <c r="FO261" s="517" t="s">
        <v>3622</v>
      </c>
      <c r="FR261" s="28">
        <v>52.5</v>
      </c>
      <c r="FS261" s="56">
        <v>1</v>
      </c>
      <c r="FU261" s="517" t="s">
        <v>654</v>
      </c>
      <c r="FX261" s="28">
        <v>377.79999999999995</v>
      </c>
      <c r="FY261" s="56">
        <v>0</v>
      </c>
      <c r="GA261" s="517" t="s">
        <v>1656</v>
      </c>
      <c r="GD261" s="28">
        <v>476</v>
      </c>
      <c r="GE261" s="56">
        <v>1</v>
      </c>
      <c r="GG261" s="517" t="s">
        <v>3628</v>
      </c>
      <c r="GJ261" s="28">
        <v>307</v>
      </c>
      <c r="GK261" s="56">
        <v>0</v>
      </c>
      <c r="GM261" s="517" t="s">
        <v>1653</v>
      </c>
      <c r="GN261" s="616"/>
      <c r="GO261" s="616"/>
      <c r="GP261" s="28">
        <v>711.09999999999991</v>
      </c>
      <c r="GQ261" s="56">
        <v>0</v>
      </c>
      <c r="GS261" s="517" t="s">
        <v>3627</v>
      </c>
      <c r="GT261" s="616"/>
      <c r="GU261" s="616"/>
      <c r="GV261" s="28">
        <v>30.599999999999998</v>
      </c>
      <c r="GW261" s="56">
        <v>3</v>
      </c>
    </row>
    <row r="262" spans="1:221" ht="15.75">
      <c r="D262" s="244"/>
      <c r="E262" s="505"/>
      <c r="V262" s="479"/>
      <c r="Y262" s="479"/>
      <c r="AB262" s="479"/>
      <c r="AG262" s="517"/>
      <c r="AJ262" s="28"/>
      <c r="AK262" s="56"/>
      <c r="AM262" s="517"/>
      <c r="AP262" s="28"/>
      <c r="AQ262" s="56"/>
      <c r="AS262" s="517"/>
      <c r="AV262" s="28"/>
      <c r="AW262" s="56"/>
      <c r="AY262" s="517"/>
      <c r="BB262" s="28"/>
      <c r="BC262" s="56"/>
      <c r="BE262" s="517"/>
      <c r="BH262" s="28"/>
      <c r="BI262" s="56"/>
      <c r="BK262" s="517"/>
      <c r="BN262" s="28"/>
      <c r="BO262" s="56"/>
      <c r="BQ262" s="517"/>
      <c r="BT262" s="28"/>
      <c r="BU262" s="56"/>
      <c r="BW262" s="517"/>
      <c r="BZ262" s="28"/>
      <c r="CA262" s="56"/>
      <c r="CC262" s="517"/>
      <c r="CF262" s="28"/>
      <c r="CG262" s="56"/>
      <c r="CI262" s="517"/>
      <c r="CL262" s="28"/>
      <c r="CM262" s="56"/>
      <c r="CO262" s="517"/>
      <c r="CR262" s="28"/>
      <c r="CS262" s="56"/>
      <c r="CU262" s="517"/>
      <c r="CX262" s="28"/>
      <c r="CY262" s="56"/>
      <c r="DA262" s="517"/>
      <c r="DD262" s="28"/>
      <c r="DE262" s="56"/>
      <c r="DG262" s="517"/>
      <c r="DJ262" s="28"/>
      <c r="DK262" s="56"/>
      <c r="DM262" s="517"/>
      <c r="DP262" s="28"/>
      <c r="DQ262" s="56"/>
      <c r="DS262" s="517"/>
      <c r="DV262" s="28"/>
      <c r="DW262" s="56"/>
      <c r="DY262" s="517"/>
      <c r="EB262" s="28"/>
      <c r="EC262" s="56"/>
      <c r="EE262" s="517"/>
      <c r="EH262" s="28"/>
      <c r="EI262" s="56"/>
      <c r="EK262" s="517"/>
      <c r="EN262" s="28"/>
      <c r="EO262" s="56"/>
      <c r="EQ262" s="517"/>
      <c r="ET262" s="28"/>
      <c r="EU262" s="56"/>
      <c r="EW262" s="517"/>
      <c r="EZ262" s="28"/>
      <c r="FA262" s="56"/>
      <c r="FC262" s="517"/>
      <c r="FF262" s="28"/>
      <c r="FG262" s="56"/>
      <c r="FI262" s="517"/>
      <c r="FL262" s="28"/>
      <c r="FM262" s="56"/>
      <c r="FO262" s="517"/>
      <c r="FR262" s="28"/>
      <c r="FS262" s="56"/>
      <c r="FU262" s="517"/>
      <c r="FX262" s="28"/>
      <c r="FY262" s="56"/>
      <c r="GA262" s="517"/>
      <c r="GD262" s="28"/>
      <c r="GE262" s="56"/>
      <c r="GG262" s="517"/>
      <c r="GJ262" s="28"/>
      <c r="GK262" s="56"/>
      <c r="GM262" s="517"/>
      <c r="GN262" s="616"/>
      <c r="GO262" s="616"/>
      <c r="GP262" s="28"/>
      <c r="GQ262" s="56"/>
      <c r="GS262" s="517"/>
      <c r="GT262" s="616"/>
      <c r="GU262" s="616"/>
      <c r="GV262" s="28"/>
      <c r="GW262" s="56"/>
    </row>
    <row r="263" spans="1:221" ht="15.75">
      <c r="D263" s="244"/>
      <c r="E263" s="505"/>
      <c r="V263" s="479" t="s">
        <v>1653</v>
      </c>
      <c r="Y263" s="479" t="s">
        <v>3685</v>
      </c>
      <c r="AB263" s="479" t="s">
        <v>3634</v>
      </c>
      <c r="AG263" s="517" t="s">
        <v>638</v>
      </c>
      <c r="AJ263" s="28">
        <v>41.4</v>
      </c>
      <c r="AK263" s="56">
        <v>3</v>
      </c>
      <c r="AM263" s="517" t="s">
        <v>2734</v>
      </c>
      <c r="AP263" s="28">
        <v>291.89999999999998</v>
      </c>
      <c r="AQ263" s="56">
        <v>3</v>
      </c>
      <c r="AS263" s="517" t="s">
        <v>2726</v>
      </c>
      <c r="AV263" s="28">
        <v>112.19999999999999</v>
      </c>
      <c r="AW263" s="56">
        <v>3</v>
      </c>
      <c r="AY263" s="517" t="s">
        <v>3621</v>
      </c>
      <c r="BB263" s="28">
        <v>68.900000000000006</v>
      </c>
      <c r="BC263" s="56">
        <v>0</v>
      </c>
      <c r="BE263" s="517" t="s">
        <v>2719</v>
      </c>
      <c r="BH263" s="28">
        <v>908.8</v>
      </c>
      <c r="BI263" s="56">
        <v>3</v>
      </c>
      <c r="BK263" s="517" t="s">
        <v>3638</v>
      </c>
      <c r="BN263" s="28">
        <v>159.69999999999999</v>
      </c>
      <c r="BO263" s="56">
        <v>0</v>
      </c>
      <c r="BQ263" s="517" t="s">
        <v>3627</v>
      </c>
      <c r="BT263" s="28">
        <v>140.4</v>
      </c>
      <c r="BU263" s="56">
        <v>3</v>
      </c>
      <c r="BW263" s="517" t="s">
        <v>653</v>
      </c>
      <c r="BZ263" s="28">
        <v>151.5</v>
      </c>
      <c r="CA263" s="56">
        <v>1</v>
      </c>
      <c r="CC263" s="517" t="s">
        <v>154</v>
      </c>
      <c r="CF263" s="28">
        <v>68.5</v>
      </c>
      <c r="CG263" s="56">
        <v>1</v>
      </c>
      <c r="CI263" s="517" t="s">
        <v>143</v>
      </c>
      <c r="CL263" s="28">
        <v>323.09999999999997</v>
      </c>
      <c r="CM263" s="56">
        <v>1</v>
      </c>
      <c r="CO263" s="517" t="s">
        <v>3622</v>
      </c>
      <c r="CR263" s="28">
        <v>394.7</v>
      </c>
      <c r="CS263" s="56">
        <v>0</v>
      </c>
      <c r="CU263" s="517" t="s">
        <v>1666</v>
      </c>
      <c r="CX263" s="28">
        <v>952.69999999999993</v>
      </c>
      <c r="CY263" s="56">
        <v>3</v>
      </c>
      <c r="DA263" s="517" t="s">
        <v>3626</v>
      </c>
      <c r="DD263" s="28">
        <v>0</v>
      </c>
      <c r="DE263" s="56">
        <v>1</v>
      </c>
      <c r="DG263" s="517" t="s">
        <v>3626</v>
      </c>
      <c r="DJ263" s="28">
        <v>8.4</v>
      </c>
      <c r="DK263" s="56">
        <v>0</v>
      </c>
      <c r="DM263" s="517" t="s">
        <v>1653</v>
      </c>
      <c r="DP263" s="28">
        <v>551.75</v>
      </c>
      <c r="DQ263" s="56">
        <v>3</v>
      </c>
      <c r="DS263" s="517" t="s">
        <v>3621</v>
      </c>
      <c r="DV263" s="28">
        <v>164.1</v>
      </c>
      <c r="DW263" s="56">
        <v>0</v>
      </c>
      <c r="DY263" s="517" t="s">
        <v>654</v>
      </c>
      <c r="EB263" s="28">
        <v>242</v>
      </c>
      <c r="EC263" s="56">
        <v>2</v>
      </c>
      <c r="EE263" s="517" t="s">
        <v>3627</v>
      </c>
      <c r="EH263" s="28">
        <v>183</v>
      </c>
      <c r="EI263" s="56">
        <v>1</v>
      </c>
      <c r="EK263" s="517" t="s">
        <v>3620</v>
      </c>
      <c r="EN263" s="28">
        <v>338.3</v>
      </c>
      <c r="EO263" s="56">
        <v>3</v>
      </c>
      <c r="EQ263" s="517" t="s">
        <v>3685</v>
      </c>
      <c r="ET263" s="28">
        <v>351.40000000000003</v>
      </c>
      <c r="EU263" s="56">
        <v>1</v>
      </c>
      <c r="EW263" s="517" t="s">
        <v>3620</v>
      </c>
      <c r="EZ263" s="28">
        <v>698.4</v>
      </c>
      <c r="FA263" s="56">
        <v>3</v>
      </c>
      <c r="FC263" s="517" t="s">
        <v>654</v>
      </c>
      <c r="FF263" s="28">
        <v>272.7</v>
      </c>
      <c r="FG263" s="56">
        <v>0</v>
      </c>
      <c r="FI263" s="517" t="s">
        <v>2726</v>
      </c>
      <c r="FL263" s="28">
        <v>421.59999999999997</v>
      </c>
      <c r="FM263" s="56">
        <v>0</v>
      </c>
      <c r="FO263" s="517" t="s">
        <v>3628</v>
      </c>
      <c r="FR263" s="28">
        <v>133.30000000000001</v>
      </c>
      <c r="FS263" s="56">
        <v>3</v>
      </c>
      <c r="FU263" s="517" t="s">
        <v>3634</v>
      </c>
      <c r="FX263" s="28">
        <v>440.9</v>
      </c>
      <c r="FY263" s="56">
        <v>1</v>
      </c>
      <c r="GA263" s="517" t="s">
        <v>3628</v>
      </c>
      <c r="GD263" s="28">
        <v>458.9</v>
      </c>
      <c r="GE263" s="56">
        <v>0</v>
      </c>
      <c r="GG263" s="517" t="s">
        <v>1753</v>
      </c>
      <c r="GJ263" s="28">
        <v>361.75</v>
      </c>
      <c r="GK263" s="56">
        <v>0</v>
      </c>
      <c r="GM263" s="517" t="s">
        <v>3685</v>
      </c>
      <c r="GN263" s="616"/>
      <c r="GO263" s="616"/>
      <c r="GP263" s="28">
        <v>184.09999999999997</v>
      </c>
      <c r="GQ263" s="56">
        <v>0</v>
      </c>
      <c r="GS263" s="517" t="s">
        <v>1656</v>
      </c>
      <c r="GT263" s="616"/>
      <c r="GU263" s="616"/>
      <c r="GV263" s="28">
        <v>0</v>
      </c>
      <c r="GW263" s="56">
        <v>0</v>
      </c>
    </row>
    <row r="264" spans="1:221" ht="15.75">
      <c r="D264" s="244"/>
      <c r="E264" s="505"/>
      <c r="V264" s="479" t="s">
        <v>2707</v>
      </c>
      <c r="Y264" s="479" t="s">
        <v>2723</v>
      </c>
      <c r="AB264" s="479" t="s">
        <v>3623</v>
      </c>
      <c r="AG264" s="517" t="s">
        <v>3634</v>
      </c>
      <c r="AJ264" s="28">
        <v>6</v>
      </c>
      <c r="AK264" s="56">
        <v>0</v>
      </c>
      <c r="AM264" s="517" t="s">
        <v>3628</v>
      </c>
      <c r="AP264" s="28">
        <v>44.5</v>
      </c>
      <c r="AQ264" s="56">
        <v>0</v>
      </c>
      <c r="AS264" s="517" t="s">
        <v>1753</v>
      </c>
      <c r="AV264" s="28">
        <v>83.8</v>
      </c>
      <c r="AW264" s="56">
        <v>0</v>
      </c>
      <c r="AY264" s="517" t="s">
        <v>3628</v>
      </c>
      <c r="BB264" s="28">
        <v>106.39999999999999</v>
      </c>
      <c r="BC264" s="56">
        <v>3</v>
      </c>
      <c r="BE264" s="517" t="s">
        <v>2721</v>
      </c>
      <c r="BH264" s="28">
        <v>538.35</v>
      </c>
      <c r="BI264" s="56">
        <v>0</v>
      </c>
      <c r="BK264" s="517" t="s">
        <v>3622</v>
      </c>
      <c r="BN264" s="28">
        <v>207.8</v>
      </c>
      <c r="BO264" s="56">
        <v>3</v>
      </c>
      <c r="BQ264" s="517" t="s">
        <v>3630</v>
      </c>
      <c r="BT264" s="28">
        <v>71.5</v>
      </c>
      <c r="BU264" s="56">
        <v>0</v>
      </c>
      <c r="BW264" s="517" t="s">
        <v>3628</v>
      </c>
      <c r="BZ264" s="28">
        <v>176</v>
      </c>
      <c r="CA264" s="56">
        <v>2</v>
      </c>
      <c r="CC264" s="517" t="s">
        <v>2707</v>
      </c>
      <c r="CF264" s="28">
        <v>77.400000000000006</v>
      </c>
      <c r="CG264" s="56">
        <v>2</v>
      </c>
      <c r="CI264" s="517" t="s">
        <v>638</v>
      </c>
      <c r="CL264" s="28">
        <v>349.7</v>
      </c>
      <c r="CM264" s="56">
        <v>2</v>
      </c>
      <c r="CO264" s="517" t="s">
        <v>639</v>
      </c>
      <c r="CR264" s="28">
        <v>504</v>
      </c>
      <c r="CS264" s="56">
        <v>3</v>
      </c>
      <c r="CU264" s="517" t="s">
        <v>2726</v>
      </c>
      <c r="CX264" s="28">
        <v>703.69999999999993</v>
      </c>
      <c r="CY264" s="56">
        <v>0</v>
      </c>
      <c r="DA264" s="517" t="s">
        <v>653</v>
      </c>
      <c r="DD264" s="28">
        <v>0</v>
      </c>
      <c r="DE264" s="56">
        <v>1</v>
      </c>
      <c r="DG264" s="517" t="s">
        <v>25</v>
      </c>
      <c r="DJ264" s="28">
        <v>75</v>
      </c>
      <c r="DK264" s="56">
        <v>3</v>
      </c>
      <c r="DM264" s="517" t="s">
        <v>2721</v>
      </c>
      <c r="DP264" s="28">
        <v>351.45</v>
      </c>
      <c r="DQ264" s="56">
        <v>0</v>
      </c>
      <c r="DS264" s="517" t="s">
        <v>3620</v>
      </c>
      <c r="DV264" s="28">
        <v>234.29999999999998</v>
      </c>
      <c r="DW264" s="56">
        <v>3</v>
      </c>
      <c r="DY264" s="517" t="s">
        <v>3630</v>
      </c>
      <c r="EB264" s="28">
        <v>205</v>
      </c>
      <c r="EC264" s="56">
        <v>1</v>
      </c>
      <c r="EE264" s="517" t="s">
        <v>2726</v>
      </c>
      <c r="EH264" s="28">
        <v>201.8</v>
      </c>
      <c r="EI264" s="56">
        <v>2</v>
      </c>
      <c r="EK264" s="517" t="s">
        <v>3629</v>
      </c>
      <c r="EN264" s="28">
        <v>256.2</v>
      </c>
      <c r="EO264" s="56">
        <v>0</v>
      </c>
      <c r="EQ264" s="517" t="s">
        <v>2726</v>
      </c>
      <c r="ET264" s="28">
        <v>385.5</v>
      </c>
      <c r="EU264" s="56">
        <v>2</v>
      </c>
      <c r="EW264" s="517" t="s">
        <v>25</v>
      </c>
      <c r="EZ264" s="28">
        <v>455</v>
      </c>
      <c r="FA264" s="56">
        <v>0</v>
      </c>
      <c r="FC264" s="517" t="s">
        <v>1653</v>
      </c>
      <c r="FF264" s="28">
        <v>400.4</v>
      </c>
      <c r="FG264" s="56">
        <v>3</v>
      </c>
      <c r="FI264" s="517" t="s">
        <v>3630</v>
      </c>
      <c r="FL264" s="28">
        <v>679.59999999999991</v>
      </c>
      <c r="FM264" s="56">
        <v>3</v>
      </c>
      <c r="FO264" s="517" t="s">
        <v>2721</v>
      </c>
      <c r="FR264" s="28">
        <v>58.8</v>
      </c>
      <c r="FS264" s="56">
        <v>0</v>
      </c>
      <c r="FU264" s="517" t="s">
        <v>3629</v>
      </c>
      <c r="FX264" s="28">
        <v>457</v>
      </c>
      <c r="FY264" s="56">
        <v>2</v>
      </c>
      <c r="GA264" s="517" t="s">
        <v>3638</v>
      </c>
      <c r="GD264" s="28">
        <v>634.70000000000005</v>
      </c>
      <c r="GE264" s="56">
        <v>3</v>
      </c>
      <c r="GG264" s="517" t="s">
        <v>653</v>
      </c>
      <c r="GJ264" s="28">
        <v>471.2</v>
      </c>
      <c r="GK264" s="56">
        <v>3</v>
      </c>
      <c r="GM264" s="517" t="s">
        <v>2718</v>
      </c>
      <c r="GN264" s="616"/>
      <c r="GO264" s="616"/>
      <c r="GP264" s="28">
        <v>675.3</v>
      </c>
      <c r="GQ264" s="56">
        <v>3</v>
      </c>
      <c r="GS264" s="517" t="s">
        <v>25</v>
      </c>
      <c r="GT264" s="616"/>
      <c r="GU264" s="616"/>
      <c r="GV264" s="28">
        <v>23.1</v>
      </c>
      <c r="GW264" s="56">
        <v>3</v>
      </c>
    </row>
    <row r="265" spans="1:221" ht="15.75" customHeight="1">
      <c r="A265" s="479"/>
      <c r="AT265" s="479"/>
      <c r="BC265" s="479"/>
      <c r="BF265" s="479"/>
      <c r="BI265" s="479"/>
      <c r="BL265" s="479"/>
      <c r="BO265" s="479"/>
      <c r="BR265" s="479"/>
      <c r="BU265" s="479"/>
      <c r="BX265" s="479"/>
      <c r="CA265" s="479"/>
      <c r="CD265" s="479"/>
      <c r="CG265" s="479"/>
      <c r="CJ265" s="479"/>
      <c r="CM265" s="479"/>
      <c r="CP265" s="479"/>
      <c r="CS265" s="479"/>
      <c r="CV265" s="479"/>
      <c r="CY265" s="479"/>
      <c r="DB265" s="479"/>
      <c r="DE265" s="479"/>
      <c r="DH265" s="479"/>
      <c r="DK265" s="479"/>
      <c r="DN265" s="479"/>
      <c r="DQ265" s="479"/>
      <c r="DT265" s="479"/>
      <c r="DW265" s="479"/>
      <c r="DZ265" s="479"/>
      <c r="EC265" s="479"/>
      <c r="EF265" s="479"/>
      <c r="EI265" s="479"/>
      <c r="EL265" s="479"/>
      <c r="EQ265" s="479"/>
    </row>
    <row r="266" spans="1:221" ht="15.75" customHeight="1">
      <c r="A266"/>
      <c r="DW266"/>
      <c r="EP266" s="186"/>
    </row>
    <row r="267" spans="1:221" ht="20.25">
      <c r="A267" s="495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4"/>
      <c r="BJ267" s="514"/>
      <c r="BL267" s="28"/>
      <c r="BM267" s="28"/>
      <c r="BN267" s="28"/>
      <c r="BO267" s="28"/>
      <c r="DW267"/>
      <c r="EQ267" s="525"/>
    </row>
    <row r="268" spans="1:221" ht="15">
      <c r="A268" s="497" t="s">
        <v>4186</v>
      </c>
      <c r="E268" s="256"/>
      <c r="F268" s="256"/>
      <c r="L268" s="256"/>
      <c r="V268" s="497" t="s">
        <v>4187</v>
      </c>
      <c r="AG268" s="497" t="s">
        <v>4186</v>
      </c>
      <c r="AK268" s="256"/>
      <c r="AL268" s="256"/>
      <c r="AM268" s="256"/>
      <c r="AN268" s="256"/>
      <c r="AO268" s="256"/>
      <c r="AU268" s="543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21" s="463" customFormat="1" ht="26.25">
      <c r="A269" s="510" t="s">
        <v>199</v>
      </c>
      <c r="M269" s="508" t="s">
        <v>5109</v>
      </c>
      <c r="N269" s="507"/>
      <c r="O269" s="507"/>
      <c r="P269" s="507"/>
      <c r="Q269" s="507"/>
      <c r="R269" s="512" t="s">
        <v>150</v>
      </c>
      <c r="S269" s="498" t="s">
        <v>3027</v>
      </c>
      <c r="V269" s="510" t="s">
        <v>4184</v>
      </c>
      <c r="W269" s="507"/>
      <c r="X269" s="507"/>
      <c r="Y269" s="510" t="s">
        <v>3302</v>
      </c>
      <c r="Z269" s="507"/>
      <c r="AA269" s="507"/>
      <c r="AB269" s="510" t="s">
        <v>4185</v>
      </c>
      <c r="AG269" s="510" t="s">
        <v>4174</v>
      </c>
      <c r="AK269" s="511"/>
      <c r="AM269" s="506" t="s">
        <v>4175</v>
      </c>
      <c r="AS269" s="510" t="s">
        <v>4176</v>
      </c>
      <c r="AY269" s="510" t="s">
        <v>4177</v>
      </c>
      <c r="BE269" s="510" t="s">
        <v>737</v>
      </c>
      <c r="BK269" s="510" t="s">
        <v>4178</v>
      </c>
      <c r="BQ269" s="510" t="s">
        <v>4179</v>
      </c>
      <c r="BW269" s="510" t="s">
        <v>3024</v>
      </c>
      <c r="CC269" s="510" t="s">
        <v>4464</v>
      </c>
      <c r="CI269" s="510" t="s">
        <v>186</v>
      </c>
      <c r="CO269" s="510" t="s">
        <v>175</v>
      </c>
      <c r="CU269" s="510" t="s">
        <v>3025</v>
      </c>
      <c r="DA269" s="510" t="s">
        <v>4180</v>
      </c>
      <c r="DG269" s="510" t="s">
        <v>4181</v>
      </c>
      <c r="DM269" s="510" t="s">
        <v>188</v>
      </c>
      <c r="DS269" s="510" t="s">
        <v>4182</v>
      </c>
      <c r="DY269" s="510" t="s">
        <v>3026</v>
      </c>
      <c r="EE269" s="510" t="s">
        <v>2265</v>
      </c>
      <c r="EK269" s="510" t="s">
        <v>190</v>
      </c>
      <c r="EQ269" s="510" t="s">
        <v>3163</v>
      </c>
      <c r="EW269" s="510" t="s">
        <v>3164</v>
      </c>
      <c r="FC269" s="510" t="s">
        <v>4183</v>
      </c>
      <c r="FI269" s="510" t="s">
        <v>193</v>
      </c>
      <c r="FO269" s="510" t="s">
        <v>3207</v>
      </c>
      <c r="FU269" s="510" t="s">
        <v>194</v>
      </c>
      <c r="GA269" s="510" t="s">
        <v>176</v>
      </c>
      <c r="GG269" s="510" t="s">
        <v>196</v>
      </c>
      <c r="GM269" s="510" t="s">
        <v>3165</v>
      </c>
      <c r="GS269" s="510" t="s">
        <v>198</v>
      </c>
    </row>
    <row r="270" spans="1:221" ht="16.5">
      <c r="A270" s="479" t="s">
        <v>1655</v>
      </c>
      <c r="D270" s="28">
        <f>'Punten per wedstrijd'!E1120</f>
        <v>1577.5</v>
      </c>
      <c r="E270" s="56">
        <v>0</v>
      </c>
      <c r="G270" s="479" t="s">
        <v>694</v>
      </c>
      <c r="J270" s="28">
        <f>'Punten per wedstrijd'!E1096</f>
        <v>1748.5</v>
      </c>
      <c r="K270" s="56">
        <v>0</v>
      </c>
      <c r="M270" s="516" t="s">
        <v>0</v>
      </c>
      <c r="N270" s="560" t="s">
        <v>4042</v>
      </c>
      <c r="O270" s="241"/>
      <c r="P270" s="241"/>
      <c r="Q270" s="241"/>
      <c r="R270" s="523">
        <f>$AR$417</f>
        <v>65</v>
      </c>
      <c r="S270" s="556">
        <f>$E$417</f>
        <v>11581.7</v>
      </c>
      <c r="V270" s="479" t="s">
        <v>2730</v>
      </c>
      <c r="Y270" s="479" t="s">
        <v>141</v>
      </c>
      <c r="AB270" s="479" t="s">
        <v>658</v>
      </c>
      <c r="AG270" s="517" t="s">
        <v>3635</v>
      </c>
      <c r="AJ270" s="28">
        <v>221</v>
      </c>
      <c r="AK270" s="56">
        <v>2</v>
      </c>
      <c r="AM270" s="517" t="s">
        <v>37</v>
      </c>
      <c r="AP270" s="28">
        <v>268.39999999999998</v>
      </c>
      <c r="AQ270" s="56">
        <v>3</v>
      </c>
      <c r="AS270" s="517" t="s">
        <v>153</v>
      </c>
      <c r="AV270" s="28">
        <v>11</v>
      </c>
      <c r="AW270" s="56">
        <v>0</v>
      </c>
      <c r="AY270" s="517" t="s">
        <v>162</v>
      </c>
      <c r="BB270" s="28">
        <v>166.5</v>
      </c>
      <c r="BC270" s="56">
        <v>3</v>
      </c>
      <c r="BE270" s="517" t="s">
        <v>23</v>
      </c>
      <c r="BH270" s="28">
        <v>355.1</v>
      </c>
      <c r="BI270" s="56">
        <v>0</v>
      </c>
      <c r="BK270" s="517" t="s">
        <v>1661</v>
      </c>
      <c r="BN270" s="28">
        <v>273.2</v>
      </c>
      <c r="BO270" s="56">
        <v>3</v>
      </c>
      <c r="BQ270" s="517" t="s">
        <v>17</v>
      </c>
      <c r="BT270" s="28">
        <v>91.6</v>
      </c>
      <c r="BU270" s="56">
        <v>3</v>
      </c>
      <c r="BW270" s="517" t="s">
        <v>3624</v>
      </c>
      <c r="BZ270" s="28">
        <v>295</v>
      </c>
      <c r="CA270" s="56">
        <v>3</v>
      </c>
      <c r="CC270" s="517" t="s">
        <v>153</v>
      </c>
      <c r="CF270" s="28">
        <v>114.39999999999999</v>
      </c>
      <c r="CG270" s="56">
        <v>0</v>
      </c>
      <c r="CI270" s="517" t="s">
        <v>2711</v>
      </c>
      <c r="CL270" s="28">
        <v>354.2</v>
      </c>
      <c r="CM270" s="56">
        <v>3</v>
      </c>
      <c r="CO270" s="517" t="s">
        <v>1649</v>
      </c>
      <c r="CR270" s="28">
        <v>593.59999999999991</v>
      </c>
      <c r="CS270" s="56">
        <v>3</v>
      </c>
      <c r="CU270" s="517" t="s">
        <v>1661</v>
      </c>
      <c r="CX270" s="28">
        <v>758.9</v>
      </c>
      <c r="CY270" s="56">
        <v>3</v>
      </c>
      <c r="DA270" s="517" t="s">
        <v>658</v>
      </c>
      <c r="DD270" s="28">
        <v>0</v>
      </c>
      <c r="DE270" s="56">
        <v>1</v>
      </c>
      <c r="DG270" s="517" t="s">
        <v>686</v>
      </c>
      <c r="DJ270" s="28">
        <v>19.5</v>
      </c>
      <c r="DK270" s="56">
        <v>0</v>
      </c>
      <c r="DM270" s="517" t="s">
        <v>2730</v>
      </c>
      <c r="DP270" s="28">
        <v>298.95</v>
      </c>
      <c r="DQ270" s="56">
        <v>1</v>
      </c>
      <c r="DS270" s="517" t="s">
        <v>694</v>
      </c>
      <c r="DV270" s="28">
        <v>272.39999999999998</v>
      </c>
      <c r="DW270" s="56">
        <v>0</v>
      </c>
      <c r="DY270" s="517" t="s">
        <v>3632</v>
      </c>
      <c r="EB270" s="28">
        <v>135</v>
      </c>
      <c r="EC270" s="56">
        <v>0</v>
      </c>
      <c r="EE270" s="517" t="s">
        <v>2203</v>
      </c>
      <c r="EH270" s="28">
        <v>308.2</v>
      </c>
      <c r="EI270" s="56">
        <v>0</v>
      </c>
      <c r="EK270" s="517" t="s">
        <v>162</v>
      </c>
      <c r="EN270" s="28">
        <v>144</v>
      </c>
      <c r="EO270" s="56">
        <v>0</v>
      </c>
      <c r="EQ270" s="517" t="s">
        <v>2713</v>
      </c>
      <c r="ET270" s="28">
        <v>306.40000000000003</v>
      </c>
      <c r="EU270" s="56">
        <v>3</v>
      </c>
      <c r="EW270" s="517" t="s">
        <v>3632</v>
      </c>
      <c r="EZ270" s="28">
        <v>536.6</v>
      </c>
      <c r="FA270" s="56">
        <v>3</v>
      </c>
      <c r="FC270" s="517" t="s">
        <v>2203</v>
      </c>
      <c r="FF270" s="28">
        <v>493.20000000000005</v>
      </c>
      <c r="FG270" s="56">
        <v>0</v>
      </c>
      <c r="FI270" s="517" t="s">
        <v>658</v>
      </c>
      <c r="FL270" s="28">
        <v>567.1</v>
      </c>
      <c r="FM270" s="56">
        <v>0</v>
      </c>
      <c r="FO270" s="517" t="s">
        <v>2203</v>
      </c>
      <c r="FR270" s="28">
        <v>189.4</v>
      </c>
      <c r="FS270" s="56">
        <v>3</v>
      </c>
      <c r="FU270" s="517" t="s">
        <v>2195</v>
      </c>
      <c r="FX270" s="28">
        <v>433.79999999999995</v>
      </c>
      <c r="FY270" s="56">
        <v>2</v>
      </c>
      <c r="GA270" s="517" t="s">
        <v>3648</v>
      </c>
      <c r="GD270" s="28">
        <v>484.8</v>
      </c>
      <c r="GE270" s="56">
        <v>1</v>
      </c>
      <c r="GG270" s="517" t="s">
        <v>1654</v>
      </c>
      <c r="GJ270" s="28">
        <v>198.00000000000003</v>
      </c>
      <c r="GK270" s="56">
        <v>0</v>
      </c>
      <c r="GM270" s="517" t="s">
        <v>37</v>
      </c>
      <c r="GN270" s="616"/>
      <c r="GO270" s="616"/>
      <c r="GP270" s="28">
        <v>694.69999999999993</v>
      </c>
      <c r="GQ270" s="56">
        <v>3</v>
      </c>
      <c r="GR270" s="616"/>
      <c r="GS270" s="517" t="s">
        <v>23</v>
      </c>
      <c r="GT270" s="616"/>
      <c r="GU270" s="616"/>
      <c r="GV270" s="28">
        <v>96</v>
      </c>
      <c r="GW270" s="56">
        <v>3</v>
      </c>
      <c r="HM270" s="616"/>
    </row>
    <row r="271" spans="1:221" ht="16.5">
      <c r="A271" s="479" t="s">
        <v>3624</v>
      </c>
      <c r="D271" s="28">
        <f>'Punten per wedstrijd'!E1005</f>
        <v>2041.6</v>
      </c>
      <c r="E271" s="56">
        <v>3</v>
      </c>
      <c r="G271" s="479" t="s">
        <v>3648</v>
      </c>
      <c r="J271" s="28">
        <f>'Punten per wedstrijd'!E1115</f>
        <v>2267.2000000000003</v>
      </c>
      <c r="K271" s="56">
        <v>3</v>
      </c>
      <c r="M271" s="516" t="s">
        <v>2</v>
      </c>
      <c r="N271" s="524" t="s">
        <v>4001</v>
      </c>
      <c r="O271" s="241"/>
      <c r="P271" s="241"/>
      <c r="Q271" s="241"/>
      <c r="R271" s="523">
        <f>$AR$349</f>
        <v>57</v>
      </c>
      <c r="S271" s="556">
        <f>$E$349</f>
        <v>11543.3</v>
      </c>
      <c r="V271" s="479" t="s">
        <v>2722</v>
      </c>
      <c r="Y271" s="479" t="s">
        <v>1345</v>
      </c>
      <c r="AB271" s="479" t="s">
        <v>694</v>
      </c>
      <c r="AG271" s="517" t="s">
        <v>2195</v>
      </c>
      <c r="AJ271" s="28">
        <v>213.6</v>
      </c>
      <c r="AK271" s="56">
        <v>1</v>
      </c>
      <c r="AM271" s="517" t="s">
        <v>1345</v>
      </c>
      <c r="AP271" s="28">
        <v>169.29999999999998</v>
      </c>
      <c r="AQ271" s="56">
        <v>0</v>
      </c>
      <c r="AS271" s="517" t="s">
        <v>3624</v>
      </c>
      <c r="AV271" s="28">
        <v>110.89999999999999</v>
      </c>
      <c r="AW271" s="56">
        <v>3</v>
      </c>
      <c r="AY271" s="517" t="s">
        <v>1649</v>
      </c>
      <c r="BB271" s="28">
        <v>5.5</v>
      </c>
      <c r="BC271" s="56">
        <v>0</v>
      </c>
      <c r="BE271" s="517" t="s">
        <v>3624</v>
      </c>
      <c r="BH271" s="28">
        <v>539.65</v>
      </c>
      <c r="BI271" s="56">
        <v>3</v>
      </c>
      <c r="BK271" s="517" t="s">
        <v>23</v>
      </c>
      <c r="BN271" s="28">
        <v>146.80000000000001</v>
      </c>
      <c r="BO271" s="56">
        <v>0</v>
      </c>
      <c r="BQ271" s="517" t="s">
        <v>2713</v>
      </c>
      <c r="BT271" s="28">
        <v>0</v>
      </c>
      <c r="BU271" s="56">
        <v>0</v>
      </c>
      <c r="BW271" s="517" t="s">
        <v>2195</v>
      </c>
      <c r="BZ271" s="28">
        <v>212.2</v>
      </c>
      <c r="CA271" s="56">
        <v>0</v>
      </c>
      <c r="CC271" s="517" t="s">
        <v>1345</v>
      </c>
      <c r="CF271" s="28">
        <v>174.5</v>
      </c>
      <c r="CG271" s="56">
        <v>3</v>
      </c>
      <c r="CI271" s="517" t="s">
        <v>141</v>
      </c>
      <c r="CL271" s="28">
        <v>240.5</v>
      </c>
      <c r="CM271" s="56">
        <v>0</v>
      </c>
      <c r="CO271" s="517" t="s">
        <v>686</v>
      </c>
      <c r="CR271" s="28">
        <v>240.79999999999998</v>
      </c>
      <c r="CS271" s="56">
        <v>0</v>
      </c>
      <c r="CU271" s="517" t="s">
        <v>3624</v>
      </c>
      <c r="CX271" s="28">
        <v>600.79999999999995</v>
      </c>
      <c r="CY271" s="56">
        <v>0</v>
      </c>
      <c r="DA271" s="517" t="s">
        <v>1661</v>
      </c>
      <c r="DD271" s="28">
        <v>0</v>
      </c>
      <c r="DE271" s="56">
        <v>1</v>
      </c>
      <c r="DG271" s="517" t="s">
        <v>3635</v>
      </c>
      <c r="DJ271" s="28">
        <v>45</v>
      </c>
      <c r="DK271" s="56">
        <v>3</v>
      </c>
      <c r="DM271" s="517" t="s">
        <v>2713</v>
      </c>
      <c r="DP271" s="28">
        <v>339.75</v>
      </c>
      <c r="DQ271" s="56">
        <v>2</v>
      </c>
      <c r="DS271" s="517" t="s">
        <v>23</v>
      </c>
      <c r="DV271" s="28">
        <v>960.30000000000007</v>
      </c>
      <c r="DW271" s="56">
        <v>3</v>
      </c>
      <c r="DY271" s="517" t="s">
        <v>694</v>
      </c>
      <c r="EB271" s="28">
        <v>251.1</v>
      </c>
      <c r="EC271" s="56">
        <v>3</v>
      </c>
      <c r="EE271" s="517" t="s">
        <v>658</v>
      </c>
      <c r="EH271" s="28">
        <v>429</v>
      </c>
      <c r="EI271" s="56">
        <v>3</v>
      </c>
      <c r="EK271" s="517" t="s">
        <v>2713</v>
      </c>
      <c r="EN271" s="28">
        <v>195.2</v>
      </c>
      <c r="EO271" s="56">
        <v>3</v>
      </c>
      <c r="EQ271" s="517" t="s">
        <v>3633</v>
      </c>
      <c r="ET271" s="28">
        <v>194.20000000000002</v>
      </c>
      <c r="EU271" s="56">
        <v>0</v>
      </c>
      <c r="EW271" s="517" t="s">
        <v>141</v>
      </c>
      <c r="EZ271" s="28">
        <v>389.6</v>
      </c>
      <c r="FA271" s="56">
        <v>0</v>
      </c>
      <c r="FC271" s="517" t="s">
        <v>17</v>
      </c>
      <c r="FF271" s="28">
        <v>723.2</v>
      </c>
      <c r="FG271" s="56">
        <v>3</v>
      </c>
      <c r="FI271" s="517" t="s">
        <v>1345</v>
      </c>
      <c r="FL271" s="28">
        <v>719.19999999999993</v>
      </c>
      <c r="FM271" s="56">
        <v>3</v>
      </c>
      <c r="FO271" s="517" t="s">
        <v>3635</v>
      </c>
      <c r="FR271" s="28">
        <v>117.6</v>
      </c>
      <c r="FS271" s="56">
        <v>0</v>
      </c>
      <c r="FU271" s="517" t="s">
        <v>2711</v>
      </c>
      <c r="FX271" s="28">
        <v>429.5</v>
      </c>
      <c r="FY271" s="56">
        <v>1</v>
      </c>
      <c r="GA271" s="517" t="s">
        <v>3637</v>
      </c>
      <c r="GD271" s="28">
        <v>504.6</v>
      </c>
      <c r="GE271" s="56">
        <v>2</v>
      </c>
      <c r="GG271" s="517" t="s">
        <v>37</v>
      </c>
      <c r="GJ271" s="28">
        <v>552</v>
      </c>
      <c r="GK271" s="56">
        <v>3</v>
      </c>
      <c r="GM271" s="517" t="s">
        <v>2730</v>
      </c>
      <c r="GN271" s="616"/>
      <c r="GO271" s="616"/>
      <c r="GP271" s="28">
        <v>76.7</v>
      </c>
      <c r="GQ271" s="56">
        <v>0</v>
      </c>
      <c r="GR271" s="616"/>
      <c r="GS271" s="517" t="s">
        <v>17</v>
      </c>
      <c r="GT271" s="616"/>
      <c r="GU271" s="616"/>
      <c r="GV271" s="28">
        <v>0</v>
      </c>
      <c r="GW271" s="56">
        <v>0</v>
      </c>
      <c r="HM271" s="616"/>
    </row>
    <row r="272" spans="1:221" ht="16.5">
      <c r="A272" s="479"/>
      <c r="D272" s="28"/>
      <c r="E272" s="56"/>
      <c r="G272" s="479"/>
      <c r="J272" s="28"/>
      <c r="K272" s="56"/>
      <c r="M272" s="516" t="s">
        <v>3</v>
      </c>
      <c r="N272" s="524" t="s">
        <v>4032</v>
      </c>
      <c r="O272" s="241"/>
      <c r="P272" s="241"/>
      <c r="Q272" s="241"/>
      <c r="R272" s="523">
        <f>$AR$400</f>
        <v>56</v>
      </c>
      <c r="S272" s="556">
        <f>$E$400</f>
        <v>10893.599999999999</v>
      </c>
      <c r="V272" s="479"/>
      <c r="Y272" s="479"/>
      <c r="AB272" s="479"/>
      <c r="AG272" s="517"/>
      <c r="AJ272" s="28"/>
      <c r="AK272" s="56"/>
      <c r="AM272" s="517"/>
      <c r="AP272" s="28"/>
      <c r="AQ272" s="56"/>
      <c r="AS272" s="517"/>
      <c r="AV272" s="28"/>
      <c r="AW272" s="56"/>
      <c r="AY272" s="517"/>
      <c r="BB272" s="28"/>
      <c r="BC272" s="56"/>
      <c r="BE272" s="517"/>
      <c r="BH272" s="28"/>
      <c r="BI272" s="56"/>
      <c r="BK272" s="517"/>
      <c r="BN272" s="28"/>
      <c r="BO272" s="56"/>
      <c r="BQ272" s="517"/>
      <c r="BT272" s="28"/>
      <c r="BU272" s="56"/>
      <c r="BW272" s="517"/>
      <c r="BZ272" s="28"/>
      <c r="CA272" s="56"/>
      <c r="CC272" s="517"/>
      <c r="CF272" s="28"/>
      <c r="CG272" s="56"/>
      <c r="CI272" s="517"/>
      <c r="CL272" s="28"/>
      <c r="CM272" s="56"/>
      <c r="CO272" s="517"/>
      <c r="CR272" s="28"/>
      <c r="CS272" s="56"/>
      <c r="CU272" s="517"/>
      <c r="CX272" s="28"/>
      <c r="CY272" s="56"/>
      <c r="DA272" s="517"/>
      <c r="DD272" s="28"/>
      <c r="DE272" s="56"/>
      <c r="DG272" s="517"/>
      <c r="DJ272" s="28"/>
      <c r="DK272" s="56"/>
      <c r="DM272" s="517"/>
      <c r="DP272" s="28"/>
      <c r="DQ272" s="56"/>
      <c r="DS272" s="517"/>
      <c r="DV272" s="28"/>
      <c r="DW272" s="56"/>
      <c r="DY272" s="517"/>
      <c r="EB272" s="28"/>
      <c r="EC272" s="56"/>
      <c r="EE272" s="517"/>
      <c r="EH272" s="28"/>
      <c r="EI272" s="56"/>
      <c r="EK272" s="517"/>
      <c r="EN272" s="28"/>
      <c r="EO272" s="56"/>
      <c r="EQ272" s="517"/>
      <c r="ET272" s="28"/>
      <c r="EU272" s="56"/>
      <c r="EW272" s="517"/>
      <c r="EZ272" s="28"/>
      <c r="FA272" s="56"/>
      <c r="FC272" s="517"/>
      <c r="FF272" s="28"/>
      <c r="FG272" s="56"/>
      <c r="FI272" s="517"/>
      <c r="FL272" s="28"/>
      <c r="FM272" s="56"/>
      <c r="FO272" s="517"/>
      <c r="FR272" s="28"/>
      <c r="FS272" s="56"/>
      <c r="FU272" s="517"/>
      <c r="FX272" s="28"/>
      <c r="FY272" s="56"/>
      <c r="GA272" s="517"/>
      <c r="GD272" s="28"/>
      <c r="GE272" s="56"/>
      <c r="GG272" s="517"/>
      <c r="GJ272" s="28"/>
      <c r="GK272" s="56"/>
      <c r="GM272" s="517"/>
      <c r="GN272" s="616"/>
      <c r="GO272" s="616"/>
      <c r="GP272" s="28"/>
      <c r="GQ272" s="56"/>
      <c r="GR272" s="616"/>
      <c r="GS272" s="517"/>
      <c r="GT272" s="616"/>
      <c r="GU272" s="616"/>
      <c r="GV272" s="28"/>
      <c r="GW272" s="56"/>
      <c r="HM272" s="616"/>
    </row>
    <row r="273" spans="1:221" ht="16.5">
      <c r="A273" s="479" t="s">
        <v>3631</v>
      </c>
      <c r="D273" s="28">
        <f>'Punten per wedstrijd'!E1035</f>
        <v>2791.4</v>
      </c>
      <c r="E273" s="56">
        <v>3</v>
      </c>
      <c r="G273" s="479" t="s">
        <v>2203</v>
      </c>
      <c r="J273" s="28">
        <f>'Punten per wedstrijd'!E1051</f>
        <v>3083.4999999999995</v>
      </c>
      <c r="K273" s="56">
        <v>3</v>
      </c>
      <c r="M273" s="516" t="s">
        <v>5</v>
      </c>
      <c r="N273" s="524" t="s">
        <v>3013</v>
      </c>
      <c r="O273" s="241"/>
      <c r="P273" s="241"/>
      <c r="Q273" s="241"/>
      <c r="R273" s="523">
        <f>$AR$461</f>
        <v>54</v>
      </c>
      <c r="S273" s="556">
        <f>$E$461</f>
        <v>12362.4</v>
      </c>
      <c r="V273" s="479" t="s">
        <v>3633</v>
      </c>
      <c r="Y273" s="479" t="s">
        <v>2729</v>
      </c>
      <c r="AB273" s="479" t="s">
        <v>3637</v>
      </c>
      <c r="AG273" s="517" t="s">
        <v>153</v>
      </c>
      <c r="AJ273" s="28">
        <v>460</v>
      </c>
      <c r="AK273" s="56">
        <v>3</v>
      </c>
      <c r="AM273" s="517" t="s">
        <v>1655</v>
      </c>
      <c r="AP273" s="28">
        <v>199.5</v>
      </c>
      <c r="AQ273" s="56">
        <v>0</v>
      </c>
      <c r="AS273" s="517" t="s">
        <v>3648</v>
      </c>
      <c r="AV273" s="28">
        <v>103.5</v>
      </c>
      <c r="AW273" s="56">
        <v>2</v>
      </c>
      <c r="AY273" s="517" t="s">
        <v>3624</v>
      </c>
      <c r="BB273" s="28">
        <v>42.599999999999994</v>
      </c>
      <c r="BC273" s="56">
        <v>0</v>
      </c>
      <c r="BE273" s="517" t="s">
        <v>694</v>
      </c>
      <c r="BH273" s="28">
        <v>418.6</v>
      </c>
      <c r="BI273" s="56">
        <v>0</v>
      </c>
      <c r="BK273" s="517" t="s">
        <v>3631</v>
      </c>
      <c r="BN273" s="28">
        <v>134.9</v>
      </c>
      <c r="BO273" s="56">
        <v>0</v>
      </c>
      <c r="BQ273" s="517" t="s">
        <v>686</v>
      </c>
      <c r="BT273" s="28">
        <v>14.8</v>
      </c>
      <c r="BU273" s="56">
        <v>0</v>
      </c>
      <c r="BW273" s="517" t="s">
        <v>37</v>
      </c>
      <c r="BZ273" s="28">
        <v>216.1</v>
      </c>
      <c r="CA273" s="56">
        <v>1</v>
      </c>
      <c r="CC273" s="517" t="s">
        <v>1649</v>
      </c>
      <c r="CF273" s="28">
        <v>77.8</v>
      </c>
      <c r="CG273" s="56">
        <v>0</v>
      </c>
      <c r="CI273" s="517" t="s">
        <v>694</v>
      </c>
      <c r="CL273" s="28">
        <v>348</v>
      </c>
      <c r="CM273" s="56">
        <v>1</v>
      </c>
      <c r="CO273" s="517" t="s">
        <v>2716</v>
      </c>
      <c r="CR273" s="28">
        <v>521.6</v>
      </c>
      <c r="CS273" s="56">
        <v>1</v>
      </c>
      <c r="CU273" s="517" t="s">
        <v>2713</v>
      </c>
      <c r="CX273" s="28">
        <v>709.6</v>
      </c>
      <c r="CY273" s="56">
        <v>3</v>
      </c>
      <c r="DA273" s="517" t="s">
        <v>2729</v>
      </c>
      <c r="DD273" s="28">
        <v>22</v>
      </c>
      <c r="DE273" s="56">
        <v>3</v>
      </c>
      <c r="DG273" s="517" t="s">
        <v>2832</v>
      </c>
      <c r="DJ273" s="28">
        <v>5.6</v>
      </c>
      <c r="DK273" s="56">
        <v>0</v>
      </c>
      <c r="DM273" s="517" t="s">
        <v>2195</v>
      </c>
      <c r="DP273" s="28">
        <v>483.04999999999995</v>
      </c>
      <c r="DQ273" s="56">
        <v>2</v>
      </c>
      <c r="DS273" s="517" t="s">
        <v>2711</v>
      </c>
      <c r="DV273" s="28">
        <v>685.8</v>
      </c>
      <c r="DW273" s="56">
        <v>0</v>
      </c>
      <c r="DY273" s="517" t="s">
        <v>2730</v>
      </c>
      <c r="EB273" s="28">
        <v>479</v>
      </c>
      <c r="EC273" s="56">
        <v>3</v>
      </c>
      <c r="EE273" s="517" t="s">
        <v>3631</v>
      </c>
      <c r="EH273" s="28">
        <v>299.10000000000002</v>
      </c>
      <c r="EI273" s="56">
        <v>0</v>
      </c>
      <c r="EK273" s="517" t="s">
        <v>17</v>
      </c>
      <c r="EN273" s="28">
        <v>68.600000000000009</v>
      </c>
      <c r="EO273" s="56">
        <v>0</v>
      </c>
      <c r="EQ273" s="517" t="s">
        <v>141</v>
      </c>
      <c r="ET273" s="28">
        <v>284.89999999999998</v>
      </c>
      <c r="EU273" s="56">
        <v>3</v>
      </c>
      <c r="EW273" s="517" t="s">
        <v>1654</v>
      </c>
      <c r="EZ273" s="28">
        <v>287.10000000000002</v>
      </c>
      <c r="FA273" s="56">
        <v>0</v>
      </c>
      <c r="FC273" s="517" t="s">
        <v>3648</v>
      </c>
      <c r="FF273" s="28">
        <v>629.80000000000007</v>
      </c>
      <c r="FG273" s="56">
        <v>2</v>
      </c>
      <c r="FI273" s="517" t="s">
        <v>3633</v>
      </c>
      <c r="FL273" s="28">
        <v>526.4</v>
      </c>
      <c r="FM273" s="56">
        <v>2</v>
      </c>
      <c r="FO273" s="517" t="s">
        <v>686</v>
      </c>
      <c r="FR273" s="28">
        <v>93</v>
      </c>
      <c r="FS273" s="56">
        <v>0</v>
      </c>
      <c r="FU273" s="517" t="s">
        <v>3633</v>
      </c>
      <c r="FX273" s="28">
        <v>562.79999999999995</v>
      </c>
      <c r="FY273" s="56">
        <v>2</v>
      </c>
      <c r="GA273" s="517" t="s">
        <v>3631</v>
      </c>
      <c r="GD273" s="28">
        <v>394.3</v>
      </c>
      <c r="GE273" s="56">
        <v>1</v>
      </c>
      <c r="GG273" s="517" t="s">
        <v>2195</v>
      </c>
      <c r="GJ273" s="28">
        <v>447.2</v>
      </c>
      <c r="GK273" s="56">
        <v>0</v>
      </c>
      <c r="GM273" s="517" t="s">
        <v>2832</v>
      </c>
      <c r="GN273" s="616"/>
      <c r="GO273" s="616"/>
      <c r="GP273" s="28">
        <v>602</v>
      </c>
      <c r="GQ273" s="56">
        <v>1</v>
      </c>
      <c r="GR273" s="616"/>
      <c r="GS273" s="517" t="s">
        <v>2730</v>
      </c>
      <c r="GT273" s="616"/>
      <c r="GU273" s="616"/>
      <c r="GV273" s="28">
        <v>49.500000000000007</v>
      </c>
      <c r="GW273" s="56">
        <v>3</v>
      </c>
      <c r="HM273" s="616"/>
    </row>
    <row r="274" spans="1:221" ht="16.5">
      <c r="A274" s="479" t="s">
        <v>2713</v>
      </c>
      <c r="D274" s="28">
        <f>'Punten per wedstrijd'!E1065</f>
        <v>1624.4</v>
      </c>
      <c r="E274" s="56">
        <v>0</v>
      </c>
      <c r="G274" s="479" t="s">
        <v>2730</v>
      </c>
      <c r="J274" s="28">
        <f>'Punten per wedstrijd'!E1116</f>
        <v>1753.5</v>
      </c>
      <c r="K274" s="56">
        <v>0</v>
      </c>
      <c r="M274" s="516" t="s">
        <v>7</v>
      </c>
      <c r="N274" s="524" t="s">
        <v>4016</v>
      </c>
      <c r="O274" s="241"/>
      <c r="P274" s="241"/>
      <c r="Q274" s="241"/>
      <c r="R274" s="523">
        <f>$AR$376</f>
        <v>53</v>
      </c>
      <c r="S274" s="556">
        <f>$E$376</f>
        <v>12051.6</v>
      </c>
      <c r="V274" s="479" t="s">
        <v>2729</v>
      </c>
      <c r="Y274" s="479" t="s">
        <v>2713</v>
      </c>
      <c r="AB274" s="479" t="s">
        <v>141</v>
      </c>
      <c r="AG274" s="517" t="s">
        <v>1654</v>
      </c>
      <c r="AJ274" s="28">
        <v>361.4</v>
      </c>
      <c r="AK274" s="56">
        <v>0</v>
      </c>
      <c r="AM274" s="517" t="s">
        <v>2713</v>
      </c>
      <c r="AP274" s="28">
        <v>390.7</v>
      </c>
      <c r="AQ274" s="56">
        <v>3</v>
      </c>
      <c r="AS274" s="517" t="s">
        <v>2711</v>
      </c>
      <c r="AV274" s="28">
        <v>89.1</v>
      </c>
      <c r="AW274" s="56">
        <v>1</v>
      </c>
      <c r="AY274" s="517" t="s">
        <v>3635</v>
      </c>
      <c r="BB274" s="28">
        <v>74.199999999999989</v>
      </c>
      <c r="BC274" s="56">
        <v>3</v>
      </c>
      <c r="BE274" s="517" t="s">
        <v>2729</v>
      </c>
      <c r="BH274" s="28">
        <v>758.30000000000007</v>
      </c>
      <c r="BI274" s="56">
        <v>3</v>
      </c>
      <c r="BK274" s="517" t="s">
        <v>658</v>
      </c>
      <c r="BN274" s="28">
        <v>251.39999999999998</v>
      </c>
      <c r="BO274" s="56">
        <v>3</v>
      </c>
      <c r="BQ274" s="517" t="s">
        <v>1655</v>
      </c>
      <c r="BT274" s="28">
        <v>83.800000000000011</v>
      </c>
      <c r="BU274" s="56">
        <v>3</v>
      </c>
      <c r="BW274" s="517" t="s">
        <v>2210</v>
      </c>
      <c r="BZ274" s="28">
        <v>246.6</v>
      </c>
      <c r="CA274" s="56">
        <v>2</v>
      </c>
      <c r="CC274" s="517" t="s">
        <v>3648</v>
      </c>
      <c r="CF274" s="28">
        <v>145.89999999999998</v>
      </c>
      <c r="CG274" s="56">
        <v>3</v>
      </c>
      <c r="CI274" s="517" t="s">
        <v>2722</v>
      </c>
      <c r="CL274" s="28">
        <v>349.7</v>
      </c>
      <c r="CM274" s="56">
        <v>2</v>
      </c>
      <c r="CO274" s="517" t="s">
        <v>3633</v>
      </c>
      <c r="CR274" s="28">
        <v>600.80000000000007</v>
      </c>
      <c r="CS274" s="56">
        <v>2</v>
      </c>
      <c r="CU274" s="517" t="s">
        <v>2716</v>
      </c>
      <c r="CX274" s="28">
        <v>228.10000000000002</v>
      </c>
      <c r="CY274" s="56">
        <v>0</v>
      </c>
      <c r="DA274" s="517" t="s">
        <v>1655</v>
      </c>
      <c r="DD274" s="28">
        <v>0</v>
      </c>
      <c r="DE274" s="56">
        <v>0</v>
      </c>
      <c r="DG274" s="517" t="s">
        <v>1649</v>
      </c>
      <c r="DJ274" s="28">
        <v>41</v>
      </c>
      <c r="DK274" s="56">
        <v>3</v>
      </c>
      <c r="DM274" s="517" t="s">
        <v>3637</v>
      </c>
      <c r="DP274" s="28">
        <v>424.7</v>
      </c>
      <c r="DQ274" s="56">
        <v>1</v>
      </c>
      <c r="DS274" s="517" t="s">
        <v>2722</v>
      </c>
      <c r="DV274" s="28">
        <v>930.1</v>
      </c>
      <c r="DW274" s="56">
        <v>3</v>
      </c>
      <c r="DY274" s="517" t="s">
        <v>3637</v>
      </c>
      <c r="EB274" s="28">
        <v>241.3</v>
      </c>
      <c r="EC274" s="56">
        <v>0</v>
      </c>
      <c r="EE274" s="517" t="s">
        <v>3635</v>
      </c>
      <c r="EH274" s="28">
        <v>637.4</v>
      </c>
      <c r="EI274" s="56">
        <v>3</v>
      </c>
      <c r="EK274" s="517" t="s">
        <v>2711</v>
      </c>
      <c r="EN274" s="28">
        <v>325.5</v>
      </c>
      <c r="EO274" s="56">
        <v>3</v>
      </c>
      <c r="EQ274" s="517" t="s">
        <v>23</v>
      </c>
      <c r="ET274" s="28">
        <v>170.90000000000003</v>
      </c>
      <c r="EU274" s="56">
        <v>0</v>
      </c>
      <c r="EW274" s="517" t="s">
        <v>2210</v>
      </c>
      <c r="EZ274" s="28">
        <v>594.29999999999995</v>
      </c>
      <c r="FA274" s="56">
        <v>3</v>
      </c>
      <c r="FC274" s="517" t="s">
        <v>162</v>
      </c>
      <c r="FF274" s="28">
        <v>576.20000000000016</v>
      </c>
      <c r="FG274" s="56">
        <v>1</v>
      </c>
      <c r="FI274" s="517" t="s">
        <v>3648</v>
      </c>
      <c r="FL274" s="28">
        <v>523.5</v>
      </c>
      <c r="FM274" s="56">
        <v>1</v>
      </c>
      <c r="FO274" s="517" t="s">
        <v>162</v>
      </c>
      <c r="FR274" s="28">
        <v>126.60000000000001</v>
      </c>
      <c r="FS274" s="56">
        <v>3</v>
      </c>
      <c r="FU274" s="517" t="s">
        <v>686</v>
      </c>
      <c r="FX274" s="28">
        <v>536</v>
      </c>
      <c r="FY274" s="56">
        <v>1</v>
      </c>
      <c r="GA274" s="517" t="s">
        <v>1661</v>
      </c>
      <c r="GD274" s="28">
        <v>459.29999999999995</v>
      </c>
      <c r="GE274" s="56">
        <v>2</v>
      </c>
      <c r="GG274" s="517" t="s">
        <v>1655</v>
      </c>
      <c r="GJ274" s="28">
        <v>669.7</v>
      </c>
      <c r="GK274" s="56">
        <v>3</v>
      </c>
      <c r="GM274" s="517" t="s">
        <v>3633</v>
      </c>
      <c r="GN274" s="616"/>
      <c r="GO274" s="616"/>
      <c r="GP274" s="28">
        <v>698.1</v>
      </c>
      <c r="GQ274" s="56">
        <v>2</v>
      </c>
      <c r="GR274" s="616"/>
      <c r="GS274" s="517" t="s">
        <v>1655</v>
      </c>
      <c r="GT274" s="616"/>
      <c r="GU274" s="616"/>
      <c r="GV274" s="28">
        <v>5.6000000000000005</v>
      </c>
      <c r="GW274" s="56">
        <v>0</v>
      </c>
      <c r="HM274" s="616"/>
    </row>
    <row r="275" spans="1:221" ht="16.5">
      <c r="A275" s="479"/>
      <c r="D275" s="28"/>
      <c r="E275" s="56"/>
      <c r="G275" s="479"/>
      <c r="J275" s="28"/>
      <c r="K275" s="56"/>
      <c r="M275" s="516" t="s">
        <v>8</v>
      </c>
      <c r="N275" s="634" t="s">
        <v>4063</v>
      </c>
      <c r="O275" s="636"/>
      <c r="P275" s="636"/>
      <c r="Q275" s="636"/>
      <c r="R275" s="632">
        <f>$AR$456</f>
        <v>53</v>
      </c>
      <c r="S275" s="633">
        <f>$E$456</f>
        <v>11349.7</v>
      </c>
      <c r="V275" s="479"/>
      <c r="Y275" s="479"/>
      <c r="AB275" s="479"/>
      <c r="AG275" s="517"/>
      <c r="AJ275" s="28"/>
      <c r="AK275" s="56"/>
      <c r="AM275" s="517"/>
      <c r="AP275" s="28"/>
      <c r="AQ275" s="56"/>
      <c r="AS275" s="517"/>
      <c r="AV275" s="28"/>
      <c r="AW275" s="56"/>
      <c r="AY275" s="517"/>
      <c r="BB275" s="28"/>
      <c r="BC275" s="56"/>
      <c r="BE275" s="517"/>
      <c r="BH275" s="28"/>
      <c r="BI275" s="56"/>
      <c r="BK275" s="517"/>
      <c r="BN275" s="28"/>
      <c r="BO275" s="56"/>
      <c r="BQ275" s="517"/>
      <c r="BT275" s="28"/>
      <c r="BU275" s="56"/>
      <c r="BW275" s="517"/>
      <c r="BZ275" s="28"/>
      <c r="CA275" s="56"/>
      <c r="CC275" s="517"/>
      <c r="CF275" s="28"/>
      <c r="CG275" s="56"/>
      <c r="CI275" s="517"/>
      <c r="CL275" s="28"/>
      <c r="CM275" s="56"/>
      <c r="CO275" s="517"/>
      <c r="CR275" s="28"/>
      <c r="CS275" s="56"/>
      <c r="CU275" s="517"/>
      <c r="CX275" s="28"/>
      <c r="CY275" s="56"/>
      <c r="DA275" s="517"/>
      <c r="DD275" s="28"/>
      <c r="DE275" s="56"/>
      <c r="DG275" s="517"/>
      <c r="DJ275" s="28"/>
      <c r="DK275" s="56"/>
      <c r="DM275" s="517"/>
      <c r="DP275" s="28"/>
      <c r="DQ275" s="56"/>
      <c r="DS275" s="517"/>
      <c r="DV275" s="28"/>
      <c r="DW275" s="56"/>
      <c r="DY275" s="517"/>
      <c r="EB275" s="28"/>
      <c r="EC275" s="56"/>
      <c r="EE275" s="517"/>
      <c r="EH275" s="28"/>
      <c r="EI275" s="56"/>
      <c r="EK275" s="517"/>
      <c r="EN275" s="28"/>
      <c r="EO275" s="56"/>
      <c r="EQ275" s="517"/>
      <c r="ET275" s="28"/>
      <c r="EU275" s="56"/>
      <c r="EW275" s="517"/>
      <c r="EZ275" s="28"/>
      <c r="FA275" s="56"/>
      <c r="FC275" s="517"/>
      <c r="FF275" s="28"/>
      <c r="FG275" s="56"/>
      <c r="FI275" s="517"/>
      <c r="FL275" s="28"/>
      <c r="FM275" s="56"/>
      <c r="FO275" s="517"/>
      <c r="FR275" s="28"/>
      <c r="FS275" s="56"/>
      <c r="FU275" s="517"/>
      <c r="FX275" s="28"/>
      <c r="FY275" s="56"/>
      <c r="GA275" s="517"/>
      <c r="GD275" s="28"/>
      <c r="GE275" s="56"/>
      <c r="GG275" s="517"/>
      <c r="GJ275" s="28"/>
      <c r="GK275" s="56"/>
      <c r="GM275" s="517"/>
      <c r="GN275" s="616"/>
      <c r="GO275" s="616"/>
      <c r="GP275" s="28"/>
      <c r="GQ275" s="56"/>
      <c r="GR275" s="616"/>
      <c r="GS275" s="517"/>
      <c r="GT275" s="616"/>
      <c r="GU275" s="616"/>
      <c r="GV275" s="28"/>
      <c r="GW275" s="56"/>
      <c r="HM275" s="616"/>
    </row>
    <row r="276" spans="1:221" ht="16.5">
      <c r="A276" s="479" t="s">
        <v>17</v>
      </c>
      <c r="D276" s="28">
        <f>'Punten per wedstrijd'!E1027</f>
        <v>2184.3999999999996</v>
      </c>
      <c r="E276" s="56">
        <v>2</v>
      </c>
      <c r="G276" s="479" t="s">
        <v>2832</v>
      </c>
      <c r="J276" s="28">
        <f>'Punten per wedstrijd'!E1091</f>
        <v>2024.0000000000005</v>
      </c>
      <c r="K276" s="56">
        <v>0</v>
      </c>
      <c r="M276" s="516" t="s">
        <v>10</v>
      </c>
      <c r="N276" s="524" t="s">
        <v>4065</v>
      </c>
      <c r="O276" s="241"/>
      <c r="P276" s="241"/>
      <c r="Q276" s="241"/>
      <c r="R276" s="523">
        <f>$AR$457</f>
        <v>52</v>
      </c>
      <c r="S276" s="556">
        <f>$E$457</f>
        <v>10428.500000000002</v>
      </c>
      <c r="V276" s="479" t="s">
        <v>1654</v>
      </c>
      <c r="Y276" s="479" t="s">
        <v>1649</v>
      </c>
      <c r="AB276" s="479" t="s">
        <v>3624</v>
      </c>
      <c r="AG276" s="517" t="s">
        <v>686</v>
      </c>
      <c r="AJ276" s="28">
        <v>195.6</v>
      </c>
      <c r="AK276" s="56">
        <v>3</v>
      </c>
      <c r="AM276" s="517" t="s">
        <v>2730</v>
      </c>
      <c r="AP276" s="28">
        <v>180.3</v>
      </c>
      <c r="AQ276" s="56">
        <v>0</v>
      </c>
      <c r="AS276" s="517" t="s">
        <v>1342</v>
      </c>
      <c r="AV276" s="28">
        <v>135.5</v>
      </c>
      <c r="AW276" s="56">
        <v>3</v>
      </c>
      <c r="AY276" s="517" t="s">
        <v>2848</v>
      </c>
      <c r="BB276" s="28">
        <v>123.7</v>
      </c>
      <c r="BC276" s="56">
        <v>3</v>
      </c>
      <c r="BE276" s="517" t="s">
        <v>3632</v>
      </c>
      <c r="BH276" s="28">
        <v>610.35</v>
      </c>
      <c r="BI276" s="56">
        <v>1</v>
      </c>
      <c r="BK276" s="517" t="s">
        <v>2730</v>
      </c>
      <c r="BN276" s="28">
        <v>175.9</v>
      </c>
      <c r="BO276" s="56">
        <v>2</v>
      </c>
      <c r="BQ276" s="517" t="s">
        <v>2722</v>
      </c>
      <c r="BT276" s="28">
        <v>69.3</v>
      </c>
      <c r="BU276" s="56">
        <v>3</v>
      </c>
      <c r="BW276" s="517" t="s">
        <v>141</v>
      </c>
      <c r="BZ276" s="28">
        <v>63</v>
      </c>
      <c r="CA276" s="56">
        <v>0</v>
      </c>
      <c r="CC276" s="517" t="s">
        <v>658</v>
      </c>
      <c r="CF276" s="28">
        <v>117.5</v>
      </c>
      <c r="CG276" s="56">
        <v>0</v>
      </c>
      <c r="CI276" s="517" t="s">
        <v>37</v>
      </c>
      <c r="CL276" s="28">
        <v>365</v>
      </c>
      <c r="CM276" s="56">
        <v>1</v>
      </c>
      <c r="CO276" s="517" t="s">
        <v>141</v>
      </c>
      <c r="CR276" s="28">
        <v>425.4</v>
      </c>
      <c r="CS276" s="56">
        <v>1</v>
      </c>
      <c r="CU276" s="517" t="s">
        <v>3648</v>
      </c>
      <c r="CX276" s="28">
        <v>606.20000000000005</v>
      </c>
      <c r="CY276" s="56">
        <v>2</v>
      </c>
      <c r="DA276" s="517" t="s">
        <v>153</v>
      </c>
      <c r="DD276" s="28">
        <v>74.099999999999994</v>
      </c>
      <c r="DE276" s="56">
        <v>3</v>
      </c>
      <c r="DG276" s="517" t="s">
        <v>2210</v>
      </c>
      <c r="DJ276" s="28">
        <v>21</v>
      </c>
      <c r="DK276" s="56">
        <v>1</v>
      </c>
      <c r="DM276" s="517" t="s">
        <v>2722</v>
      </c>
      <c r="DP276" s="28">
        <v>499.6</v>
      </c>
      <c r="DQ276" s="56">
        <v>1</v>
      </c>
      <c r="DS276" s="517" t="s">
        <v>2832</v>
      </c>
      <c r="DV276" s="28">
        <v>208.3</v>
      </c>
      <c r="DW276" s="56">
        <v>0</v>
      </c>
      <c r="DY276" s="517" t="s">
        <v>658</v>
      </c>
      <c r="EB276" s="28">
        <v>185.5</v>
      </c>
      <c r="EC276" s="56">
        <v>1</v>
      </c>
      <c r="EE276" s="517" t="s">
        <v>2210</v>
      </c>
      <c r="EH276" s="28">
        <v>383</v>
      </c>
      <c r="EI276" s="56">
        <v>2</v>
      </c>
      <c r="EK276" s="517" t="s">
        <v>3632</v>
      </c>
      <c r="EN276" s="28">
        <v>453.6</v>
      </c>
      <c r="EO276" s="56">
        <v>2</v>
      </c>
      <c r="EQ276" s="517" t="s">
        <v>2711</v>
      </c>
      <c r="ET276" s="28">
        <v>301.5</v>
      </c>
      <c r="EU276" s="56">
        <v>3</v>
      </c>
      <c r="EW276" s="517" t="s">
        <v>3635</v>
      </c>
      <c r="EZ276" s="28">
        <v>739</v>
      </c>
      <c r="FA276" s="56">
        <v>3</v>
      </c>
      <c r="FC276" s="517" t="s">
        <v>1655</v>
      </c>
      <c r="FF276" s="28">
        <v>655.5</v>
      </c>
      <c r="FG276" s="56">
        <v>3</v>
      </c>
      <c r="FI276" s="517" t="s">
        <v>162</v>
      </c>
      <c r="FL276" s="28">
        <v>451.6</v>
      </c>
      <c r="FM276" s="56">
        <v>0</v>
      </c>
      <c r="FO276" s="517" t="s">
        <v>3631</v>
      </c>
      <c r="FR276" s="28">
        <v>128</v>
      </c>
      <c r="FS276" s="56">
        <v>3</v>
      </c>
      <c r="FU276" s="517" t="s">
        <v>658</v>
      </c>
      <c r="FX276" s="28">
        <v>472.2</v>
      </c>
      <c r="FY276" s="56">
        <v>1</v>
      </c>
      <c r="GA276" s="517" t="s">
        <v>686</v>
      </c>
      <c r="GD276" s="28">
        <v>438.4</v>
      </c>
      <c r="GE276" s="56">
        <v>0</v>
      </c>
      <c r="GG276" s="517" t="s">
        <v>3635</v>
      </c>
      <c r="GJ276" s="28">
        <v>601.1</v>
      </c>
      <c r="GK276" s="56">
        <v>2</v>
      </c>
      <c r="GM276" s="517" t="s">
        <v>1342</v>
      </c>
      <c r="GN276" s="616"/>
      <c r="GO276" s="616"/>
      <c r="GP276" s="28">
        <v>359.70000000000005</v>
      </c>
      <c r="GQ276" s="56">
        <v>0</v>
      </c>
      <c r="GR276" s="616"/>
      <c r="GS276" s="517" t="s">
        <v>2195</v>
      </c>
      <c r="GT276" s="616"/>
      <c r="GU276" s="616"/>
      <c r="GV276" s="28">
        <v>43.8</v>
      </c>
      <c r="GW276" s="56">
        <v>3</v>
      </c>
      <c r="HM276" s="616"/>
    </row>
    <row r="277" spans="1:221" ht="16.5">
      <c r="A277" s="479" t="s">
        <v>3632</v>
      </c>
      <c r="D277" s="28">
        <f>'Punten per wedstrijd'!E1037</f>
        <v>1958.8000000000002</v>
      </c>
      <c r="E277" s="56">
        <v>1</v>
      </c>
      <c r="G277" s="479" t="s">
        <v>1345</v>
      </c>
      <c r="J277" s="28">
        <f>'Punten per wedstrijd'!E1064</f>
        <v>2646.7000000000003</v>
      </c>
      <c r="K277" s="56">
        <v>3</v>
      </c>
      <c r="M277" s="518" t="s">
        <v>12</v>
      </c>
      <c r="N277" s="544" t="s">
        <v>1777</v>
      </c>
      <c r="O277" s="540"/>
      <c r="P277" s="540"/>
      <c r="Q277" s="540"/>
      <c r="R277" s="542">
        <f>$AR$387</f>
        <v>51</v>
      </c>
      <c r="S277" s="557">
        <f>$E$387</f>
        <v>12715.399999999998</v>
      </c>
      <c r="V277" s="479" t="s">
        <v>2720</v>
      </c>
      <c r="Y277" s="479" t="s">
        <v>1654</v>
      </c>
      <c r="AB277" s="479" t="s">
        <v>2720</v>
      </c>
      <c r="AG277" s="517" t="s">
        <v>2832</v>
      </c>
      <c r="AJ277" s="28">
        <v>141.6</v>
      </c>
      <c r="AK277" s="56">
        <v>0</v>
      </c>
      <c r="AM277" s="517" t="s">
        <v>153</v>
      </c>
      <c r="AP277" s="28">
        <v>455.5</v>
      </c>
      <c r="AQ277" s="56">
        <v>3</v>
      </c>
      <c r="AS277" s="517" t="s">
        <v>2729</v>
      </c>
      <c r="AV277" s="28">
        <v>83.5</v>
      </c>
      <c r="AW277" s="56">
        <v>0</v>
      </c>
      <c r="AY277" s="517" t="s">
        <v>17</v>
      </c>
      <c r="BB277" s="28">
        <v>39</v>
      </c>
      <c r="BC277" s="56">
        <v>0</v>
      </c>
      <c r="BE277" s="517" t="s">
        <v>2730</v>
      </c>
      <c r="BH277" s="28">
        <v>683.44999999999993</v>
      </c>
      <c r="BI277" s="56">
        <v>2</v>
      </c>
      <c r="BK277" s="517" t="s">
        <v>2716</v>
      </c>
      <c r="BN277" s="28">
        <v>166.79999999999998</v>
      </c>
      <c r="BO277" s="56">
        <v>1</v>
      </c>
      <c r="BQ277" s="517" t="s">
        <v>3648</v>
      </c>
      <c r="BT277" s="28">
        <v>0</v>
      </c>
      <c r="BU277" s="56">
        <v>0</v>
      </c>
      <c r="BW277" s="517" t="s">
        <v>658</v>
      </c>
      <c r="BZ277" s="28">
        <v>201.20000000000002</v>
      </c>
      <c r="CA277" s="56">
        <v>3</v>
      </c>
      <c r="CC277" s="517" t="s">
        <v>2730</v>
      </c>
      <c r="CF277" s="28">
        <v>213.3</v>
      </c>
      <c r="CG277" s="56">
        <v>3</v>
      </c>
      <c r="CI277" s="517" t="s">
        <v>3631</v>
      </c>
      <c r="CL277" s="28">
        <v>392.4</v>
      </c>
      <c r="CM277" s="56">
        <v>2</v>
      </c>
      <c r="CO277" s="517" t="s">
        <v>37</v>
      </c>
      <c r="CR277" s="28">
        <v>477.79999999999995</v>
      </c>
      <c r="CS277" s="56">
        <v>2</v>
      </c>
      <c r="CU277" s="517" t="s">
        <v>3635</v>
      </c>
      <c r="CX277" s="28">
        <v>555.39999999999986</v>
      </c>
      <c r="CY277" s="56">
        <v>1</v>
      </c>
      <c r="DA277" s="517" t="s">
        <v>686</v>
      </c>
      <c r="DD277" s="28">
        <v>18</v>
      </c>
      <c r="DE277" s="56">
        <v>0</v>
      </c>
      <c r="DG277" s="517" t="s">
        <v>17</v>
      </c>
      <c r="DJ277" s="28">
        <v>22.5</v>
      </c>
      <c r="DK277" s="56">
        <v>2</v>
      </c>
      <c r="DM277" s="517" t="s">
        <v>2729</v>
      </c>
      <c r="DP277" s="28">
        <v>550.20000000000005</v>
      </c>
      <c r="DQ277" s="56">
        <v>2</v>
      </c>
      <c r="DS277" s="517" t="s">
        <v>153</v>
      </c>
      <c r="DV277" s="28">
        <v>363.8</v>
      </c>
      <c r="DW277" s="56">
        <v>3</v>
      </c>
      <c r="DY277" s="517" t="s">
        <v>162</v>
      </c>
      <c r="EB277" s="28">
        <v>210</v>
      </c>
      <c r="EC277" s="56">
        <v>2</v>
      </c>
      <c r="EE277" s="517" t="s">
        <v>3632</v>
      </c>
      <c r="EH277" s="28">
        <v>320.60000000000002</v>
      </c>
      <c r="EI277" s="56">
        <v>1</v>
      </c>
      <c r="EK277" s="517" t="s">
        <v>2832</v>
      </c>
      <c r="EN277" s="28">
        <v>403</v>
      </c>
      <c r="EO277" s="56">
        <v>1</v>
      </c>
      <c r="EQ277" s="517" t="s">
        <v>153</v>
      </c>
      <c r="ET277" s="28">
        <v>237.1</v>
      </c>
      <c r="EU277" s="56">
        <v>0</v>
      </c>
      <c r="EW277" s="517" t="s">
        <v>2711</v>
      </c>
      <c r="EZ277" s="28">
        <v>576</v>
      </c>
      <c r="FA277" s="56">
        <v>0</v>
      </c>
      <c r="FC277" s="517" t="s">
        <v>153</v>
      </c>
      <c r="FF277" s="28">
        <v>306.59999999999997</v>
      </c>
      <c r="FG277" s="56">
        <v>0</v>
      </c>
      <c r="FI277" s="517" t="s">
        <v>1342</v>
      </c>
      <c r="FL277" s="28">
        <v>736.7</v>
      </c>
      <c r="FM277" s="56">
        <v>3</v>
      </c>
      <c r="FO277" s="517" t="s">
        <v>2730</v>
      </c>
      <c r="FR277" s="28">
        <v>61.2</v>
      </c>
      <c r="FS277" s="56">
        <v>0</v>
      </c>
      <c r="FU277" s="517" t="s">
        <v>3637</v>
      </c>
      <c r="FX277" s="28">
        <v>572.70000000000005</v>
      </c>
      <c r="FY277" s="56">
        <v>2</v>
      </c>
      <c r="GA277" s="517" t="s">
        <v>2713</v>
      </c>
      <c r="GD277" s="28">
        <v>566.59999999999991</v>
      </c>
      <c r="GE277" s="56">
        <v>3</v>
      </c>
      <c r="GG277" s="517" t="s">
        <v>1649</v>
      </c>
      <c r="GJ277" s="28">
        <v>543.59999999999991</v>
      </c>
      <c r="GK277" s="56">
        <v>1</v>
      </c>
      <c r="GM277" s="517" t="s">
        <v>3648</v>
      </c>
      <c r="GN277" s="616"/>
      <c r="GO277" s="616"/>
      <c r="GP277" s="28">
        <v>635.19999999999993</v>
      </c>
      <c r="GQ277" s="56">
        <v>3</v>
      </c>
      <c r="GR277" s="616"/>
      <c r="GS277" s="517" t="s">
        <v>2722</v>
      </c>
      <c r="GT277" s="616"/>
      <c r="GU277" s="616"/>
      <c r="GV277" s="28">
        <v>13.2</v>
      </c>
      <c r="GW277" s="56">
        <v>0</v>
      </c>
      <c r="HM277" s="616"/>
    </row>
    <row r="278" spans="1:221" ht="16.5">
      <c r="A278" s="479"/>
      <c r="D278" s="28"/>
      <c r="E278" s="56"/>
      <c r="G278" s="479"/>
      <c r="J278" s="28"/>
      <c r="K278" s="56"/>
      <c r="M278" s="516" t="s">
        <v>14</v>
      </c>
      <c r="N278" s="524" t="s">
        <v>1778</v>
      </c>
      <c r="O278" s="241"/>
      <c r="P278" s="241"/>
      <c r="Q278" s="241"/>
      <c r="R278" s="523">
        <f>$AR$405</f>
        <v>51</v>
      </c>
      <c r="S278" s="556">
        <f>$E$405</f>
        <v>11863</v>
      </c>
      <c r="V278" s="479"/>
      <c r="Y278" s="479"/>
      <c r="AB278" s="479"/>
      <c r="AG278" s="517"/>
      <c r="AJ278" s="28"/>
      <c r="AK278" s="56"/>
      <c r="AM278" s="517"/>
      <c r="AP278" s="28"/>
      <c r="AQ278" s="56"/>
      <c r="AS278" s="517"/>
      <c r="AV278" s="28"/>
      <c r="AW278" s="56"/>
      <c r="AY278" s="517"/>
      <c r="BB278" s="28"/>
      <c r="BC278" s="56"/>
      <c r="BE278" s="517"/>
      <c r="BH278" s="28"/>
      <c r="BI278" s="56"/>
      <c r="BK278" s="517"/>
      <c r="BN278" s="28"/>
      <c r="BO278" s="56"/>
      <c r="BQ278" s="517"/>
      <c r="BT278" s="28"/>
      <c r="BU278" s="56"/>
      <c r="BW278" s="517"/>
      <c r="BZ278" s="28"/>
      <c r="CA278" s="56"/>
      <c r="CC278" s="517"/>
      <c r="CF278" s="28"/>
      <c r="CG278" s="56"/>
      <c r="CI278" s="517"/>
      <c r="CL278" s="28"/>
      <c r="CM278" s="56"/>
      <c r="CO278" s="517"/>
      <c r="CR278" s="28"/>
      <c r="CS278" s="56"/>
      <c r="CU278" s="517"/>
      <c r="CX278" s="28"/>
      <c r="CY278" s="56"/>
      <c r="DA278" s="517"/>
      <c r="DD278" s="28"/>
      <c r="DE278" s="56"/>
      <c r="DG278" s="517"/>
      <c r="DJ278" s="28"/>
      <c r="DK278" s="56"/>
      <c r="DM278" s="517"/>
      <c r="DP278" s="28"/>
      <c r="DQ278" s="56"/>
      <c r="DS278" s="517"/>
      <c r="DV278" s="28"/>
      <c r="DW278" s="56"/>
      <c r="DY278" s="517"/>
      <c r="EB278" s="28"/>
      <c r="EC278" s="56"/>
      <c r="EE278" s="517"/>
      <c r="EH278" s="28"/>
      <c r="EI278" s="56"/>
      <c r="EK278" s="517"/>
      <c r="EN278" s="28"/>
      <c r="EO278" s="56"/>
      <c r="EQ278" s="517"/>
      <c r="ET278" s="28"/>
      <c r="EU278" s="56"/>
      <c r="EW278" s="517"/>
      <c r="EZ278" s="28"/>
      <c r="FA278" s="56"/>
      <c r="FC278" s="517"/>
      <c r="FF278" s="28"/>
      <c r="FG278" s="56"/>
      <c r="FI278" s="517"/>
      <c r="FL278" s="28"/>
      <c r="FM278" s="56"/>
      <c r="FO278" s="517"/>
      <c r="FR278" s="28"/>
      <c r="FS278" s="56"/>
      <c r="FU278" s="517"/>
      <c r="FX278" s="28"/>
      <c r="FY278" s="56"/>
      <c r="GA278" s="517"/>
      <c r="GD278" s="28"/>
      <c r="GE278" s="56"/>
      <c r="GG278" s="517"/>
      <c r="GJ278" s="28"/>
      <c r="GK278" s="56"/>
      <c r="GM278" s="517"/>
      <c r="GN278" s="616"/>
      <c r="GO278" s="616"/>
      <c r="GP278" s="28"/>
      <c r="GQ278" s="56"/>
      <c r="GR278" s="616"/>
      <c r="GS278" s="517"/>
      <c r="GT278" s="616"/>
      <c r="GU278" s="616"/>
      <c r="GV278" s="28"/>
      <c r="GW278" s="56"/>
      <c r="HM278" s="616"/>
    </row>
    <row r="279" spans="1:221" ht="16.5">
      <c r="A279" s="479" t="s">
        <v>3635</v>
      </c>
      <c r="D279" s="28">
        <f>'Punten per wedstrijd'!E1053</f>
        <v>1092.3</v>
      </c>
      <c r="E279" s="56">
        <v>0</v>
      </c>
      <c r="G279" s="479" t="s">
        <v>2720</v>
      </c>
      <c r="J279" s="28">
        <f>'Punten per wedstrijd'!E1008</f>
        <v>1408.2</v>
      </c>
      <c r="K279" s="56">
        <v>0</v>
      </c>
      <c r="M279" s="516" t="s">
        <v>16</v>
      </c>
      <c r="N279" s="524" t="s">
        <v>1782</v>
      </c>
      <c r="O279" s="241"/>
      <c r="P279" s="241"/>
      <c r="Q279" s="241"/>
      <c r="R279" s="523">
        <f>$AR$337</f>
        <v>51</v>
      </c>
      <c r="S279" s="556">
        <f>$E$337</f>
        <v>11854.300000000001</v>
      </c>
      <c r="V279" s="479" t="s">
        <v>162</v>
      </c>
      <c r="Y279" s="479" t="s">
        <v>2203</v>
      </c>
      <c r="AB279" s="479" t="s">
        <v>1345</v>
      </c>
      <c r="AG279" s="517" t="s">
        <v>2722</v>
      </c>
      <c r="AJ279" s="28">
        <v>351.79999999999995</v>
      </c>
      <c r="AK279" s="56">
        <v>3</v>
      </c>
      <c r="AM279" s="517" t="s">
        <v>1654</v>
      </c>
      <c r="AP279" s="28">
        <v>113.60000000000001</v>
      </c>
      <c r="AQ279" s="56">
        <v>2</v>
      </c>
      <c r="AS279" s="517" t="s">
        <v>1649</v>
      </c>
      <c r="AV279" s="28">
        <v>36.200000000000003</v>
      </c>
      <c r="AW279" s="56">
        <v>0</v>
      </c>
      <c r="AY279" s="517" t="s">
        <v>37</v>
      </c>
      <c r="BB279" s="28">
        <v>81.100000000000009</v>
      </c>
      <c r="BC279" s="56">
        <v>0</v>
      </c>
      <c r="BE279" s="517" t="s">
        <v>686</v>
      </c>
      <c r="BH279" s="28">
        <v>505.55000000000007</v>
      </c>
      <c r="BI279" s="56">
        <v>1</v>
      </c>
      <c r="BK279" s="517" t="s">
        <v>2848</v>
      </c>
      <c r="BN279" s="28">
        <v>151.6</v>
      </c>
      <c r="BO279" s="56">
        <v>1</v>
      </c>
      <c r="BQ279" s="517" t="s">
        <v>2832</v>
      </c>
      <c r="BT279" s="28">
        <v>133.20000000000002</v>
      </c>
      <c r="BU279" s="56">
        <v>1</v>
      </c>
      <c r="BW279" s="517" t="s">
        <v>2729</v>
      </c>
      <c r="BZ279" s="28">
        <v>147.79999999999998</v>
      </c>
      <c r="CA279" s="56">
        <v>0</v>
      </c>
      <c r="CC279" s="517" t="s">
        <v>2722</v>
      </c>
      <c r="CF279" s="28">
        <v>162.10000000000002</v>
      </c>
      <c r="CG279" s="56">
        <v>3</v>
      </c>
      <c r="CI279" s="517" t="s">
        <v>686</v>
      </c>
      <c r="CL279" s="28">
        <v>347.3</v>
      </c>
      <c r="CM279" s="56">
        <v>1</v>
      </c>
      <c r="CO279" s="517" t="s">
        <v>2203</v>
      </c>
      <c r="CR279" s="28">
        <v>437.09999999999997</v>
      </c>
      <c r="CS279" s="56">
        <v>3</v>
      </c>
      <c r="CU279" s="517" t="s">
        <v>2848</v>
      </c>
      <c r="CX279" s="28">
        <v>410.59999999999997</v>
      </c>
      <c r="CY279" s="56">
        <v>1</v>
      </c>
      <c r="DA279" s="517" t="s">
        <v>2722</v>
      </c>
      <c r="DD279" s="28">
        <v>16.900000000000002</v>
      </c>
      <c r="DE279" s="56">
        <v>2</v>
      </c>
      <c r="DG279" s="517" t="s">
        <v>3648</v>
      </c>
      <c r="DJ279" s="28">
        <v>66.7</v>
      </c>
      <c r="DK279" s="56">
        <v>3</v>
      </c>
      <c r="DM279" s="517" t="s">
        <v>17</v>
      </c>
      <c r="DP279" s="28">
        <v>342.40000000000003</v>
      </c>
      <c r="DQ279" s="56">
        <v>0</v>
      </c>
      <c r="DS279" s="517" t="s">
        <v>141</v>
      </c>
      <c r="DV279" s="28">
        <v>1029</v>
      </c>
      <c r="DW279" s="56">
        <v>3</v>
      </c>
      <c r="DY279" s="517" t="s">
        <v>1649</v>
      </c>
      <c r="EB279" s="28">
        <v>242.5</v>
      </c>
      <c r="EC279" s="56">
        <v>2</v>
      </c>
      <c r="EE279" s="517" t="s">
        <v>1342</v>
      </c>
      <c r="EH279" s="28">
        <v>455.5</v>
      </c>
      <c r="EI279" s="56">
        <v>3</v>
      </c>
      <c r="EK279" s="517" t="s">
        <v>1661</v>
      </c>
      <c r="EN279" s="28">
        <v>165.5</v>
      </c>
      <c r="EO279" s="56">
        <v>0</v>
      </c>
      <c r="EQ279" s="517" t="s">
        <v>3637</v>
      </c>
      <c r="ET279" s="28">
        <v>391.20000000000005</v>
      </c>
      <c r="EU279" s="56">
        <v>2</v>
      </c>
      <c r="EW279" s="517" t="s">
        <v>3624</v>
      </c>
      <c r="EZ279" s="28">
        <v>450.5</v>
      </c>
      <c r="FA279" s="56">
        <v>0</v>
      </c>
      <c r="FC279" s="517" t="s">
        <v>694</v>
      </c>
      <c r="FF279" s="28">
        <v>202.1</v>
      </c>
      <c r="FG279" s="56">
        <v>0</v>
      </c>
      <c r="FI279" s="517" t="s">
        <v>1661</v>
      </c>
      <c r="FL279" s="28">
        <v>379.2</v>
      </c>
      <c r="FM279" s="56">
        <v>1</v>
      </c>
      <c r="FO279" s="517" t="s">
        <v>2832</v>
      </c>
      <c r="FR279" s="28">
        <v>91</v>
      </c>
      <c r="FS279" s="56">
        <v>0</v>
      </c>
      <c r="FU279" s="517" t="s">
        <v>23</v>
      </c>
      <c r="FX279" s="28">
        <v>516.30000000000007</v>
      </c>
      <c r="FY279" s="56">
        <v>2</v>
      </c>
      <c r="GA279" s="517" t="s">
        <v>1342</v>
      </c>
      <c r="GD279" s="28">
        <v>358.5</v>
      </c>
      <c r="GE279" s="56">
        <v>0</v>
      </c>
      <c r="GG279" s="517" t="s">
        <v>2848</v>
      </c>
      <c r="GJ279" s="28">
        <v>546.15</v>
      </c>
      <c r="GK279" s="56">
        <v>2</v>
      </c>
      <c r="GM279" s="517" t="s">
        <v>1655</v>
      </c>
      <c r="GN279" s="616"/>
      <c r="GO279" s="616"/>
      <c r="GP279" s="28">
        <v>691.3</v>
      </c>
      <c r="GQ279" s="56">
        <v>0</v>
      </c>
      <c r="GR279" s="616"/>
      <c r="GS279" s="517" t="s">
        <v>3633</v>
      </c>
      <c r="GT279" s="616"/>
      <c r="GU279" s="616"/>
      <c r="GV279" s="28">
        <v>42</v>
      </c>
      <c r="GW279" s="56">
        <v>0</v>
      </c>
      <c r="HM279" s="616"/>
    </row>
    <row r="280" spans="1:221" ht="16.5">
      <c r="A280" s="479" t="s">
        <v>658</v>
      </c>
      <c r="D280" s="28">
        <f>'Punten per wedstrijd'!E1119</f>
        <v>1571.6</v>
      </c>
      <c r="E280" s="56">
        <v>3</v>
      </c>
      <c r="G280" s="479" t="s">
        <v>2195</v>
      </c>
      <c r="J280" s="28">
        <f>'Punten per wedstrijd'!E989</f>
        <v>2106.6</v>
      </c>
      <c r="K280" s="56">
        <v>3</v>
      </c>
      <c r="M280" s="516" t="s">
        <v>18</v>
      </c>
      <c r="N280" s="524" t="s">
        <v>4012</v>
      </c>
      <c r="O280" s="241"/>
      <c r="P280" s="241"/>
      <c r="Q280" s="241"/>
      <c r="R280" s="523">
        <f>$AR$375</f>
        <v>48</v>
      </c>
      <c r="S280" s="556">
        <f>$E$375</f>
        <v>12823.900000000001</v>
      </c>
      <c r="V280" s="479" t="s">
        <v>2711</v>
      </c>
      <c r="Y280" s="479" t="s">
        <v>1661</v>
      </c>
      <c r="AB280" s="479" t="s">
        <v>2729</v>
      </c>
      <c r="AG280" s="517" t="s">
        <v>2848</v>
      </c>
      <c r="AJ280" s="28">
        <v>231.4</v>
      </c>
      <c r="AK280" s="56">
        <v>0</v>
      </c>
      <c r="AM280" s="517" t="s">
        <v>3635</v>
      </c>
      <c r="AP280" s="28">
        <v>111.10000000000001</v>
      </c>
      <c r="AQ280" s="56">
        <v>1</v>
      </c>
      <c r="AS280" s="517" t="s">
        <v>2848</v>
      </c>
      <c r="AV280" s="28">
        <v>45.499999999999993</v>
      </c>
      <c r="AW280" s="56">
        <v>3</v>
      </c>
      <c r="AY280" s="517" t="s">
        <v>3648</v>
      </c>
      <c r="BB280" s="28">
        <v>109.20000000000002</v>
      </c>
      <c r="BC280" s="56">
        <v>3</v>
      </c>
      <c r="BE280" s="517" t="s">
        <v>2711</v>
      </c>
      <c r="BH280" s="28">
        <v>612.59999999999991</v>
      </c>
      <c r="BI280" s="56">
        <v>2</v>
      </c>
      <c r="BK280" s="517" t="s">
        <v>3635</v>
      </c>
      <c r="BN280" s="28">
        <v>168.2</v>
      </c>
      <c r="BO280" s="56">
        <v>2</v>
      </c>
      <c r="BQ280" s="517" t="s">
        <v>2729</v>
      </c>
      <c r="BT280" s="28">
        <v>135.60000000000002</v>
      </c>
      <c r="BU280" s="56">
        <v>2</v>
      </c>
      <c r="BW280" s="517" t="s">
        <v>3631</v>
      </c>
      <c r="BZ280" s="28">
        <v>284.7</v>
      </c>
      <c r="CA280" s="56">
        <v>3</v>
      </c>
      <c r="CC280" s="517" t="s">
        <v>686</v>
      </c>
      <c r="CF280" s="28">
        <v>113.3</v>
      </c>
      <c r="CG280" s="56">
        <v>0</v>
      </c>
      <c r="CI280" s="517" t="s">
        <v>2720</v>
      </c>
      <c r="CL280" s="28">
        <v>352.1</v>
      </c>
      <c r="CM280" s="56">
        <v>2</v>
      </c>
      <c r="CO280" s="517" t="s">
        <v>2832</v>
      </c>
      <c r="CR280" s="28">
        <v>292.60000000000002</v>
      </c>
      <c r="CS280" s="56">
        <v>0</v>
      </c>
      <c r="CU280" s="517" t="s">
        <v>2730</v>
      </c>
      <c r="CX280" s="28">
        <v>441.5</v>
      </c>
      <c r="CY280" s="56">
        <v>2</v>
      </c>
      <c r="DA280" s="517" t="s">
        <v>3631</v>
      </c>
      <c r="DD280" s="28">
        <v>16.5</v>
      </c>
      <c r="DE280" s="56">
        <v>1</v>
      </c>
      <c r="DG280" s="517" t="s">
        <v>3632</v>
      </c>
      <c r="DJ280" s="28">
        <v>0</v>
      </c>
      <c r="DK280" s="56">
        <v>0</v>
      </c>
      <c r="DM280" s="517" t="s">
        <v>2832</v>
      </c>
      <c r="DP280" s="28">
        <v>624.4</v>
      </c>
      <c r="DQ280" s="56">
        <v>3</v>
      </c>
      <c r="DS280" s="517" t="s">
        <v>1649</v>
      </c>
      <c r="DV280" s="28">
        <v>595.60000000000014</v>
      </c>
      <c r="DW280" s="56">
        <v>0</v>
      </c>
      <c r="DY280" s="517" t="s">
        <v>2729</v>
      </c>
      <c r="EB280" s="28">
        <v>212.5</v>
      </c>
      <c r="EC280" s="56">
        <v>1</v>
      </c>
      <c r="EE280" s="517" t="s">
        <v>1654</v>
      </c>
      <c r="EH280" s="28">
        <v>124.69999999999999</v>
      </c>
      <c r="EI280" s="56">
        <v>0</v>
      </c>
      <c r="EK280" s="517" t="s">
        <v>3637</v>
      </c>
      <c r="EN280" s="28">
        <v>380.8</v>
      </c>
      <c r="EO280" s="56">
        <v>3</v>
      </c>
      <c r="EQ280" s="517" t="s">
        <v>2848</v>
      </c>
      <c r="ET280" s="28">
        <v>322</v>
      </c>
      <c r="EU280" s="56">
        <v>1</v>
      </c>
      <c r="EW280" s="517" t="s">
        <v>686</v>
      </c>
      <c r="EZ280" s="28">
        <v>599</v>
      </c>
      <c r="FA280" s="56">
        <v>3</v>
      </c>
      <c r="FC280" s="517" t="s">
        <v>3624</v>
      </c>
      <c r="FF280" s="28">
        <v>422.5</v>
      </c>
      <c r="FG280" s="56">
        <v>3</v>
      </c>
      <c r="FI280" s="517" t="s">
        <v>694</v>
      </c>
      <c r="FL280" s="28">
        <v>446.5</v>
      </c>
      <c r="FM280" s="56">
        <v>2</v>
      </c>
      <c r="FO280" s="517" t="s">
        <v>3624</v>
      </c>
      <c r="FR280" s="28">
        <v>155.4</v>
      </c>
      <c r="FS280" s="56">
        <v>3</v>
      </c>
      <c r="FU280" s="517" t="s">
        <v>2203</v>
      </c>
      <c r="FX280" s="28">
        <v>511.40000000000003</v>
      </c>
      <c r="FY280" s="56">
        <v>1</v>
      </c>
      <c r="GA280" s="517" t="s">
        <v>1345</v>
      </c>
      <c r="GD280" s="28">
        <v>610.39999999999986</v>
      </c>
      <c r="GE280" s="56">
        <v>3</v>
      </c>
      <c r="GG280" s="517" t="s">
        <v>3631</v>
      </c>
      <c r="GJ280" s="28">
        <v>473.3</v>
      </c>
      <c r="GK280" s="56">
        <v>1</v>
      </c>
      <c r="GM280" s="517" t="s">
        <v>1654</v>
      </c>
      <c r="GN280" s="616"/>
      <c r="GO280" s="616"/>
      <c r="GP280" s="28">
        <v>869.39999999999986</v>
      </c>
      <c r="GQ280" s="56">
        <v>3</v>
      </c>
      <c r="GR280" s="616"/>
      <c r="GS280" s="517" t="s">
        <v>3631</v>
      </c>
      <c r="GT280" s="616"/>
      <c r="GU280" s="616"/>
      <c r="GV280" s="28">
        <v>98.199999999999989</v>
      </c>
      <c r="GW280" s="56">
        <v>3</v>
      </c>
      <c r="HM280" s="616"/>
    </row>
    <row r="281" spans="1:221" ht="16.5">
      <c r="A281" s="479"/>
      <c r="D281" s="28"/>
      <c r="E281" s="56"/>
      <c r="G281" s="479"/>
      <c r="J281" s="28"/>
      <c r="K281" s="56"/>
      <c r="M281" s="516" t="s">
        <v>20</v>
      </c>
      <c r="N281" s="524" t="s">
        <v>4056</v>
      </c>
      <c r="O281" s="241"/>
      <c r="P281" s="241"/>
      <c r="Q281" s="241"/>
      <c r="R281" s="523">
        <f>$AR$442</f>
        <v>48</v>
      </c>
      <c r="S281" s="556">
        <f>$E$442</f>
        <v>11840.1</v>
      </c>
      <c r="V281" s="479"/>
      <c r="Y281" s="479"/>
      <c r="AB281" s="479"/>
      <c r="AG281" s="517"/>
      <c r="AJ281" s="28"/>
      <c r="AK281" s="56"/>
      <c r="AM281" s="517"/>
      <c r="AP281" s="28"/>
      <c r="AQ281" s="56"/>
      <c r="AS281" s="517"/>
      <c r="AV281" s="28"/>
      <c r="AW281" s="56"/>
      <c r="AY281" s="517"/>
      <c r="BB281" s="28"/>
      <c r="BC281" s="56"/>
      <c r="BE281" s="517"/>
      <c r="BH281" s="28"/>
      <c r="BI281" s="56"/>
      <c r="BK281" s="517"/>
      <c r="BN281" s="28"/>
      <c r="BO281" s="56"/>
      <c r="BQ281" s="517"/>
      <c r="BT281" s="28"/>
      <c r="BU281" s="56"/>
      <c r="BW281" s="517"/>
      <c r="BZ281" s="28"/>
      <c r="CA281" s="56"/>
      <c r="CC281" s="517"/>
      <c r="CF281" s="28"/>
      <c r="CG281" s="56"/>
      <c r="CI281" s="517"/>
      <c r="CL281" s="28"/>
      <c r="CM281" s="56"/>
      <c r="CO281" s="517"/>
      <c r="CR281" s="28"/>
      <c r="CS281" s="56"/>
      <c r="CU281" s="517"/>
      <c r="CX281" s="28"/>
      <c r="CY281" s="56"/>
      <c r="DA281" s="517"/>
      <c r="DD281" s="28"/>
      <c r="DE281" s="56"/>
      <c r="DG281" s="517"/>
      <c r="DJ281" s="28"/>
      <c r="DK281" s="56"/>
      <c r="DM281" s="517"/>
      <c r="DP281" s="28"/>
      <c r="DQ281" s="56"/>
      <c r="DS281" s="517"/>
      <c r="DV281" s="28"/>
      <c r="DW281" s="56"/>
      <c r="DY281" s="517"/>
      <c r="EB281" s="28"/>
      <c r="EC281" s="56"/>
      <c r="EE281" s="517"/>
      <c r="EH281" s="28"/>
      <c r="EI281" s="56"/>
      <c r="EK281" s="517"/>
      <c r="EN281" s="28"/>
      <c r="EO281" s="56"/>
      <c r="EQ281" s="517"/>
      <c r="ET281" s="28"/>
      <c r="EU281" s="56"/>
      <c r="EW281" s="517"/>
      <c r="EZ281" s="28"/>
      <c r="FA281" s="56"/>
      <c r="FC281" s="517"/>
      <c r="FF281" s="28"/>
      <c r="FG281" s="56"/>
      <c r="FI281" s="517"/>
      <c r="FL281" s="28"/>
      <c r="FM281" s="56"/>
      <c r="FO281" s="517"/>
      <c r="FR281" s="28"/>
      <c r="FS281" s="56"/>
      <c r="FU281" s="517"/>
      <c r="FX281" s="28"/>
      <c r="FY281" s="56"/>
      <c r="GA281" s="517"/>
      <c r="GD281" s="28"/>
      <c r="GE281" s="56"/>
      <c r="GG281" s="517"/>
      <c r="GJ281" s="28"/>
      <c r="GK281" s="56"/>
      <c r="GM281" s="517"/>
      <c r="GN281" s="616"/>
      <c r="GO281" s="616"/>
      <c r="GP281" s="28"/>
      <c r="GQ281" s="56"/>
      <c r="GR281" s="616"/>
      <c r="GS281" s="517"/>
      <c r="GT281" s="616"/>
      <c r="GU281" s="616"/>
      <c r="GV281" s="28"/>
      <c r="GW281" s="56"/>
      <c r="HM281" s="616"/>
    </row>
    <row r="282" spans="1:221" ht="16.5">
      <c r="A282" s="479" t="s">
        <v>686</v>
      </c>
      <c r="D282" s="28">
        <f>'Punten per wedstrijd'!E1099</f>
        <v>2687.8</v>
      </c>
      <c r="E282" s="56">
        <v>2</v>
      </c>
      <c r="G282" s="479" t="s">
        <v>37</v>
      </c>
      <c r="J282" s="28">
        <f>'Punten per wedstrijd'!E1101</f>
        <v>2839.3999999999996</v>
      </c>
      <c r="K282" s="56">
        <v>3</v>
      </c>
      <c r="M282" s="516" t="s">
        <v>22</v>
      </c>
      <c r="N282" s="524" t="s">
        <v>4031</v>
      </c>
      <c r="O282" s="241"/>
      <c r="P282" s="241"/>
      <c r="Q282" s="241"/>
      <c r="R282" s="523">
        <f>$AR$394</f>
        <v>47</v>
      </c>
      <c r="S282" s="556">
        <f>$E$394</f>
        <v>10058.599999999999</v>
      </c>
      <c r="V282" s="479" t="s">
        <v>2713</v>
      </c>
      <c r="Y282" s="479" t="s">
        <v>37</v>
      </c>
      <c r="AB282" s="479" t="s">
        <v>2848</v>
      </c>
      <c r="AG282" s="517" t="s">
        <v>17</v>
      </c>
      <c r="AJ282" s="28">
        <v>372.4</v>
      </c>
      <c r="AK282" s="56">
        <v>0</v>
      </c>
      <c r="AM282" s="517" t="s">
        <v>3633</v>
      </c>
      <c r="AP282" s="28">
        <v>232.5</v>
      </c>
      <c r="AQ282" s="56">
        <v>0</v>
      </c>
      <c r="AS282" s="517" t="s">
        <v>2203</v>
      </c>
      <c r="AV282" s="28">
        <v>126.3</v>
      </c>
      <c r="AW282" s="56">
        <v>2</v>
      </c>
      <c r="AY282" s="517" t="s">
        <v>2729</v>
      </c>
      <c r="BB282" s="28">
        <v>39</v>
      </c>
      <c r="BC282" s="56">
        <v>1</v>
      </c>
      <c r="BE282" s="517" t="s">
        <v>2720</v>
      </c>
      <c r="BH282" s="28">
        <v>984.85</v>
      </c>
      <c r="BI282" s="56">
        <v>3</v>
      </c>
      <c r="BK282" s="517" t="s">
        <v>37</v>
      </c>
      <c r="BN282" s="28">
        <v>252.79999999999998</v>
      </c>
      <c r="BO282" s="56">
        <v>3</v>
      </c>
      <c r="BQ282" s="517" t="s">
        <v>2210</v>
      </c>
      <c r="BT282" s="28">
        <v>135.80000000000001</v>
      </c>
      <c r="BU282" s="56">
        <v>3</v>
      </c>
      <c r="BW282" s="517" t="s">
        <v>2711</v>
      </c>
      <c r="BZ282" s="28">
        <v>273</v>
      </c>
      <c r="CA282" s="56">
        <v>3</v>
      </c>
      <c r="CC282" s="517" t="s">
        <v>2720</v>
      </c>
      <c r="CF282" s="28">
        <v>154.9</v>
      </c>
      <c r="CG282" s="56">
        <v>1</v>
      </c>
      <c r="CI282" s="517" t="s">
        <v>1655</v>
      </c>
      <c r="CL282" s="28">
        <v>381.1</v>
      </c>
      <c r="CM282" s="56">
        <v>2</v>
      </c>
      <c r="CO282" s="517" t="s">
        <v>2730</v>
      </c>
      <c r="CR282" s="28">
        <v>233.60000000000002</v>
      </c>
      <c r="CS282" s="56">
        <v>0</v>
      </c>
      <c r="CU282" s="517" t="s">
        <v>3637</v>
      </c>
      <c r="CX282" s="28">
        <v>416.8</v>
      </c>
      <c r="CY282" s="56">
        <v>0</v>
      </c>
      <c r="DA282" s="517" t="s">
        <v>2203</v>
      </c>
      <c r="DD282" s="28">
        <v>12.100000000000001</v>
      </c>
      <c r="DE282" s="56">
        <v>1</v>
      </c>
      <c r="DG282" s="517" t="s">
        <v>2729</v>
      </c>
      <c r="DJ282" s="28">
        <v>14.4</v>
      </c>
      <c r="DK282" s="56">
        <v>3</v>
      </c>
      <c r="DM282" s="517" t="s">
        <v>2203</v>
      </c>
      <c r="DP282" s="28">
        <v>437</v>
      </c>
      <c r="DQ282" s="56">
        <v>1</v>
      </c>
      <c r="DS282" s="517" t="s">
        <v>2729</v>
      </c>
      <c r="DV282" s="28">
        <v>411.69999999999993</v>
      </c>
      <c r="DW282" s="56">
        <v>0</v>
      </c>
      <c r="DY282" s="517" t="s">
        <v>23</v>
      </c>
      <c r="EB282" s="28">
        <v>4.4000000000000004</v>
      </c>
      <c r="EC282" s="56">
        <v>0</v>
      </c>
      <c r="EE282" s="517" t="s">
        <v>694</v>
      </c>
      <c r="EH282" s="28">
        <v>112.80000000000001</v>
      </c>
      <c r="EI282" s="56">
        <v>0</v>
      </c>
      <c r="EK282" s="517" t="s">
        <v>2730</v>
      </c>
      <c r="EN282" s="28">
        <v>522</v>
      </c>
      <c r="EO282" s="56">
        <v>3</v>
      </c>
      <c r="EQ282" s="517" t="s">
        <v>2203</v>
      </c>
      <c r="ET282" s="28">
        <v>327.8</v>
      </c>
      <c r="EU282" s="56">
        <v>0</v>
      </c>
      <c r="EW282" s="517" t="s">
        <v>1649</v>
      </c>
      <c r="EZ282" s="28">
        <v>303</v>
      </c>
      <c r="FA282" s="56">
        <v>0</v>
      </c>
      <c r="FC282" s="517" t="s">
        <v>3631</v>
      </c>
      <c r="FF282" s="28">
        <v>338.7</v>
      </c>
      <c r="FG282" s="56">
        <v>0</v>
      </c>
      <c r="FI282" s="517" t="s">
        <v>17</v>
      </c>
      <c r="FL282" s="28">
        <v>574.79999999999995</v>
      </c>
      <c r="FM282" s="56">
        <v>3</v>
      </c>
      <c r="FO282" s="517" t="s">
        <v>1649</v>
      </c>
      <c r="FR282" s="28">
        <v>58</v>
      </c>
      <c r="FS282" s="56">
        <v>0</v>
      </c>
      <c r="FU282" s="517" t="s">
        <v>1345</v>
      </c>
      <c r="FX282" s="28">
        <v>558.79999999999995</v>
      </c>
      <c r="FY282" s="56">
        <v>1</v>
      </c>
      <c r="GA282" s="517" t="s">
        <v>2203</v>
      </c>
      <c r="GD282" s="28">
        <v>561.5</v>
      </c>
      <c r="GE282" s="56">
        <v>3</v>
      </c>
      <c r="GG282" s="517" t="s">
        <v>153</v>
      </c>
      <c r="GJ282" s="28">
        <v>259.2</v>
      </c>
      <c r="GK282" s="56">
        <v>0</v>
      </c>
      <c r="GM282" s="517" t="s">
        <v>3631</v>
      </c>
      <c r="GN282" s="616"/>
      <c r="GO282" s="616"/>
      <c r="GP282" s="28">
        <v>234.2</v>
      </c>
      <c r="GQ282" s="56">
        <v>0</v>
      </c>
      <c r="GR282" s="616"/>
      <c r="GS282" s="517" t="s">
        <v>2716</v>
      </c>
      <c r="GT282" s="616"/>
      <c r="GU282" s="616"/>
      <c r="GV282" s="28">
        <v>99.5</v>
      </c>
      <c r="GW282" s="56">
        <v>2</v>
      </c>
      <c r="HM282" s="616"/>
    </row>
    <row r="283" spans="1:221" ht="16.5">
      <c r="A283" s="479" t="s">
        <v>1342</v>
      </c>
      <c r="D283" s="28">
        <f>'Punten per wedstrijd'!E996</f>
        <v>2460.8999999999996</v>
      </c>
      <c r="E283" s="56">
        <v>1</v>
      </c>
      <c r="G283" s="479" t="s">
        <v>1661</v>
      </c>
      <c r="J283" s="28">
        <f>'Punten per wedstrijd'!E1009</f>
        <v>1566.4999999999998</v>
      </c>
      <c r="K283" s="56">
        <v>0</v>
      </c>
      <c r="M283" s="516" t="s">
        <v>24</v>
      </c>
      <c r="N283" s="524" t="s">
        <v>3015</v>
      </c>
      <c r="O283" s="241"/>
      <c r="P283" s="241"/>
      <c r="Q283" s="241"/>
      <c r="R283" s="523">
        <f>$AR$344</f>
        <v>46</v>
      </c>
      <c r="S283" s="556">
        <f>$E$344</f>
        <v>11153.7</v>
      </c>
      <c r="V283" s="479" t="s">
        <v>141</v>
      </c>
      <c r="Y283" s="479" t="s">
        <v>162</v>
      </c>
      <c r="AB283" s="479" t="s">
        <v>2203</v>
      </c>
      <c r="AG283" s="517" t="s">
        <v>2730</v>
      </c>
      <c r="AJ283" s="28">
        <v>586</v>
      </c>
      <c r="AK283" s="56">
        <v>3</v>
      </c>
      <c r="AM283" s="517" t="s">
        <v>2203</v>
      </c>
      <c r="AP283" s="28">
        <v>349.40000000000003</v>
      </c>
      <c r="AQ283" s="56">
        <v>3</v>
      </c>
      <c r="AS283" s="517" t="s">
        <v>2713</v>
      </c>
      <c r="AV283" s="28">
        <v>103.5</v>
      </c>
      <c r="AW283" s="56">
        <v>1</v>
      </c>
      <c r="AY283" s="517" t="s">
        <v>686</v>
      </c>
      <c r="BB283" s="28">
        <v>39.199999999999996</v>
      </c>
      <c r="BC283" s="56">
        <v>2</v>
      </c>
      <c r="BE283" s="517" t="s">
        <v>2713</v>
      </c>
      <c r="BH283" s="28">
        <v>705.25</v>
      </c>
      <c r="BI283" s="56">
        <v>0</v>
      </c>
      <c r="BK283" s="517" t="s">
        <v>686</v>
      </c>
      <c r="BN283" s="28">
        <v>161.10000000000002</v>
      </c>
      <c r="BO283" s="56">
        <v>0</v>
      </c>
      <c r="BQ283" s="517" t="s">
        <v>2711</v>
      </c>
      <c r="BT283" s="28">
        <v>54.099999999999994</v>
      </c>
      <c r="BU283" s="56">
        <v>0</v>
      </c>
      <c r="BW283" s="517" t="s">
        <v>2832</v>
      </c>
      <c r="BZ283" s="28">
        <v>6.5</v>
      </c>
      <c r="CA283" s="56">
        <v>0</v>
      </c>
      <c r="CC283" s="517" t="s">
        <v>1342</v>
      </c>
      <c r="CF283" s="28">
        <v>170.9</v>
      </c>
      <c r="CG283" s="56">
        <v>2</v>
      </c>
      <c r="CI283" s="517" t="s">
        <v>2832</v>
      </c>
      <c r="CL283" s="28">
        <v>341.5</v>
      </c>
      <c r="CM283" s="56">
        <v>1</v>
      </c>
      <c r="CO283" s="517" t="s">
        <v>1661</v>
      </c>
      <c r="CR283" s="28">
        <v>942.2</v>
      </c>
      <c r="CS283" s="56">
        <v>3</v>
      </c>
      <c r="CU283" s="517" t="s">
        <v>23</v>
      </c>
      <c r="CX283" s="28">
        <v>630.69999999999993</v>
      </c>
      <c r="CY283" s="56">
        <v>3</v>
      </c>
      <c r="DA283" s="517" t="s">
        <v>141</v>
      </c>
      <c r="DD283" s="28">
        <v>12.100000000000001</v>
      </c>
      <c r="DE283" s="56">
        <v>1</v>
      </c>
      <c r="DG283" s="517" t="s">
        <v>2203</v>
      </c>
      <c r="DJ283" s="28">
        <v>0</v>
      </c>
      <c r="DK283" s="56">
        <v>0</v>
      </c>
      <c r="DM283" s="517" t="s">
        <v>2711</v>
      </c>
      <c r="DP283" s="28">
        <v>583.4</v>
      </c>
      <c r="DQ283" s="56">
        <v>2</v>
      </c>
      <c r="DS283" s="517" t="s">
        <v>2720</v>
      </c>
      <c r="DV283" s="28">
        <v>580.1</v>
      </c>
      <c r="DW283" s="56">
        <v>3</v>
      </c>
      <c r="DY283" s="517" t="s">
        <v>2210</v>
      </c>
      <c r="EB283" s="28">
        <v>162.5</v>
      </c>
      <c r="EC283" s="56">
        <v>3</v>
      </c>
      <c r="EE283" s="517" t="s">
        <v>2716</v>
      </c>
      <c r="EH283" s="28">
        <v>225.6</v>
      </c>
      <c r="EI283" s="56">
        <v>3</v>
      </c>
      <c r="EK283" s="517" t="s">
        <v>1342</v>
      </c>
      <c r="EN283" s="28">
        <v>372.5</v>
      </c>
      <c r="EO283" s="56">
        <v>0</v>
      </c>
      <c r="EQ283" s="517" t="s">
        <v>2720</v>
      </c>
      <c r="ET283" s="28">
        <v>470.9</v>
      </c>
      <c r="EU283" s="56">
        <v>3</v>
      </c>
      <c r="EW283" s="517" t="s">
        <v>2203</v>
      </c>
      <c r="EZ283" s="28">
        <v>471.5</v>
      </c>
      <c r="FA283" s="56">
        <v>3</v>
      </c>
      <c r="FC283" s="517" t="s">
        <v>2195</v>
      </c>
      <c r="FF283" s="28">
        <v>687</v>
      </c>
      <c r="FG283" s="56">
        <v>3</v>
      </c>
      <c r="FI283" s="517" t="s">
        <v>2722</v>
      </c>
      <c r="FL283" s="28">
        <v>354</v>
      </c>
      <c r="FM283" s="56">
        <v>0</v>
      </c>
      <c r="FO283" s="517" t="s">
        <v>658</v>
      </c>
      <c r="FR283" s="28">
        <v>106.6</v>
      </c>
      <c r="FS283" s="56">
        <v>3</v>
      </c>
      <c r="FU283" s="517" t="s">
        <v>3648</v>
      </c>
      <c r="FX283" s="28">
        <v>613.1</v>
      </c>
      <c r="FY283" s="56">
        <v>2</v>
      </c>
      <c r="GA283" s="517" t="s">
        <v>3632</v>
      </c>
      <c r="GD283" s="28">
        <v>356.8</v>
      </c>
      <c r="GE283" s="56">
        <v>0</v>
      </c>
      <c r="GG283" s="517" t="s">
        <v>17</v>
      </c>
      <c r="GJ283" s="28">
        <v>503.2</v>
      </c>
      <c r="GK283" s="56">
        <v>3</v>
      </c>
      <c r="GM283" s="517" t="s">
        <v>162</v>
      </c>
      <c r="GN283" s="616"/>
      <c r="GO283" s="616"/>
      <c r="GP283" s="28">
        <v>510.2</v>
      </c>
      <c r="GQ283" s="56">
        <v>3</v>
      </c>
      <c r="GR283" s="616"/>
      <c r="GS283" s="517" t="s">
        <v>2720</v>
      </c>
      <c r="GT283" s="616"/>
      <c r="GU283" s="616"/>
      <c r="GV283" s="28">
        <v>90</v>
      </c>
      <c r="GW283" s="56">
        <v>1</v>
      </c>
      <c r="HM283" s="616"/>
    </row>
    <row r="284" spans="1:221" ht="16.5">
      <c r="A284" s="479"/>
      <c r="D284" s="28"/>
      <c r="E284" s="56"/>
      <c r="G284" s="479"/>
      <c r="J284" s="28"/>
      <c r="K284" s="56"/>
      <c r="M284" s="516" t="s">
        <v>26</v>
      </c>
      <c r="N284" s="524" t="s">
        <v>3997</v>
      </c>
      <c r="O284" s="241"/>
      <c r="P284" s="241"/>
      <c r="Q284" s="241"/>
      <c r="R284" s="523">
        <f>$AR$346</f>
        <v>46</v>
      </c>
      <c r="S284" s="556">
        <f>$E$346</f>
        <v>11114.8</v>
      </c>
      <c r="V284" s="479"/>
      <c r="Y284" s="479"/>
      <c r="AB284" s="479"/>
      <c r="AG284" s="517"/>
      <c r="AJ284" s="28"/>
      <c r="AK284" s="56"/>
      <c r="AM284" s="517"/>
      <c r="AP284" s="28"/>
      <c r="AQ284" s="56"/>
      <c r="AS284" s="517"/>
      <c r="AV284" s="28"/>
      <c r="AW284" s="56"/>
      <c r="AY284" s="517"/>
      <c r="BB284" s="28"/>
      <c r="BC284" s="56"/>
      <c r="BE284" s="517"/>
      <c r="BH284" s="28"/>
      <c r="BI284" s="56"/>
      <c r="BK284" s="517"/>
      <c r="BN284" s="28"/>
      <c r="BO284" s="56"/>
      <c r="BQ284" s="517"/>
      <c r="BT284" s="28"/>
      <c r="BU284" s="56"/>
      <c r="BW284" s="517"/>
      <c r="BZ284" s="28"/>
      <c r="CA284" s="56"/>
      <c r="CC284" s="517"/>
      <c r="CF284" s="28"/>
      <c r="CG284" s="56"/>
      <c r="CI284" s="517"/>
      <c r="CL284" s="28"/>
      <c r="CM284" s="56"/>
      <c r="CO284" s="517"/>
      <c r="CR284" s="28"/>
      <c r="CS284" s="56"/>
      <c r="CU284" s="517"/>
      <c r="CX284" s="28"/>
      <c r="CY284" s="56"/>
      <c r="DA284" s="517"/>
      <c r="DD284" s="28"/>
      <c r="DE284" s="56"/>
      <c r="DG284" s="517"/>
      <c r="DJ284" s="28"/>
      <c r="DK284" s="56"/>
      <c r="DM284" s="517"/>
      <c r="DP284" s="28"/>
      <c r="DQ284" s="56"/>
      <c r="DS284" s="517"/>
      <c r="DV284" s="28"/>
      <c r="DW284" s="56"/>
      <c r="DY284" s="517"/>
      <c r="EB284" s="28"/>
      <c r="EC284" s="56"/>
      <c r="EE284" s="517"/>
      <c r="EH284" s="28"/>
      <c r="EI284" s="56"/>
      <c r="EK284" s="517"/>
      <c r="EN284" s="28"/>
      <c r="EO284" s="56"/>
      <c r="EQ284" s="517"/>
      <c r="ET284" s="28"/>
      <c r="EU284" s="56"/>
      <c r="EW284" s="517"/>
      <c r="EZ284" s="28"/>
      <c r="FA284" s="56"/>
      <c r="FC284" s="517"/>
      <c r="FF284" s="28"/>
      <c r="FG284" s="56"/>
      <c r="FI284" s="517"/>
      <c r="FL284" s="28"/>
      <c r="FM284" s="56"/>
      <c r="FO284" s="517"/>
      <c r="FR284" s="28"/>
      <c r="FS284" s="56"/>
      <c r="FU284" s="517"/>
      <c r="FX284" s="28"/>
      <c r="FY284" s="56"/>
      <c r="GA284" s="517"/>
      <c r="GD284" s="28"/>
      <c r="GE284" s="56"/>
      <c r="GG284" s="517"/>
      <c r="GJ284" s="28"/>
      <c r="GK284" s="56"/>
      <c r="GM284" s="517"/>
      <c r="GN284" s="616"/>
      <c r="GO284" s="616"/>
      <c r="GP284" s="28"/>
      <c r="GQ284" s="56"/>
      <c r="GR284" s="616"/>
      <c r="GS284" s="517"/>
      <c r="GT284" s="616"/>
      <c r="GU284" s="616"/>
      <c r="GV284" s="28"/>
      <c r="GW284" s="56"/>
      <c r="HM284" s="616"/>
    </row>
    <row r="285" spans="1:221" ht="16.5">
      <c r="A285" s="479" t="s">
        <v>141</v>
      </c>
      <c r="D285" s="28">
        <f>'Punten per wedstrijd'!E1046</f>
        <v>3792.0999999999995</v>
      </c>
      <c r="E285" s="56">
        <v>3</v>
      </c>
      <c r="G285" s="479" t="s">
        <v>2729</v>
      </c>
      <c r="J285" s="28">
        <f>'Punten per wedstrijd'!E1113</f>
        <v>1535.0000000000002</v>
      </c>
      <c r="K285" s="56">
        <v>1</v>
      </c>
      <c r="M285" s="516" t="s">
        <v>28</v>
      </c>
      <c r="N285" s="524" t="s">
        <v>3993</v>
      </c>
      <c r="O285" s="241"/>
      <c r="P285" s="241"/>
      <c r="Q285" s="241"/>
      <c r="R285" s="523">
        <f>$AR$338</f>
        <v>46</v>
      </c>
      <c r="S285" s="556">
        <f>$E$338</f>
        <v>10013.900000000001</v>
      </c>
      <c r="V285" s="479" t="s">
        <v>1342</v>
      </c>
      <c r="Y285" s="479" t="s">
        <v>2720</v>
      </c>
      <c r="AB285" s="479" t="s">
        <v>2716</v>
      </c>
      <c r="AG285" s="517" t="s">
        <v>658</v>
      </c>
      <c r="AJ285" s="28">
        <v>560.9</v>
      </c>
      <c r="AK285" s="56">
        <v>3</v>
      </c>
      <c r="AM285" s="517" t="s">
        <v>3624</v>
      </c>
      <c r="AP285" s="28">
        <v>58.599999999999994</v>
      </c>
      <c r="AQ285" s="56">
        <v>0</v>
      </c>
      <c r="AS285" s="517" t="s">
        <v>658</v>
      </c>
      <c r="AV285" s="28">
        <v>85.9</v>
      </c>
      <c r="AW285" s="56">
        <v>2</v>
      </c>
      <c r="AY285" s="517" t="s">
        <v>3631</v>
      </c>
      <c r="BB285" s="28">
        <v>79.600000000000009</v>
      </c>
      <c r="BC285" s="56">
        <v>1</v>
      </c>
      <c r="BE285" s="517" t="s">
        <v>153</v>
      </c>
      <c r="BH285" s="28">
        <v>593.89999999999986</v>
      </c>
      <c r="BI285" s="56">
        <v>2</v>
      </c>
      <c r="BK285" s="517" t="s">
        <v>162</v>
      </c>
      <c r="BN285" s="28">
        <v>219.8</v>
      </c>
      <c r="BO285" s="56">
        <v>3</v>
      </c>
      <c r="BQ285" s="517" t="s">
        <v>1649</v>
      </c>
      <c r="BT285" s="28">
        <v>41.599999999999994</v>
      </c>
      <c r="BU285" s="56">
        <v>0</v>
      </c>
      <c r="BW285" s="517" t="s">
        <v>1342</v>
      </c>
      <c r="BZ285" s="28">
        <v>313.2</v>
      </c>
      <c r="CA285" s="56">
        <v>1</v>
      </c>
      <c r="CC285" s="517" t="s">
        <v>2195</v>
      </c>
      <c r="CF285" s="28">
        <v>155.55000000000001</v>
      </c>
      <c r="CG285" s="56">
        <v>3</v>
      </c>
      <c r="CI285" s="517" t="s">
        <v>1342</v>
      </c>
      <c r="CL285" s="28">
        <v>279</v>
      </c>
      <c r="CM285" s="56">
        <v>1</v>
      </c>
      <c r="CO285" s="517" t="s">
        <v>3635</v>
      </c>
      <c r="CR285" s="28">
        <v>323.29999999999995</v>
      </c>
      <c r="CS285" s="56">
        <v>1</v>
      </c>
      <c r="CU285" s="517" t="s">
        <v>3633</v>
      </c>
      <c r="CX285" s="28">
        <v>671.20000000000016</v>
      </c>
      <c r="CY285" s="56">
        <v>3</v>
      </c>
      <c r="DA285" s="517" t="s">
        <v>1654</v>
      </c>
      <c r="DD285" s="28">
        <v>0</v>
      </c>
      <c r="DE285" s="56">
        <v>0</v>
      </c>
      <c r="DG285" s="517" t="s">
        <v>2848</v>
      </c>
      <c r="DJ285" s="28">
        <v>0</v>
      </c>
      <c r="DK285" s="56">
        <v>1</v>
      </c>
      <c r="DM285" s="517" t="s">
        <v>23</v>
      </c>
      <c r="DP285" s="28">
        <v>361.5</v>
      </c>
      <c r="DQ285" s="56">
        <v>0</v>
      </c>
      <c r="DS285" s="517" t="s">
        <v>686</v>
      </c>
      <c r="DV285" s="28">
        <v>441.20000000000005</v>
      </c>
      <c r="DW285" s="56">
        <v>0</v>
      </c>
      <c r="DY285" s="517" t="s">
        <v>153</v>
      </c>
      <c r="EB285" s="28">
        <v>136.6</v>
      </c>
      <c r="EC285" s="56">
        <v>0</v>
      </c>
      <c r="EE285" s="517" t="s">
        <v>37</v>
      </c>
      <c r="EH285" s="28">
        <v>249.20000000000002</v>
      </c>
      <c r="EI285" s="56">
        <v>0</v>
      </c>
      <c r="EK285" s="517" t="s">
        <v>3624</v>
      </c>
      <c r="EN285" s="28">
        <v>277.7</v>
      </c>
      <c r="EO285" s="56">
        <v>1</v>
      </c>
      <c r="EQ285" s="517" t="s">
        <v>1342</v>
      </c>
      <c r="ET285" s="28">
        <v>237.1</v>
      </c>
      <c r="EU285" s="56">
        <v>0</v>
      </c>
      <c r="EW285" s="517" t="s">
        <v>2848</v>
      </c>
      <c r="EZ285" s="28">
        <v>451.5</v>
      </c>
      <c r="FA285" s="56">
        <v>2</v>
      </c>
      <c r="FC285" s="517" t="s">
        <v>2722</v>
      </c>
      <c r="FF285" s="28">
        <v>605.9</v>
      </c>
      <c r="FG285" s="56">
        <v>3</v>
      </c>
      <c r="FI285" s="517" t="s">
        <v>2713</v>
      </c>
      <c r="FL285" s="28">
        <v>348.7</v>
      </c>
      <c r="FM285" s="56">
        <v>0</v>
      </c>
      <c r="FO285" s="517" t="s">
        <v>694</v>
      </c>
      <c r="FR285" s="28">
        <v>144.30000000000001</v>
      </c>
      <c r="FS285" s="56">
        <v>1</v>
      </c>
      <c r="FU285" s="517" t="s">
        <v>2716</v>
      </c>
      <c r="FX285" s="28">
        <v>339.59999999999997</v>
      </c>
      <c r="FY285" s="56">
        <v>0</v>
      </c>
      <c r="GA285" s="517" t="s">
        <v>694</v>
      </c>
      <c r="GD285" s="28">
        <v>395.5</v>
      </c>
      <c r="GE285" s="56">
        <v>0</v>
      </c>
      <c r="GG285" s="517" t="s">
        <v>3637</v>
      </c>
      <c r="GJ285" s="28">
        <v>576.29999999999995</v>
      </c>
      <c r="GK285" s="56">
        <v>3</v>
      </c>
      <c r="GM285" s="517" t="s">
        <v>2203</v>
      </c>
      <c r="GN285" s="616"/>
      <c r="GO285" s="616"/>
      <c r="GP285" s="28">
        <v>706</v>
      </c>
      <c r="GQ285" s="56">
        <v>3</v>
      </c>
      <c r="GR285" s="616"/>
      <c r="GS285" s="517" t="s">
        <v>2713</v>
      </c>
      <c r="GT285" s="616"/>
      <c r="GU285" s="616"/>
      <c r="GV285" s="28">
        <v>90</v>
      </c>
      <c r="GW285" s="56">
        <v>3</v>
      </c>
      <c r="HM285" s="616"/>
    </row>
    <row r="286" spans="1:221" ht="16.5">
      <c r="A286" s="479" t="s">
        <v>3633</v>
      </c>
      <c r="D286" s="28">
        <f>'Punten per wedstrijd'!E1042</f>
        <v>1616.3</v>
      </c>
      <c r="E286" s="56">
        <v>0</v>
      </c>
      <c r="G286" s="479" t="s">
        <v>162</v>
      </c>
      <c r="J286" s="28">
        <f>'Punten per wedstrijd'!E1029</f>
        <v>1593.8999999999999</v>
      </c>
      <c r="K286" s="56">
        <v>2</v>
      </c>
      <c r="M286" s="516" t="s">
        <v>30</v>
      </c>
      <c r="N286" s="524" t="s">
        <v>4057</v>
      </c>
      <c r="O286" s="241"/>
      <c r="P286" s="241"/>
      <c r="Q286" s="241"/>
      <c r="R286" s="523">
        <f>$AR$447</f>
        <v>45</v>
      </c>
      <c r="S286" s="556">
        <f>$E$447</f>
        <v>11939.000000000002</v>
      </c>
      <c r="V286" s="479" t="s">
        <v>694</v>
      </c>
      <c r="Y286" s="479" t="s">
        <v>2730</v>
      </c>
      <c r="AB286" s="479" t="s">
        <v>3635</v>
      </c>
      <c r="AG286" s="517" t="s">
        <v>3632</v>
      </c>
      <c r="AJ286" s="28">
        <v>152.49999999999997</v>
      </c>
      <c r="AK286" s="56">
        <v>0</v>
      </c>
      <c r="AM286" s="517" t="s">
        <v>17</v>
      </c>
      <c r="AP286" s="28">
        <v>125.3</v>
      </c>
      <c r="AQ286" s="56">
        <v>3</v>
      </c>
      <c r="AS286" s="517" t="s">
        <v>2716</v>
      </c>
      <c r="AV286" s="28">
        <v>76.8</v>
      </c>
      <c r="AW286" s="56">
        <v>1</v>
      </c>
      <c r="AY286" s="517" t="s">
        <v>2210</v>
      </c>
      <c r="BB286" s="28">
        <v>79.7</v>
      </c>
      <c r="BC286" s="56">
        <v>2</v>
      </c>
      <c r="BE286" s="517" t="s">
        <v>2848</v>
      </c>
      <c r="BH286" s="28">
        <v>567.5</v>
      </c>
      <c r="BI286" s="56">
        <v>1</v>
      </c>
      <c r="BK286" s="517" t="s">
        <v>153</v>
      </c>
      <c r="BN286" s="28">
        <v>147.59999999999997</v>
      </c>
      <c r="BO286" s="56">
        <v>0</v>
      </c>
      <c r="BQ286" s="517" t="s">
        <v>1345</v>
      </c>
      <c r="BT286" s="28">
        <v>72</v>
      </c>
      <c r="BU286" s="56">
        <v>3</v>
      </c>
      <c r="BW286" s="517" t="s">
        <v>2722</v>
      </c>
      <c r="BZ286" s="28">
        <v>389.5</v>
      </c>
      <c r="CA286" s="56">
        <v>2</v>
      </c>
      <c r="CC286" s="517" t="s">
        <v>1661</v>
      </c>
      <c r="CF286" s="28">
        <v>113.5</v>
      </c>
      <c r="CG286" s="56">
        <v>0</v>
      </c>
      <c r="CI286" s="517" t="s">
        <v>1649</v>
      </c>
      <c r="CL286" s="28">
        <v>325.3</v>
      </c>
      <c r="CM286" s="56">
        <v>2</v>
      </c>
      <c r="CO286" s="517" t="s">
        <v>3637</v>
      </c>
      <c r="CR286" s="28">
        <v>343.40000000000003</v>
      </c>
      <c r="CS286" s="56">
        <v>2</v>
      </c>
      <c r="CU286" s="517" t="s">
        <v>2195</v>
      </c>
      <c r="CX286" s="28">
        <v>532.15</v>
      </c>
      <c r="CY286" s="56">
        <v>0</v>
      </c>
      <c r="DA286" s="517" t="s">
        <v>3633</v>
      </c>
      <c r="DD286" s="28">
        <v>57.2</v>
      </c>
      <c r="DE286" s="56">
        <v>3</v>
      </c>
      <c r="DG286" s="517" t="s">
        <v>1661</v>
      </c>
      <c r="DJ286" s="28">
        <v>0</v>
      </c>
      <c r="DK286" s="56">
        <v>1</v>
      </c>
      <c r="DM286" s="517" t="s">
        <v>686</v>
      </c>
      <c r="DP286" s="28">
        <v>682.65</v>
      </c>
      <c r="DQ286" s="56">
        <v>3</v>
      </c>
      <c r="DS286" s="517" t="s">
        <v>3632</v>
      </c>
      <c r="DV286" s="28">
        <v>570.5</v>
      </c>
      <c r="DW286" s="56">
        <v>3</v>
      </c>
      <c r="DY286" s="517" t="s">
        <v>3631</v>
      </c>
      <c r="EB286" s="28">
        <v>228.2</v>
      </c>
      <c r="EC286" s="56">
        <v>3</v>
      </c>
      <c r="EE286" s="517" t="s">
        <v>2720</v>
      </c>
      <c r="EH286" s="28">
        <v>335.3</v>
      </c>
      <c r="EI286" s="56">
        <v>3</v>
      </c>
      <c r="EK286" s="517" t="s">
        <v>3648</v>
      </c>
      <c r="EN286" s="28">
        <v>303.5</v>
      </c>
      <c r="EO286" s="56">
        <v>2</v>
      </c>
      <c r="EQ286" s="517" t="s">
        <v>3624</v>
      </c>
      <c r="ET286" s="28">
        <v>452.6</v>
      </c>
      <c r="EU286" s="56">
        <v>3</v>
      </c>
      <c r="EW286" s="517" t="s">
        <v>3648</v>
      </c>
      <c r="EZ286" s="28">
        <v>451</v>
      </c>
      <c r="FA286" s="56">
        <v>1</v>
      </c>
      <c r="FC286" s="517" t="s">
        <v>1649</v>
      </c>
      <c r="FF286" s="28">
        <v>279.10000000000002</v>
      </c>
      <c r="FG286" s="56">
        <v>0</v>
      </c>
      <c r="FI286" s="517" t="s">
        <v>3637</v>
      </c>
      <c r="FL286" s="28">
        <v>520.4</v>
      </c>
      <c r="FM286" s="56">
        <v>3</v>
      </c>
      <c r="FO286" s="517" t="s">
        <v>2848</v>
      </c>
      <c r="FR286" s="28">
        <v>161.30000000000001</v>
      </c>
      <c r="FS286" s="56">
        <v>2</v>
      </c>
      <c r="FU286" s="517" t="s">
        <v>37</v>
      </c>
      <c r="FX286" s="28">
        <v>460.6</v>
      </c>
      <c r="FY286" s="56">
        <v>3</v>
      </c>
      <c r="GA286" s="517" t="s">
        <v>3633</v>
      </c>
      <c r="GD286" s="28">
        <v>689.19999999999982</v>
      </c>
      <c r="GE286" s="56">
        <v>3</v>
      </c>
      <c r="GG286" s="517" t="s">
        <v>1342</v>
      </c>
      <c r="GJ286" s="28">
        <v>436</v>
      </c>
      <c r="GK286" s="56">
        <v>0</v>
      </c>
      <c r="GM286" s="517" t="s">
        <v>2195</v>
      </c>
      <c r="GN286" s="616"/>
      <c r="GO286" s="616"/>
      <c r="GP286" s="28">
        <v>485.79999999999995</v>
      </c>
      <c r="GQ286" s="56">
        <v>0</v>
      </c>
      <c r="GR286" s="616"/>
      <c r="GS286" s="517" t="s">
        <v>2832</v>
      </c>
      <c r="GT286" s="616"/>
      <c r="GU286" s="616"/>
      <c r="GV286" s="28">
        <v>24.1</v>
      </c>
      <c r="GW286" s="56">
        <v>0</v>
      </c>
      <c r="HM286" s="616"/>
    </row>
    <row r="287" spans="1:221" ht="16.5">
      <c r="A287" s="479"/>
      <c r="D287" s="28"/>
      <c r="E287" s="56"/>
      <c r="G287" s="479"/>
      <c r="J287" s="28"/>
      <c r="K287" s="56"/>
      <c r="M287" s="516" t="s">
        <v>32</v>
      </c>
      <c r="N287" s="524" t="s">
        <v>4068</v>
      </c>
      <c r="O287" s="241"/>
      <c r="P287" s="241"/>
      <c r="Q287" s="241"/>
      <c r="R287" s="523">
        <f>$AR$460</f>
        <v>45</v>
      </c>
      <c r="S287" s="556">
        <f>$E$460</f>
        <v>10861.9</v>
      </c>
      <c r="V287" s="479"/>
      <c r="Y287" s="479"/>
      <c r="AB287" s="479"/>
      <c r="AG287" s="517"/>
      <c r="AJ287" s="28"/>
      <c r="AK287" s="56"/>
      <c r="AM287" s="517"/>
      <c r="AP287" s="28"/>
      <c r="AQ287" s="56"/>
      <c r="AS287" s="517"/>
      <c r="AV287" s="28"/>
      <c r="AW287" s="56"/>
      <c r="AY287" s="517"/>
      <c r="BB287" s="28"/>
      <c r="BC287" s="56"/>
      <c r="BE287" s="517"/>
      <c r="BH287" s="28"/>
      <c r="BI287" s="56"/>
      <c r="BK287" s="517"/>
      <c r="BN287" s="28"/>
      <c r="BO287" s="56"/>
      <c r="BQ287" s="517"/>
      <c r="BT287" s="28"/>
      <c r="BU287" s="56"/>
      <c r="BW287" s="517"/>
      <c r="BZ287" s="28"/>
      <c r="CA287" s="56"/>
      <c r="CC287" s="517"/>
      <c r="CF287" s="28"/>
      <c r="CG287" s="56"/>
      <c r="CI287" s="517"/>
      <c r="CL287" s="28"/>
      <c r="CM287" s="56"/>
      <c r="CO287" s="517"/>
      <c r="CR287" s="28"/>
      <c r="CS287" s="56"/>
      <c r="CU287" s="517"/>
      <c r="CX287" s="28"/>
      <c r="CY287" s="56"/>
      <c r="DA287" s="517"/>
      <c r="DD287" s="28"/>
      <c r="DE287" s="56"/>
      <c r="DG287" s="517"/>
      <c r="DJ287" s="28"/>
      <c r="DK287" s="56"/>
      <c r="DM287" s="517"/>
      <c r="DP287" s="28"/>
      <c r="DQ287" s="56"/>
      <c r="DS287" s="517"/>
      <c r="DV287" s="28"/>
      <c r="DW287" s="56"/>
      <c r="DY287" s="517"/>
      <c r="EB287" s="28"/>
      <c r="EC287" s="56"/>
      <c r="EE287" s="517"/>
      <c r="EH287" s="28"/>
      <c r="EI287" s="56"/>
      <c r="EK287" s="517"/>
      <c r="EN287" s="28"/>
      <c r="EO287" s="56"/>
      <c r="EQ287" s="517"/>
      <c r="ET287" s="28"/>
      <c r="EU287" s="56"/>
      <c r="EW287" s="517"/>
      <c r="EZ287" s="28"/>
      <c r="FA287" s="56"/>
      <c r="FC287" s="517"/>
      <c r="FF287" s="28"/>
      <c r="FG287" s="56"/>
      <c r="FI287" s="517"/>
      <c r="FL287" s="28"/>
      <c r="FM287" s="56"/>
      <c r="FO287" s="517"/>
      <c r="FR287" s="28"/>
      <c r="FS287" s="56"/>
      <c r="FU287" s="517"/>
      <c r="FX287" s="28"/>
      <c r="FY287" s="56"/>
      <c r="GA287" s="517"/>
      <c r="GD287" s="28"/>
      <c r="GE287" s="56"/>
      <c r="GG287" s="517"/>
      <c r="GJ287" s="28"/>
      <c r="GK287" s="56"/>
      <c r="GM287" s="517"/>
      <c r="GN287" s="616"/>
      <c r="GO287" s="616"/>
      <c r="GP287" s="28"/>
      <c r="GQ287" s="56"/>
      <c r="GR287" s="616"/>
      <c r="GS287" s="517"/>
      <c r="GT287" s="616"/>
      <c r="GU287" s="616"/>
      <c r="GV287" s="28"/>
      <c r="GW287" s="56"/>
      <c r="HM287" s="616"/>
    </row>
    <row r="288" spans="1:221" ht="16.5">
      <c r="A288" s="479" t="s">
        <v>1649</v>
      </c>
      <c r="D288" s="28">
        <f>'Punten per wedstrijd'!E1089</f>
        <v>1448.1</v>
      </c>
      <c r="E288" s="56">
        <v>3</v>
      </c>
      <c r="G288" s="479" t="s">
        <v>153</v>
      </c>
      <c r="J288" s="28">
        <f>'Punten per wedstrijd'!E1003</f>
        <v>2186.5</v>
      </c>
      <c r="K288" s="56">
        <v>2</v>
      </c>
      <c r="M288" s="516" t="s">
        <v>34</v>
      </c>
      <c r="N288" s="524" t="s">
        <v>2268</v>
      </c>
      <c r="O288" s="241"/>
      <c r="P288" s="241"/>
      <c r="Q288" s="241"/>
      <c r="R288" s="523">
        <f>$AR$370</f>
        <v>45</v>
      </c>
      <c r="S288" s="556">
        <f>$E$370</f>
        <v>9039.4</v>
      </c>
      <c r="V288" s="479" t="s">
        <v>1345</v>
      </c>
      <c r="Y288" s="479" t="s">
        <v>23</v>
      </c>
      <c r="AB288" s="479" t="s">
        <v>162</v>
      </c>
      <c r="AG288" s="517" t="s">
        <v>2720</v>
      </c>
      <c r="AJ288" s="28">
        <v>480.39999999999992</v>
      </c>
      <c r="AK288" s="56">
        <v>3</v>
      </c>
      <c r="AM288" s="517" t="s">
        <v>2729</v>
      </c>
      <c r="AP288" s="28">
        <v>211.5</v>
      </c>
      <c r="AQ288" s="56">
        <v>2</v>
      </c>
      <c r="AS288" s="517" t="s">
        <v>694</v>
      </c>
      <c r="AV288" s="28">
        <v>14.8</v>
      </c>
      <c r="AW288" s="56">
        <v>0</v>
      </c>
      <c r="AY288" s="517" t="s">
        <v>2832</v>
      </c>
      <c r="BB288" s="28">
        <v>120.80000000000001</v>
      </c>
      <c r="BC288" s="56">
        <v>1</v>
      </c>
      <c r="BE288" s="517" t="s">
        <v>17</v>
      </c>
      <c r="BH288" s="28">
        <v>748.1</v>
      </c>
      <c r="BI288" s="56">
        <v>3</v>
      </c>
      <c r="BK288" s="517" t="s">
        <v>2711</v>
      </c>
      <c r="BN288" s="28">
        <v>153.29999999999998</v>
      </c>
      <c r="BO288" s="56">
        <v>2</v>
      </c>
      <c r="BQ288" s="517" t="s">
        <v>2716</v>
      </c>
      <c r="BT288" s="28">
        <v>103.1</v>
      </c>
      <c r="BU288" s="56">
        <v>3</v>
      </c>
      <c r="BW288" s="517" t="s">
        <v>1345</v>
      </c>
      <c r="BZ288" s="28">
        <v>242.60000000000002</v>
      </c>
      <c r="CA288" s="56">
        <v>2</v>
      </c>
      <c r="CC288" s="517" t="s">
        <v>2832</v>
      </c>
      <c r="CF288" s="28">
        <v>21</v>
      </c>
      <c r="CG288" s="56">
        <v>0</v>
      </c>
      <c r="CI288" s="517" t="s">
        <v>3624</v>
      </c>
      <c r="CL288" s="28">
        <v>382.40000000000003</v>
      </c>
      <c r="CM288" s="56">
        <v>0</v>
      </c>
      <c r="CO288" s="517" t="s">
        <v>2722</v>
      </c>
      <c r="CR288" s="28">
        <v>344.4</v>
      </c>
      <c r="CS288" s="56">
        <v>0</v>
      </c>
      <c r="CU288" s="517" t="s">
        <v>2832</v>
      </c>
      <c r="CX288" s="28">
        <v>722.99999999999989</v>
      </c>
      <c r="CY288" s="56">
        <v>0</v>
      </c>
      <c r="DA288" s="517" t="s">
        <v>1649</v>
      </c>
      <c r="DD288" s="28">
        <v>0</v>
      </c>
      <c r="DE288" s="56">
        <v>0</v>
      </c>
      <c r="DG288" s="517" t="s">
        <v>3633</v>
      </c>
      <c r="DJ288" s="28">
        <v>45.5</v>
      </c>
      <c r="DK288" s="56">
        <v>3</v>
      </c>
      <c r="DM288" s="517" t="s">
        <v>153</v>
      </c>
      <c r="DP288" s="28">
        <v>745.4</v>
      </c>
      <c r="DQ288" s="56">
        <v>3</v>
      </c>
      <c r="DS288" s="517" t="s">
        <v>3631</v>
      </c>
      <c r="DV288" s="28">
        <v>738.3</v>
      </c>
      <c r="DW288" s="56">
        <v>2</v>
      </c>
      <c r="DY288" s="517" t="s">
        <v>2203</v>
      </c>
      <c r="EB288" s="28">
        <v>126</v>
      </c>
      <c r="EC288" s="56">
        <v>0</v>
      </c>
      <c r="EE288" s="517" t="s">
        <v>3648</v>
      </c>
      <c r="EH288" s="28">
        <v>158.19999999999999</v>
      </c>
      <c r="EI288" s="56">
        <v>2</v>
      </c>
      <c r="EK288" s="517" t="s">
        <v>2722</v>
      </c>
      <c r="EN288" s="28">
        <v>104.2</v>
      </c>
      <c r="EO288" s="56">
        <v>2</v>
      </c>
      <c r="EQ288" s="517" t="s">
        <v>2729</v>
      </c>
      <c r="ET288" s="28">
        <v>145.1</v>
      </c>
      <c r="EU288" s="56">
        <v>0</v>
      </c>
      <c r="EW288" s="517" t="s">
        <v>1661</v>
      </c>
      <c r="EZ288" s="28">
        <v>341.8</v>
      </c>
      <c r="FA288" s="56">
        <v>0</v>
      </c>
      <c r="FC288" s="517" t="s">
        <v>2832</v>
      </c>
      <c r="FF288" s="28">
        <v>648.30000000000007</v>
      </c>
      <c r="FG288" s="56">
        <v>3</v>
      </c>
      <c r="FI288" s="517" t="s">
        <v>3632</v>
      </c>
      <c r="FL288" s="28">
        <v>513</v>
      </c>
      <c r="FM288" s="56">
        <v>1</v>
      </c>
      <c r="FO288" s="517" t="s">
        <v>2711</v>
      </c>
      <c r="FR288" s="28">
        <v>157.70000000000002</v>
      </c>
      <c r="FS288" s="56">
        <v>3</v>
      </c>
      <c r="FU288" s="517" t="s">
        <v>1661</v>
      </c>
      <c r="FX288" s="28">
        <v>392.9</v>
      </c>
      <c r="FY288" s="56">
        <v>2</v>
      </c>
      <c r="GA288" s="517" t="s">
        <v>2720</v>
      </c>
      <c r="GD288" s="28">
        <v>365</v>
      </c>
      <c r="GE288" s="56">
        <v>0</v>
      </c>
      <c r="GG288" s="517" t="s">
        <v>162</v>
      </c>
      <c r="GJ288" s="28">
        <v>319</v>
      </c>
      <c r="GK288" s="56">
        <v>0</v>
      </c>
      <c r="GM288" s="517" t="s">
        <v>2210</v>
      </c>
      <c r="GN288" s="616"/>
      <c r="GO288" s="616"/>
      <c r="GP288" s="28">
        <v>391.3</v>
      </c>
      <c r="GQ288" s="56">
        <v>1</v>
      </c>
      <c r="GR288" s="616"/>
      <c r="GS288" s="517" t="s">
        <v>2848</v>
      </c>
      <c r="GT288" s="616"/>
      <c r="GU288" s="616"/>
      <c r="GV288" s="28">
        <v>0</v>
      </c>
      <c r="GW288" s="56">
        <v>0</v>
      </c>
      <c r="HM288" s="616"/>
    </row>
    <row r="289" spans="1:226" ht="16.5">
      <c r="A289" s="479" t="s">
        <v>2716</v>
      </c>
      <c r="D289" s="28">
        <f>'Punten per wedstrijd'!E1016</f>
        <v>1130.1000000000001</v>
      </c>
      <c r="E289" s="56">
        <v>0</v>
      </c>
      <c r="G289" s="479" t="s">
        <v>23</v>
      </c>
      <c r="J289" s="28">
        <f>'Punten per wedstrijd'!E1060</f>
        <v>1952.5000000000002</v>
      </c>
      <c r="K289" s="56">
        <v>1</v>
      </c>
      <c r="M289" s="516" t="s">
        <v>36</v>
      </c>
      <c r="N289" s="524" t="s">
        <v>4028</v>
      </c>
      <c r="O289" s="241"/>
      <c r="P289" s="241"/>
      <c r="Q289" s="241"/>
      <c r="R289" s="523">
        <f>$AR$392</f>
        <v>44</v>
      </c>
      <c r="S289" s="556">
        <f>$E$392</f>
        <v>13066.399999999998</v>
      </c>
      <c r="V289" s="479" t="s">
        <v>3631</v>
      </c>
      <c r="Y289" s="479" t="s">
        <v>658</v>
      </c>
      <c r="AB289" s="479" t="s">
        <v>1655</v>
      </c>
      <c r="AG289" s="517" t="s">
        <v>1661</v>
      </c>
      <c r="AJ289" s="28">
        <v>381.44999999999993</v>
      </c>
      <c r="AK289" s="56">
        <v>0</v>
      </c>
      <c r="AM289" s="517" t="s">
        <v>3648</v>
      </c>
      <c r="AP289" s="28">
        <v>179</v>
      </c>
      <c r="AQ289" s="56">
        <v>1</v>
      </c>
      <c r="AS289" s="517" t="s">
        <v>3631</v>
      </c>
      <c r="AV289" s="28">
        <v>106.99999999999999</v>
      </c>
      <c r="AW289" s="56">
        <v>3</v>
      </c>
      <c r="AY289" s="517" t="s">
        <v>658</v>
      </c>
      <c r="BB289" s="28">
        <v>128.9</v>
      </c>
      <c r="BC289" s="56">
        <v>2</v>
      </c>
      <c r="BE289" s="517" t="s">
        <v>162</v>
      </c>
      <c r="BH289" s="28">
        <v>340.2</v>
      </c>
      <c r="BI289" s="56">
        <v>0</v>
      </c>
      <c r="BK289" s="517" t="s">
        <v>694</v>
      </c>
      <c r="BN289" s="28">
        <v>150.00000000000003</v>
      </c>
      <c r="BO289" s="56">
        <v>1</v>
      </c>
      <c r="BQ289" s="517" t="s">
        <v>3624</v>
      </c>
      <c r="BT289" s="28">
        <v>49.300000000000004</v>
      </c>
      <c r="BU289" s="56">
        <v>0</v>
      </c>
      <c r="BW289" s="517" t="s">
        <v>17</v>
      </c>
      <c r="BZ289" s="28">
        <v>221.8</v>
      </c>
      <c r="CA289" s="56">
        <v>1</v>
      </c>
      <c r="CC289" s="517" t="s">
        <v>37</v>
      </c>
      <c r="CF289" s="28">
        <v>106.9</v>
      </c>
      <c r="CG289" s="56">
        <v>3</v>
      </c>
      <c r="CI289" s="517" t="s">
        <v>2730</v>
      </c>
      <c r="CL289" s="28">
        <v>500.30000000000007</v>
      </c>
      <c r="CM289" s="56">
        <v>3</v>
      </c>
      <c r="CO289" s="517" t="s">
        <v>2210</v>
      </c>
      <c r="CR289" s="28">
        <v>449.5</v>
      </c>
      <c r="CS289" s="56">
        <v>3</v>
      </c>
      <c r="CU289" s="517" t="s">
        <v>2722</v>
      </c>
      <c r="CX289" s="28">
        <v>1176.2</v>
      </c>
      <c r="CY289" s="56">
        <v>3</v>
      </c>
      <c r="DA289" s="517" t="s">
        <v>2210</v>
      </c>
      <c r="DD289" s="28">
        <v>63.1</v>
      </c>
      <c r="DE289" s="56">
        <v>3</v>
      </c>
      <c r="DG289" s="517" t="s">
        <v>2730</v>
      </c>
      <c r="DJ289" s="28">
        <v>0</v>
      </c>
      <c r="DK289" s="56">
        <v>0</v>
      </c>
      <c r="DM289" s="517" t="s">
        <v>2210</v>
      </c>
      <c r="DP289" s="28">
        <v>540.80000000000007</v>
      </c>
      <c r="DQ289" s="56">
        <v>0</v>
      </c>
      <c r="DS289" s="517" t="s">
        <v>17</v>
      </c>
      <c r="DV289" s="28">
        <v>725.49999999999989</v>
      </c>
      <c r="DW289" s="56">
        <v>1</v>
      </c>
      <c r="DY289" s="517" t="s">
        <v>1655</v>
      </c>
      <c r="EB289" s="28">
        <v>232</v>
      </c>
      <c r="EC289" s="56">
        <v>3</v>
      </c>
      <c r="EE289" s="517" t="s">
        <v>2730</v>
      </c>
      <c r="EH289" s="28">
        <v>147</v>
      </c>
      <c r="EI289" s="56">
        <v>1</v>
      </c>
      <c r="EK289" s="517" t="s">
        <v>2203</v>
      </c>
      <c r="EN289" s="28">
        <v>102</v>
      </c>
      <c r="EO289" s="56">
        <v>1</v>
      </c>
      <c r="EQ289" s="517" t="s">
        <v>3635</v>
      </c>
      <c r="ET289" s="28">
        <v>517.59999999999991</v>
      </c>
      <c r="EU289" s="56">
        <v>3</v>
      </c>
      <c r="EW289" s="517" t="s">
        <v>1342</v>
      </c>
      <c r="EZ289" s="28">
        <v>655</v>
      </c>
      <c r="FA289" s="56">
        <v>3</v>
      </c>
      <c r="FC289" s="517" t="s">
        <v>1654</v>
      </c>
      <c r="FF289" s="28">
        <v>454.8</v>
      </c>
      <c r="FG289" s="56">
        <v>0</v>
      </c>
      <c r="FI289" s="517" t="s">
        <v>2711</v>
      </c>
      <c r="FL289" s="28">
        <v>576.70000000000005</v>
      </c>
      <c r="FM289" s="56">
        <v>2</v>
      </c>
      <c r="FO289" s="517" t="s">
        <v>2716</v>
      </c>
      <c r="FR289" s="28">
        <v>105.8</v>
      </c>
      <c r="FS289" s="56">
        <v>0</v>
      </c>
      <c r="FU289" s="517" t="s">
        <v>2832</v>
      </c>
      <c r="FX289" s="28">
        <v>326.8</v>
      </c>
      <c r="FY289" s="56">
        <v>1</v>
      </c>
      <c r="GA289" s="517" t="s">
        <v>3635</v>
      </c>
      <c r="GD289" s="28">
        <v>548.29999999999995</v>
      </c>
      <c r="GE289" s="56">
        <v>3</v>
      </c>
      <c r="GG289" s="517" t="s">
        <v>2832</v>
      </c>
      <c r="GJ289" s="28">
        <v>405.4</v>
      </c>
      <c r="GK289" s="56">
        <v>3</v>
      </c>
      <c r="GM289" s="517" t="s">
        <v>2713</v>
      </c>
      <c r="GN289" s="616"/>
      <c r="GO289" s="616"/>
      <c r="GP289" s="28">
        <v>412.8</v>
      </c>
      <c r="GQ289" s="56">
        <v>2</v>
      </c>
      <c r="GR289" s="616"/>
      <c r="GS289" s="517" t="s">
        <v>2729</v>
      </c>
      <c r="GT289" s="616"/>
      <c r="GU289" s="616"/>
      <c r="GV289" s="28">
        <v>79.900000000000006</v>
      </c>
      <c r="GW289" s="56">
        <v>3</v>
      </c>
      <c r="HM289" s="616"/>
    </row>
    <row r="290" spans="1:226" ht="16.5">
      <c r="A290" s="479"/>
      <c r="D290" s="28"/>
      <c r="E290" s="56"/>
      <c r="G290" s="479"/>
      <c r="J290" s="28"/>
      <c r="K290" s="56"/>
      <c r="M290" s="516" t="s">
        <v>38</v>
      </c>
      <c r="N290" s="524" t="s">
        <v>4023</v>
      </c>
      <c r="O290" s="241"/>
      <c r="P290" s="241"/>
      <c r="Q290" s="241"/>
      <c r="R290" s="523">
        <f>$AR$383</f>
        <v>42</v>
      </c>
      <c r="S290" s="556">
        <f>$E$383</f>
        <v>11614.499999999998</v>
      </c>
      <c r="V290" s="479"/>
      <c r="Y290" s="479"/>
      <c r="AB290" s="479"/>
      <c r="AG290" s="517"/>
      <c r="AJ290" s="28"/>
      <c r="AK290" s="56"/>
      <c r="AM290" s="517"/>
      <c r="AP290" s="28"/>
      <c r="AQ290" s="56"/>
      <c r="AS290" s="517"/>
      <c r="AV290" s="28"/>
      <c r="AW290" s="56"/>
      <c r="AY290" s="517"/>
      <c r="BB290" s="28"/>
      <c r="BC290" s="56"/>
      <c r="BE290" s="517"/>
      <c r="BH290" s="28"/>
      <c r="BI290" s="56"/>
      <c r="BK290" s="517"/>
      <c r="BN290" s="28"/>
      <c r="BO290" s="56"/>
      <c r="BQ290" s="517"/>
      <c r="BT290" s="28"/>
      <c r="BU290" s="56"/>
      <c r="BW290" s="517"/>
      <c r="BZ290" s="28"/>
      <c r="CA290" s="56"/>
      <c r="CC290" s="517"/>
      <c r="CF290" s="28"/>
      <c r="CG290" s="56"/>
      <c r="CI290" s="517"/>
      <c r="CL290" s="28"/>
      <c r="CM290" s="56"/>
      <c r="CO290" s="517"/>
      <c r="CR290" s="28"/>
      <c r="CS290" s="56"/>
      <c r="CU290" s="517"/>
      <c r="CX290" s="28"/>
      <c r="CY290" s="56"/>
      <c r="DA290" s="517"/>
      <c r="DD290" s="28"/>
      <c r="DE290" s="56"/>
      <c r="DG290" s="517"/>
      <c r="DJ290" s="28"/>
      <c r="DK290" s="56"/>
      <c r="DM290" s="517"/>
      <c r="DP290" s="28"/>
      <c r="DQ290" s="56"/>
      <c r="DS290" s="517"/>
      <c r="DV290" s="28"/>
      <c r="DW290" s="56"/>
      <c r="DY290" s="517"/>
      <c r="EB290" s="28"/>
      <c r="EC290" s="56"/>
      <c r="EE290" s="517"/>
      <c r="EH290" s="28"/>
      <c r="EI290" s="56"/>
      <c r="EK290" s="517"/>
      <c r="EN290" s="28"/>
      <c r="EO290" s="56"/>
      <c r="EQ290" s="517"/>
      <c r="ET290" s="28"/>
      <c r="EU290" s="56"/>
      <c r="EW290" s="517"/>
      <c r="EZ290" s="28"/>
      <c r="FA290" s="56"/>
      <c r="FC290" s="517"/>
      <c r="FF290" s="28"/>
      <c r="FG290" s="56"/>
      <c r="FI290" s="517"/>
      <c r="FL290" s="28"/>
      <c r="FM290" s="56"/>
      <c r="FO290" s="517"/>
      <c r="FR290" s="28"/>
      <c r="FS290" s="56"/>
      <c r="FU290" s="517"/>
      <c r="FX290" s="28"/>
      <c r="FY290" s="56"/>
      <c r="GA290" s="517"/>
      <c r="GD290" s="28"/>
      <c r="GE290" s="56"/>
      <c r="GG290" s="517"/>
      <c r="GJ290" s="28"/>
      <c r="GK290" s="56"/>
      <c r="GM290" s="517"/>
      <c r="GN290" s="616"/>
      <c r="GO290" s="616"/>
      <c r="GP290" s="28"/>
      <c r="GQ290" s="56"/>
      <c r="GR290" s="616"/>
      <c r="GS290" s="517"/>
      <c r="GT290" s="616"/>
      <c r="GU290" s="616"/>
      <c r="GV290" s="28"/>
      <c r="GW290" s="56"/>
      <c r="HM290" s="616"/>
    </row>
    <row r="291" spans="1:226" ht="16.5">
      <c r="A291" s="479" t="s">
        <v>2722</v>
      </c>
      <c r="D291" s="28">
        <f>'Punten per wedstrijd'!E1106</f>
        <v>1916</v>
      </c>
      <c r="E291" s="56">
        <v>0</v>
      </c>
      <c r="G291" s="479" t="s">
        <v>2210</v>
      </c>
      <c r="J291" s="28">
        <f>'Punten per wedstrijd'!E1076</f>
        <v>1782.6</v>
      </c>
      <c r="K291" s="56">
        <v>3</v>
      </c>
      <c r="M291" s="516" t="s">
        <v>145</v>
      </c>
      <c r="N291" s="524" t="s">
        <v>3004</v>
      </c>
      <c r="O291" s="241"/>
      <c r="P291" s="241"/>
      <c r="Q291" s="241"/>
      <c r="R291" s="523">
        <f>$AR$357</f>
        <v>42</v>
      </c>
      <c r="S291" s="556">
        <f>$E$357</f>
        <v>9681.9000000000015</v>
      </c>
      <c r="V291" s="479" t="s">
        <v>3624</v>
      </c>
      <c r="Y291" s="479" t="s">
        <v>2711</v>
      </c>
      <c r="AB291" s="479" t="s">
        <v>686</v>
      </c>
      <c r="AG291" s="517" t="s">
        <v>23</v>
      </c>
      <c r="AJ291" s="28">
        <v>208.9</v>
      </c>
      <c r="AK291" s="56">
        <v>0</v>
      </c>
      <c r="AM291" s="517" t="s">
        <v>141</v>
      </c>
      <c r="AP291" s="28">
        <v>254.5</v>
      </c>
      <c r="AQ291" s="56">
        <v>1</v>
      </c>
      <c r="AS291" s="517" t="s">
        <v>686</v>
      </c>
      <c r="AV291" s="28">
        <v>38.799999999999997</v>
      </c>
      <c r="AW291" s="56">
        <v>0</v>
      </c>
      <c r="AY291" s="517" t="s">
        <v>1655</v>
      </c>
      <c r="BB291" s="28">
        <v>134.4</v>
      </c>
      <c r="BC291" s="56">
        <v>2</v>
      </c>
      <c r="BE291" s="517" t="s">
        <v>2203</v>
      </c>
      <c r="BH291" s="28">
        <v>579.1</v>
      </c>
      <c r="BI291" s="56">
        <v>3</v>
      </c>
      <c r="BK291" s="517" t="s">
        <v>3633</v>
      </c>
      <c r="BN291" s="28">
        <v>240.09999999999997</v>
      </c>
      <c r="BO291" s="56">
        <v>1</v>
      </c>
      <c r="BQ291" s="517" t="s">
        <v>2195</v>
      </c>
      <c r="BT291" s="28">
        <v>1.4</v>
      </c>
      <c r="BU291" s="56">
        <v>0</v>
      </c>
      <c r="BW291" s="517" t="s">
        <v>3648</v>
      </c>
      <c r="BZ291" s="28">
        <v>257.3</v>
      </c>
      <c r="CA291" s="56">
        <v>0</v>
      </c>
      <c r="CC291" s="517" t="s">
        <v>17</v>
      </c>
      <c r="CF291" s="28">
        <v>52</v>
      </c>
      <c r="CG291" s="56">
        <v>0</v>
      </c>
      <c r="CI291" s="517" t="s">
        <v>162</v>
      </c>
      <c r="CL291" s="28">
        <v>381.8</v>
      </c>
      <c r="CM291" s="56">
        <v>1</v>
      </c>
      <c r="CO291" s="517" t="s">
        <v>2195</v>
      </c>
      <c r="CR291" s="28">
        <v>205.20000000000002</v>
      </c>
      <c r="CS291" s="56">
        <v>0</v>
      </c>
      <c r="CU291" s="517" t="s">
        <v>2711</v>
      </c>
      <c r="CX291" s="28">
        <v>904.69999999999993</v>
      </c>
      <c r="CY291" s="56">
        <v>3</v>
      </c>
      <c r="DA291" s="517" t="s">
        <v>3635</v>
      </c>
      <c r="DD291" s="28">
        <v>60</v>
      </c>
      <c r="DE291" s="56">
        <v>3</v>
      </c>
      <c r="DG291" s="517" t="s">
        <v>694</v>
      </c>
      <c r="DJ291" s="28">
        <v>77.099999999999994</v>
      </c>
      <c r="DK291" s="56">
        <v>3</v>
      </c>
      <c r="DM291" s="517" t="s">
        <v>1649</v>
      </c>
      <c r="DP291" s="28">
        <v>226.5</v>
      </c>
      <c r="DQ291" s="56">
        <v>0</v>
      </c>
      <c r="DS291" s="517" t="s">
        <v>3633</v>
      </c>
      <c r="DV291" s="28">
        <v>760.59999999999991</v>
      </c>
      <c r="DW291" s="56">
        <v>2</v>
      </c>
      <c r="DY291" s="517" t="s">
        <v>2195</v>
      </c>
      <c r="EB291" s="28">
        <v>382</v>
      </c>
      <c r="EC291" s="56">
        <v>3</v>
      </c>
      <c r="EE291" s="517" t="s">
        <v>2729</v>
      </c>
      <c r="EH291" s="28">
        <v>322.8</v>
      </c>
      <c r="EI291" s="56">
        <v>3</v>
      </c>
      <c r="EK291" s="517" t="s">
        <v>153</v>
      </c>
      <c r="EN291" s="28">
        <v>378.3</v>
      </c>
      <c r="EO291" s="56">
        <v>3</v>
      </c>
      <c r="EQ291" s="517" t="s">
        <v>694</v>
      </c>
      <c r="ET291" s="28">
        <v>355.5</v>
      </c>
      <c r="EU291" s="56">
        <v>3</v>
      </c>
      <c r="EW291" s="517" t="s">
        <v>2716</v>
      </c>
      <c r="EZ291" s="28">
        <v>415.5</v>
      </c>
      <c r="FA291" s="56">
        <v>0</v>
      </c>
      <c r="FC291" s="517" t="s">
        <v>2720</v>
      </c>
      <c r="FF291" s="28">
        <v>420.7</v>
      </c>
      <c r="FG291" s="56">
        <v>3</v>
      </c>
      <c r="FI291" s="517" t="s">
        <v>2730</v>
      </c>
      <c r="FL291" s="28">
        <v>426</v>
      </c>
      <c r="FM291" s="56">
        <v>1</v>
      </c>
      <c r="FO291" s="517" t="s">
        <v>2722</v>
      </c>
      <c r="FR291" s="28">
        <v>97.3</v>
      </c>
      <c r="FS291" s="56">
        <v>1</v>
      </c>
      <c r="FU291" s="517" t="s">
        <v>2730</v>
      </c>
      <c r="FX291" s="28">
        <v>446.5</v>
      </c>
      <c r="FY291" s="56">
        <v>1</v>
      </c>
      <c r="GA291" s="517" t="s">
        <v>2729</v>
      </c>
      <c r="GD291" s="28">
        <v>481.7</v>
      </c>
      <c r="GE291" s="56">
        <v>2</v>
      </c>
      <c r="GG291" s="517" t="s">
        <v>2716</v>
      </c>
      <c r="GJ291" s="28">
        <v>381.1</v>
      </c>
      <c r="GK291" s="56">
        <v>2</v>
      </c>
      <c r="GM291" s="517" t="s">
        <v>686</v>
      </c>
      <c r="GN291" s="616"/>
      <c r="GO291" s="616"/>
      <c r="GP291" s="28">
        <v>279.90000000000003</v>
      </c>
      <c r="GQ291" s="56">
        <v>0</v>
      </c>
      <c r="GR291" s="616"/>
      <c r="GS291" s="517" t="s">
        <v>658</v>
      </c>
      <c r="GT291" s="616"/>
      <c r="GU291" s="616"/>
      <c r="GV291" s="28">
        <v>0</v>
      </c>
      <c r="GW291" s="56">
        <v>0</v>
      </c>
      <c r="HM291" s="616"/>
    </row>
    <row r="292" spans="1:226" ht="16.5">
      <c r="A292" s="479" t="s">
        <v>1654</v>
      </c>
      <c r="D292" s="28">
        <f>'Punten per wedstrijd'!E1026</f>
        <v>2695.7</v>
      </c>
      <c r="E292" s="56">
        <v>3</v>
      </c>
      <c r="G292" s="479" t="s">
        <v>3637</v>
      </c>
      <c r="J292" s="28">
        <f>'Punten per wedstrijd'!E1059</f>
        <v>1266.2999999999997</v>
      </c>
      <c r="K292" s="56">
        <v>0</v>
      </c>
      <c r="M292" s="516" t="s">
        <v>146</v>
      </c>
      <c r="N292" s="524" t="s">
        <v>4060</v>
      </c>
      <c r="O292" s="241"/>
      <c r="P292" s="241"/>
      <c r="Q292" s="241"/>
      <c r="R292" s="523">
        <f>$AR$454</f>
        <v>42</v>
      </c>
      <c r="S292" s="556">
        <f>$E$454</f>
        <v>9531.2000000000007</v>
      </c>
      <c r="V292" s="479" t="s">
        <v>2203</v>
      </c>
      <c r="Y292" s="479" t="s">
        <v>3633</v>
      </c>
      <c r="AB292" s="479" t="s">
        <v>2210</v>
      </c>
      <c r="AG292" s="517" t="s">
        <v>2716</v>
      </c>
      <c r="AJ292" s="28">
        <v>300.5</v>
      </c>
      <c r="AK292" s="56">
        <v>3</v>
      </c>
      <c r="AM292" s="517" t="s">
        <v>1342</v>
      </c>
      <c r="AP292" s="28">
        <v>309.3</v>
      </c>
      <c r="AQ292" s="56">
        <v>2</v>
      </c>
      <c r="AS292" s="517" t="s">
        <v>141</v>
      </c>
      <c r="AV292" s="28">
        <v>162</v>
      </c>
      <c r="AW292" s="56">
        <v>3</v>
      </c>
      <c r="AY292" s="517" t="s">
        <v>3637</v>
      </c>
      <c r="BB292" s="28">
        <v>127.7</v>
      </c>
      <c r="BC292" s="56">
        <v>1</v>
      </c>
      <c r="BE292" s="517" t="s">
        <v>3637</v>
      </c>
      <c r="BH292" s="28">
        <v>451.8</v>
      </c>
      <c r="BI292" s="56">
        <v>0</v>
      </c>
      <c r="BK292" s="517" t="s">
        <v>17</v>
      </c>
      <c r="BN292" s="28">
        <v>283.79999999999995</v>
      </c>
      <c r="BO292" s="56">
        <v>2</v>
      </c>
      <c r="BQ292" s="517" t="s">
        <v>2730</v>
      </c>
      <c r="BT292" s="28">
        <v>57.2</v>
      </c>
      <c r="BU292" s="56">
        <v>3</v>
      </c>
      <c r="BW292" s="517" t="s">
        <v>2720</v>
      </c>
      <c r="BZ292" s="28">
        <v>445.6</v>
      </c>
      <c r="CA292" s="56">
        <v>3</v>
      </c>
      <c r="CC292" s="517" t="s">
        <v>3637</v>
      </c>
      <c r="CF292" s="28">
        <v>116.1</v>
      </c>
      <c r="CG292" s="56">
        <v>3</v>
      </c>
      <c r="CI292" s="517" t="s">
        <v>2716</v>
      </c>
      <c r="CL292" s="28">
        <v>404.2</v>
      </c>
      <c r="CM292" s="56">
        <v>2</v>
      </c>
      <c r="CO292" s="517" t="s">
        <v>162</v>
      </c>
      <c r="CR292" s="28">
        <v>268.2</v>
      </c>
      <c r="CS292" s="56">
        <v>3</v>
      </c>
      <c r="CU292" s="517" t="s">
        <v>658</v>
      </c>
      <c r="CX292" s="28">
        <v>697.50000000000011</v>
      </c>
      <c r="CY292" s="56">
        <v>0</v>
      </c>
      <c r="DA292" s="517" t="s">
        <v>1342</v>
      </c>
      <c r="DD292" s="28">
        <v>16.5</v>
      </c>
      <c r="DE292" s="56">
        <v>0</v>
      </c>
      <c r="DG292" s="517" t="s">
        <v>153</v>
      </c>
      <c r="DJ292" s="28">
        <v>60.7</v>
      </c>
      <c r="DK292" s="56">
        <v>0</v>
      </c>
      <c r="DM292" s="517" t="s">
        <v>3631</v>
      </c>
      <c r="DP292" s="28">
        <v>638.74999999999989</v>
      </c>
      <c r="DQ292" s="56">
        <v>3</v>
      </c>
      <c r="DS292" s="517" t="s">
        <v>1661</v>
      </c>
      <c r="DV292" s="28">
        <v>743.80000000000007</v>
      </c>
      <c r="DW292" s="56">
        <v>1</v>
      </c>
      <c r="DY292" s="517" t="s">
        <v>1342</v>
      </c>
      <c r="EB292" s="28">
        <v>172.5</v>
      </c>
      <c r="EC292" s="56">
        <v>0</v>
      </c>
      <c r="EE292" s="517" t="s">
        <v>17</v>
      </c>
      <c r="EH292" s="28">
        <v>190.4</v>
      </c>
      <c r="EI292" s="56">
        <v>0</v>
      </c>
      <c r="EK292" s="517" t="s">
        <v>2729</v>
      </c>
      <c r="EN292" s="28">
        <v>218.5</v>
      </c>
      <c r="EO292" s="56">
        <v>0</v>
      </c>
      <c r="EQ292" s="517" t="s">
        <v>1654</v>
      </c>
      <c r="ET292" s="28">
        <v>62.1</v>
      </c>
      <c r="EU292" s="56">
        <v>0</v>
      </c>
      <c r="EW292" s="517" t="s">
        <v>3631</v>
      </c>
      <c r="EZ292" s="28">
        <v>558</v>
      </c>
      <c r="FA292" s="56">
        <v>3</v>
      </c>
      <c r="FC292" s="517" t="s">
        <v>658</v>
      </c>
      <c r="FF292" s="28">
        <v>291.70000000000005</v>
      </c>
      <c r="FG292" s="56">
        <v>0</v>
      </c>
      <c r="FI292" s="517" t="s">
        <v>2832</v>
      </c>
      <c r="FL292" s="28">
        <v>464.6</v>
      </c>
      <c r="FM292" s="56">
        <v>2</v>
      </c>
      <c r="FO292" s="517" t="s">
        <v>153</v>
      </c>
      <c r="FR292" s="28">
        <v>103.4</v>
      </c>
      <c r="FS292" s="56">
        <v>2</v>
      </c>
      <c r="FU292" s="517" t="s">
        <v>141</v>
      </c>
      <c r="FX292" s="28">
        <v>544.20000000000005</v>
      </c>
      <c r="FY292" s="56">
        <v>2</v>
      </c>
      <c r="GA292" s="517" t="s">
        <v>2730</v>
      </c>
      <c r="GD292" s="28">
        <v>469.7</v>
      </c>
      <c r="GE292" s="56">
        <v>1</v>
      </c>
      <c r="GG292" s="517" t="s">
        <v>2203</v>
      </c>
      <c r="GJ292" s="28">
        <v>380.29999999999995</v>
      </c>
      <c r="GK292" s="56">
        <v>1</v>
      </c>
      <c r="GM292" s="517" t="s">
        <v>3637</v>
      </c>
      <c r="GN292" s="616"/>
      <c r="GO292" s="616"/>
      <c r="GP292" s="28">
        <v>396.49999999999994</v>
      </c>
      <c r="GQ292" s="56">
        <v>3</v>
      </c>
      <c r="GR292" s="616"/>
      <c r="GS292" s="517" t="s">
        <v>1342</v>
      </c>
      <c r="GT292" s="616"/>
      <c r="GU292" s="616"/>
      <c r="GV292" s="28">
        <v>25.2</v>
      </c>
      <c r="GW292" s="56">
        <v>3</v>
      </c>
      <c r="HM292" s="616"/>
    </row>
    <row r="293" spans="1:226" ht="16.5">
      <c r="A293" s="479"/>
      <c r="D293" s="28"/>
      <c r="E293" s="56"/>
      <c r="J293" s="28"/>
      <c r="K293" s="56"/>
      <c r="M293" s="516" t="s">
        <v>147</v>
      </c>
      <c r="N293" s="554" t="s">
        <v>2269</v>
      </c>
      <c r="O293" s="241"/>
      <c r="P293" s="241"/>
      <c r="Q293" s="241"/>
      <c r="R293" s="523">
        <f>$AR$368</f>
        <v>40</v>
      </c>
      <c r="S293" s="556">
        <f>$E$368</f>
        <v>11550.9</v>
      </c>
      <c r="V293" s="479"/>
      <c r="Y293" s="479"/>
      <c r="AB293" s="479"/>
      <c r="AG293" s="517"/>
      <c r="AJ293" s="28"/>
      <c r="AK293" s="56"/>
      <c r="AM293" s="517"/>
      <c r="AP293" s="28"/>
      <c r="AQ293" s="56"/>
      <c r="AS293" s="517"/>
      <c r="AV293" s="28"/>
      <c r="AW293" s="56"/>
      <c r="AY293" s="517"/>
      <c r="BB293" s="28"/>
      <c r="BC293" s="56"/>
      <c r="BE293" s="517"/>
      <c r="BH293" s="28"/>
      <c r="BI293" s="56"/>
      <c r="BK293" s="517"/>
      <c r="BN293" s="28"/>
      <c r="BO293" s="56"/>
      <c r="BQ293" s="517"/>
      <c r="BT293" s="28"/>
      <c r="BU293" s="56"/>
      <c r="BW293" s="517"/>
      <c r="BZ293" s="28"/>
      <c r="CA293" s="56"/>
      <c r="CC293" s="517"/>
      <c r="CF293" s="28"/>
      <c r="CG293" s="56"/>
      <c r="CI293" s="517"/>
      <c r="CL293" s="28"/>
      <c r="CM293" s="56"/>
      <c r="CO293" s="517"/>
      <c r="CR293" s="28"/>
      <c r="CS293" s="56"/>
      <c r="CU293" s="517"/>
      <c r="CX293" s="28"/>
      <c r="CY293" s="56"/>
      <c r="DA293" s="517"/>
      <c r="DD293" s="28"/>
      <c r="DE293" s="56"/>
      <c r="DG293" s="517"/>
      <c r="DJ293" s="28"/>
      <c r="DK293" s="56"/>
      <c r="DM293" s="517"/>
      <c r="DP293" s="28"/>
      <c r="DQ293" s="56"/>
      <c r="DS293" s="517"/>
      <c r="DV293" s="28"/>
      <c r="DW293" s="56"/>
      <c r="DY293" s="517"/>
      <c r="EB293" s="28"/>
      <c r="EC293" s="56"/>
      <c r="EE293" s="517"/>
      <c r="EH293" s="28"/>
      <c r="EI293" s="56"/>
      <c r="EK293" s="517"/>
      <c r="EN293" s="28"/>
      <c r="EO293" s="56"/>
      <c r="EQ293" s="517"/>
      <c r="ET293" s="28"/>
      <c r="EU293" s="56"/>
      <c r="EW293" s="517"/>
      <c r="EZ293" s="28"/>
      <c r="FA293" s="56"/>
      <c r="FC293" s="517"/>
      <c r="FF293" s="28"/>
      <c r="FG293" s="56"/>
      <c r="FI293" s="517"/>
      <c r="FL293" s="28"/>
      <c r="FM293" s="56"/>
      <c r="FO293" s="517"/>
      <c r="FR293" s="28"/>
      <c r="FS293" s="56"/>
      <c r="FU293" s="517"/>
      <c r="FX293" s="28"/>
      <c r="FY293" s="56"/>
      <c r="GA293" s="517"/>
      <c r="GD293" s="28"/>
      <c r="GE293" s="56"/>
      <c r="GG293" s="517"/>
      <c r="GJ293" s="28"/>
      <c r="GK293" s="56"/>
      <c r="GM293" s="517"/>
      <c r="GN293" s="616"/>
      <c r="GO293" s="616"/>
      <c r="GP293" s="28"/>
      <c r="GQ293" s="56"/>
      <c r="GR293" s="616"/>
      <c r="GS293" s="517"/>
      <c r="GT293" s="616"/>
      <c r="GU293" s="616"/>
      <c r="GV293" s="28"/>
      <c r="GW293" s="56"/>
      <c r="HM293" s="616"/>
      <c r="HN293" s="616"/>
      <c r="HO293" s="616"/>
      <c r="HP293" s="616"/>
      <c r="HQ293" s="28"/>
      <c r="HR293" s="56"/>
    </row>
    <row r="294" spans="1:226" ht="16.5">
      <c r="A294" s="479" t="s">
        <v>2711</v>
      </c>
      <c r="D294" s="28">
        <f>'Punten per wedstrijd'!E1034</f>
        <v>3162.2</v>
      </c>
      <c r="E294" s="56">
        <v>3</v>
      </c>
      <c r="J294" s="28"/>
      <c r="K294" s="56"/>
      <c r="M294" s="516" t="s">
        <v>151</v>
      </c>
      <c r="N294" s="554" t="s">
        <v>4039</v>
      </c>
      <c r="O294" s="241"/>
      <c r="P294" s="241"/>
      <c r="Q294" s="241"/>
      <c r="R294" s="523">
        <f>$AR$406</f>
        <v>40</v>
      </c>
      <c r="S294" s="556">
        <f>$E$406</f>
        <v>10672.5</v>
      </c>
      <c r="V294" s="479" t="s">
        <v>658</v>
      </c>
      <c r="Y294" s="479" t="s">
        <v>153</v>
      </c>
      <c r="AB294" s="479" t="s">
        <v>1342</v>
      </c>
      <c r="AG294" s="517" t="s">
        <v>3648</v>
      </c>
      <c r="AJ294" s="28">
        <v>59.4</v>
      </c>
      <c r="AK294" s="56">
        <v>0</v>
      </c>
      <c r="AM294" s="517" t="s">
        <v>2832</v>
      </c>
      <c r="AP294" s="28">
        <v>58.2</v>
      </c>
      <c r="AQ294" s="56">
        <v>3</v>
      </c>
      <c r="AS294" s="517" t="s">
        <v>1345</v>
      </c>
      <c r="AV294" s="28">
        <v>77.3</v>
      </c>
      <c r="AW294" s="56">
        <v>0</v>
      </c>
      <c r="AY294" s="517" t="s">
        <v>2711</v>
      </c>
      <c r="BB294" s="28">
        <v>48.599999999999994</v>
      </c>
      <c r="BC294" s="56">
        <v>0</v>
      </c>
      <c r="BE294" s="517" t="s">
        <v>2832</v>
      </c>
      <c r="BH294" s="28">
        <v>578.20000000000005</v>
      </c>
      <c r="BI294" s="56">
        <v>1</v>
      </c>
      <c r="BK294" s="517" t="s">
        <v>2713</v>
      </c>
      <c r="BN294" s="28">
        <v>294.39999999999998</v>
      </c>
      <c r="BO294" s="56">
        <v>3</v>
      </c>
      <c r="BQ294" s="517" t="s">
        <v>3631</v>
      </c>
      <c r="BT294" s="28">
        <v>15.400000000000002</v>
      </c>
      <c r="BU294" s="56">
        <v>2</v>
      </c>
      <c r="BW294" s="517" t="s">
        <v>2713</v>
      </c>
      <c r="BZ294" s="28">
        <v>302.10000000000002</v>
      </c>
      <c r="CA294" s="56">
        <v>0</v>
      </c>
      <c r="CC294" s="517" t="s">
        <v>1654</v>
      </c>
      <c r="CF294" s="28">
        <v>0</v>
      </c>
      <c r="CG294" s="56">
        <v>0</v>
      </c>
      <c r="CI294" s="517" t="s">
        <v>2713</v>
      </c>
      <c r="CL294" s="28">
        <v>293</v>
      </c>
      <c r="CM294" s="56">
        <v>1</v>
      </c>
      <c r="CO294" s="517" t="s">
        <v>153</v>
      </c>
      <c r="CR294" s="28">
        <v>424.00000000000011</v>
      </c>
      <c r="CS294" s="56">
        <v>2</v>
      </c>
      <c r="CU294" s="517" t="s">
        <v>694</v>
      </c>
      <c r="CX294" s="28">
        <v>251.55</v>
      </c>
      <c r="CY294" s="56">
        <v>0</v>
      </c>
      <c r="DA294" s="517" t="s">
        <v>2195</v>
      </c>
      <c r="DD294" s="28">
        <v>24</v>
      </c>
      <c r="DE294" s="56">
        <v>3</v>
      </c>
      <c r="DG294" s="517" t="s">
        <v>3631</v>
      </c>
      <c r="DJ294" s="28">
        <v>0</v>
      </c>
      <c r="DK294" s="56">
        <v>0</v>
      </c>
      <c r="DM294" s="517" t="s">
        <v>1661</v>
      </c>
      <c r="DP294" s="28">
        <v>392.1</v>
      </c>
      <c r="DQ294" s="56">
        <v>2</v>
      </c>
      <c r="DS294" s="517" t="s">
        <v>2713</v>
      </c>
      <c r="DV294" s="28">
        <v>628</v>
      </c>
      <c r="DW294" s="56">
        <v>1</v>
      </c>
      <c r="DY294" s="517" t="s">
        <v>17</v>
      </c>
      <c r="EB294" s="28">
        <v>10.4</v>
      </c>
      <c r="EC294" s="56">
        <v>0</v>
      </c>
      <c r="EE294" s="517" t="s">
        <v>2711</v>
      </c>
      <c r="EH294" s="28">
        <v>414.7</v>
      </c>
      <c r="EI294" s="56">
        <v>3</v>
      </c>
      <c r="EK294" s="517" t="s">
        <v>2720</v>
      </c>
      <c r="EN294" s="28">
        <v>267.5</v>
      </c>
      <c r="EO294" s="56">
        <v>0</v>
      </c>
      <c r="EQ294" s="517" t="s">
        <v>686</v>
      </c>
      <c r="ET294" s="28">
        <v>233.5</v>
      </c>
      <c r="EU294" s="56">
        <v>1</v>
      </c>
      <c r="EW294" s="517" t="s">
        <v>23</v>
      </c>
      <c r="EZ294" s="28">
        <v>487</v>
      </c>
      <c r="FA294" s="56">
        <v>3</v>
      </c>
      <c r="FC294" s="517" t="s">
        <v>141</v>
      </c>
      <c r="FF294" s="28">
        <v>599.1</v>
      </c>
      <c r="FG294" s="56">
        <v>3</v>
      </c>
      <c r="FI294" s="517" t="s">
        <v>1654</v>
      </c>
      <c r="FL294" s="28">
        <v>348.9</v>
      </c>
      <c r="FM294" s="56">
        <v>0</v>
      </c>
      <c r="FO294" s="517" t="s">
        <v>1342</v>
      </c>
      <c r="FR294" s="28">
        <v>157.70000000000002</v>
      </c>
      <c r="FS294" s="56">
        <v>3</v>
      </c>
      <c r="FU294" s="517" t="s">
        <v>153</v>
      </c>
      <c r="FX294" s="28">
        <v>478.1</v>
      </c>
      <c r="FY294" s="56">
        <v>3</v>
      </c>
      <c r="GA294" s="517" t="s">
        <v>2832</v>
      </c>
      <c r="GD294" s="28">
        <v>431</v>
      </c>
      <c r="GE294" s="56">
        <v>0</v>
      </c>
      <c r="GG294" s="517" t="s">
        <v>2730</v>
      </c>
      <c r="GJ294" s="28">
        <v>620.80000000000007</v>
      </c>
      <c r="GK294" s="56">
        <v>3</v>
      </c>
      <c r="GM294" s="517" t="s">
        <v>17</v>
      </c>
      <c r="GN294" s="616"/>
      <c r="GO294" s="616"/>
      <c r="GP294" s="28">
        <v>894.7</v>
      </c>
      <c r="GQ294" s="56">
        <v>3</v>
      </c>
      <c r="GR294" s="616"/>
      <c r="GS294" s="517" t="s">
        <v>3624</v>
      </c>
      <c r="GT294" s="616"/>
      <c r="GU294" s="616"/>
      <c r="GV294" s="28">
        <v>83.6</v>
      </c>
      <c r="GW294" s="56">
        <v>3</v>
      </c>
      <c r="HM294" s="616"/>
      <c r="HN294" s="616"/>
      <c r="HO294" s="616"/>
      <c r="HP294" s="616"/>
      <c r="HQ294" s="28"/>
      <c r="HR294" s="56"/>
    </row>
    <row r="295" spans="1:226" ht="16.5">
      <c r="A295" s="479" t="s">
        <v>2848</v>
      </c>
      <c r="D295" s="28">
        <f>'Punten per wedstrijd'!E997</f>
        <v>1201.6999999999998</v>
      </c>
      <c r="E295" s="56">
        <v>0</v>
      </c>
      <c r="J295" s="28"/>
      <c r="K295" s="56"/>
      <c r="M295" s="516" t="s">
        <v>157</v>
      </c>
      <c r="N295" s="554" t="s">
        <v>4004</v>
      </c>
      <c r="O295" s="241"/>
      <c r="P295" s="241"/>
      <c r="Q295" s="241"/>
      <c r="R295" s="523">
        <f>$AR$350</f>
        <v>38</v>
      </c>
      <c r="S295" s="556">
        <f>$E$350</f>
        <v>11263.049999999997</v>
      </c>
      <c r="V295" s="479" t="s">
        <v>686</v>
      </c>
      <c r="Y295" s="479" t="s">
        <v>2716</v>
      </c>
      <c r="AB295" s="479" t="s">
        <v>2832</v>
      </c>
      <c r="AG295" s="517" t="s">
        <v>141</v>
      </c>
      <c r="AJ295" s="28">
        <v>304.8</v>
      </c>
      <c r="AK295" s="56">
        <v>3</v>
      </c>
      <c r="AM295" s="517" t="s">
        <v>694</v>
      </c>
      <c r="AP295" s="28">
        <v>26.400000000000002</v>
      </c>
      <c r="AQ295" s="56">
        <v>0</v>
      </c>
      <c r="AS295" s="517" t="s">
        <v>1655</v>
      </c>
      <c r="AV295" s="28">
        <v>110.8</v>
      </c>
      <c r="AW295" s="56">
        <v>3</v>
      </c>
      <c r="AY295" s="517" t="s">
        <v>1342</v>
      </c>
      <c r="BB295" s="28">
        <v>87.6</v>
      </c>
      <c r="BC295" s="56">
        <v>3</v>
      </c>
      <c r="BE295" s="517" t="s">
        <v>3631</v>
      </c>
      <c r="BH295" s="28">
        <v>622.35</v>
      </c>
      <c r="BI295" s="56">
        <v>2</v>
      </c>
      <c r="BK295" s="517" t="s">
        <v>1649</v>
      </c>
      <c r="BN295" s="28">
        <v>141.5</v>
      </c>
      <c r="BO295" s="56">
        <v>0</v>
      </c>
      <c r="BQ295" s="517" t="s">
        <v>141</v>
      </c>
      <c r="BT295" s="28">
        <v>12.399999999999999</v>
      </c>
      <c r="BU295" s="56">
        <v>1</v>
      </c>
      <c r="BW295" s="517" t="s">
        <v>153</v>
      </c>
      <c r="BZ295" s="28">
        <v>388.5</v>
      </c>
      <c r="CA295" s="56">
        <v>3</v>
      </c>
      <c r="CC295" s="517" t="s">
        <v>3624</v>
      </c>
      <c r="CF295" s="28">
        <v>123</v>
      </c>
      <c r="CG295" s="56">
        <v>3</v>
      </c>
      <c r="CI295" s="517" t="s">
        <v>23</v>
      </c>
      <c r="CL295" s="28">
        <v>354</v>
      </c>
      <c r="CM295" s="56">
        <v>2</v>
      </c>
      <c r="CO295" s="517" t="s">
        <v>3648</v>
      </c>
      <c r="CR295" s="28">
        <v>396.8</v>
      </c>
      <c r="CS295" s="56">
        <v>1</v>
      </c>
      <c r="CU295" s="517" t="s">
        <v>1649</v>
      </c>
      <c r="CX295" s="28">
        <v>598.80000000000018</v>
      </c>
      <c r="CY295" s="56">
        <v>3</v>
      </c>
      <c r="DA295" s="517" t="s">
        <v>2713</v>
      </c>
      <c r="DD295" s="28">
        <v>0</v>
      </c>
      <c r="DE295" s="56">
        <v>0</v>
      </c>
      <c r="DG295" s="517" t="s">
        <v>2720</v>
      </c>
      <c r="DJ295" s="28">
        <v>36.799999999999997</v>
      </c>
      <c r="DK295" s="56">
        <v>3</v>
      </c>
      <c r="DM295" s="517" t="s">
        <v>162</v>
      </c>
      <c r="DP295" s="28">
        <v>349</v>
      </c>
      <c r="DQ295" s="56">
        <v>1</v>
      </c>
      <c r="DS295" s="517" t="s">
        <v>3624</v>
      </c>
      <c r="DV295" s="28">
        <v>741.90000000000009</v>
      </c>
      <c r="DW295" s="56">
        <v>2</v>
      </c>
      <c r="DY295" s="517" t="s">
        <v>141</v>
      </c>
      <c r="EB295" s="28">
        <v>50</v>
      </c>
      <c r="EC295" s="56">
        <v>3</v>
      </c>
      <c r="EE295" s="517" t="s">
        <v>1649</v>
      </c>
      <c r="EH295" s="28">
        <v>81.7</v>
      </c>
      <c r="EI295" s="56">
        <v>0</v>
      </c>
      <c r="EK295" s="517" t="s">
        <v>1655</v>
      </c>
      <c r="EN295" s="28">
        <v>390.8</v>
      </c>
      <c r="EO295" s="56">
        <v>3</v>
      </c>
      <c r="EQ295" s="517" t="s">
        <v>2730</v>
      </c>
      <c r="ET295" s="28">
        <v>277.5</v>
      </c>
      <c r="EU295" s="56">
        <v>2</v>
      </c>
      <c r="EW295" s="517" t="s">
        <v>2729</v>
      </c>
      <c r="EZ295" s="28">
        <v>387</v>
      </c>
      <c r="FA295" s="56">
        <v>0</v>
      </c>
      <c r="FC295" s="517" t="s">
        <v>2716</v>
      </c>
      <c r="FF295" s="28">
        <v>471.8</v>
      </c>
      <c r="FG295" s="56">
        <v>0</v>
      </c>
      <c r="FI295" s="517" t="s">
        <v>3631</v>
      </c>
      <c r="FL295" s="28">
        <v>457.5</v>
      </c>
      <c r="FM295" s="56">
        <v>3</v>
      </c>
      <c r="FO295" s="517" t="s">
        <v>3633</v>
      </c>
      <c r="FR295" s="28">
        <v>56.5</v>
      </c>
      <c r="FS295" s="56">
        <v>0</v>
      </c>
      <c r="FU295" s="517" t="s">
        <v>2720</v>
      </c>
      <c r="FX295" s="28">
        <v>321.8</v>
      </c>
      <c r="FY295" s="56">
        <v>0</v>
      </c>
      <c r="GA295" s="517" t="s">
        <v>2848</v>
      </c>
      <c r="GD295" s="28">
        <v>591.20000000000005</v>
      </c>
      <c r="GE295" s="56">
        <v>3</v>
      </c>
      <c r="GG295" s="517" t="s">
        <v>2711</v>
      </c>
      <c r="GJ295" s="28">
        <v>369.79999999999995</v>
      </c>
      <c r="GK295" s="56">
        <v>0</v>
      </c>
      <c r="GM295" s="517" t="s">
        <v>3635</v>
      </c>
      <c r="GN295" s="616"/>
      <c r="GO295" s="616"/>
      <c r="GP295" s="28">
        <v>259</v>
      </c>
      <c r="GQ295" s="56">
        <v>0</v>
      </c>
      <c r="GR295" s="616"/>
      <c r="GS295" s="517" t="s">
        <v>37</v>
      </c>
      <c r="GT295" s="616"/>
      <c r="GU295" s="616"/>
      <c r="GV295" s="28">
        <v>27.3</v>
      </c>
      <c r="GW295" s="56">
        <v>0</v>
      </c>
      <c r="HM295" s="616"/>
      <c r="HN295" s="616"/>
      <c r="HO295" s="616"/>
      <c r="HP295" s="616"/>
      <c r="HQ295" s="28"/>
      <c r="HR295" s="56"/>
    </row>
    <row r="296" spans="1:226" ht="16.5">
      <c r="A296" s="479"/>
      <c r="D296" s="244"/>
      <c r="E296" s="505"/>
      <c r="M296" s="516" t="s">
        <v>159</v>
      </c>
      <c r="N296" s="554" t="s">
        <v>3012</v>
      </c>
      <c r="O296" s="241"/>
      <c r="P296" s="241"/>
      <c r="Q296" s="241"/>
      <c r="R296" s="523">
        <f>$AR$367</f>
        <v>38</v>
      </c>
      <c r="S296" s="556">
        <f>$E$367</f>
        <v>10150.799999999999</v>
      </c>
      <c r="V296" s="479"/>
      <c r="Y296" s="479"/>
      <c r="AB296" s="479"/>
      <c r="AG296" s="517"/>
      <c r="AJ296" s="28"/>
      <c r="AK296" s="56"/>
      <c r="DW296"/>
    </row>
    <row r="297" spans="1:226" ht="16.5">
      <c r="D297" s="244"/>
      <c r="E297" s="505"/>
      <c r="M297" s="516" t="s">
        <v>160</v>
      </c>
      <c r="N297" s="554" t="s">
        <v>4052</v>
      </c>
      <c r="O297" s="241"/>
      <c r="P297" s="241"/>
      <c r="Q297" s="241"/>
      <c r="R297" s="523">
        <f>$AR$440</f>
        <v>36</v>
      </c>
      <c r="S297" s="556">
        <f>$E$440</f>
        <v>11152.3</v>
      </c>
      <c r="V297" s="479" t="s">
        <v>1661</v>
      </c>
      <c r="Y297" s="479" t="s">
        <v>2210</v>
      </c>
      <c r="AB297" s="479" t="s">
        <v>3632</v>
      </c>
      <c r="AG297" s="517" t="s">
        <v>1342</v>
      </c>
      <c r="AJ297" s="28">
        <v>452.8</v>
      </c>
      <c r="AK297" s="56">
        <v>3</v>
      </c>
      <c r="AM297" s="517" t="s">
        <v>2210</v>
      </c>
      <c r="AP297" s="28">
        <v>138</v>
      </c>
      <c r="AQ297" s="56">
        <v>1</v>
      </c>
      <c r="AS297" s="517" t="s">
        <v>23</v>
      </c>
      <c r="AV297" s="28">
        <v>95.2</v>
      </c>
      <c r="AW297" s="56">
        <v>0</v>
      </c>
      <c r="AY297" s="517" t="s">
        <v>2713</v>
      </c>
      <c r="BB297" s="28">
        <v>81.400000000000006</v>
      </c>
      <c r="BC297" s="56">
        <v>0</v>
      </c>
      <c r="BE297" s="517" t="s">
        <v>658</v>
      </c>
      <c r="BH297" s="28">
        <v>533.70000000000005</v>
      </c>
      <c r="BI297" s="56">
        <v>2</v>
      </c>
      <c r="BK297" s="517" t="s">
        <v>1345</v>
      </c>
      <c r="BN297" s="28">
        <v>195</v>
      </c>
      <c r="BO297" s="56">
        <v>2</v>
      </c>
      <c r="BQ297" s="517" t="s">
        <v>2203</v>
      </c>
      <c r="BT297" s="28">
        <v>12.5</v>
      </c>
      <c r="BU297" s="56">
        <v>3</v>
      </c>
      <c r="BW297" s="517" t="s">
        <v>1655</v>
      </c>
      <c r="BZ297" s="28">
        <v>195</v>
      </c>
      <c r="CA297" s="56">
        <v>1</v>
      </c>
      <c r="CC297" s="517" t="s">
        <v>2203</v>
      </c>
      <c r="CF297" s="28">
        <v>70.5</v>
      </c>
      <c r="CG297" s="56">
        <v>0</v>
      </c>
      <c r="CI297" s="517" t="s">
        <v>2729</v>
      </c>
      <c r="CL297" s="28">
        <v>348.2</v>
      </c>
      <c r="CM297" s="56">
        <v>3</v>
      </c>
      <c r="CO297" s="517" t="s">
        <v>3632</v>
      </c>
      <c r="CR297" s="28">
        <v>599.79999999999995</v>
      </c>
      <c r="CS297" s="56">
        <v>3</v>
      </c>
      <c r="CU297" s="517" t="s">
        <v>3631</v>
      </c>
      <c r="CX297" s="28">
        <v>1039.2</v>
      </c>
      <c r="CY297" s="56">
        <v>2</v>
      </c>
      <c r="DA297" s="517" t="s">
        <v>2716</v>
      </c>
      <c r="DD297" s="28">
        <v>24</v>
      </c>
      <c r="DE297" s="56">
        <v>2</v>
      </c>
      <c r="DG297" s="517" t="s">
        <v>1342</v>
      </c>
      <c r="DJ297" s="28">
        <v>22.5</v>
      </c>
      <c r="DK297" s="56">
        <v>3</v>
      </c>
      <c r="DM297" s="517" t="s">
        <v>3635</v>
      </c>
      <c r="DP297" s="28">
        <v>583.25</v>
      </c>
      <c r="DQ297" s="56">
        <v>3</v>
      </c>
      <c r="DS297" s="517" t="s">
        <v>37</v>
      </c>
      <c r="DV297" s="28">
        <v>592.20000000000005</v>
      </c>
      <c r="DW297" s="56">
        <v>0</v>
      </c>
      <c r="DY297" s="517" t="s">
        <v>3624</v>
      </c>
      <c r="EB297" s="28">
        <v>223.1</v>
      </c>
      <c r="EC297" s="56">
        <v>3</v>
      </c>
      <c r="EE297" s="517" t="s">
        <v>3637</v>
      </c>
      <c r="EH297" s="28">
        <v>273.3</v>
      </c>
      <c r="EI297" s="56">
        <v>3</v>
      </c>
      <c r="EK297" s="517" t="s">
        <v>2195</v>
      </c>
      <c r="EN297" s="28">
        <v>266.8</v>
      </c>
      <c r="EO297" s="56">
        <v>0</v>
      </c>
      <c r="EQ297" s="517" t="s">
        <v>2210</v>
      </c>
      <c r="ET297" s="28">
        <v>519.79999999999995</v>
      </c>
      <c r="EU297" s="56">
        <v>3</v>
      </c>
      <c r="EW297" s="517" t="s">
        <v>2730</v>
      </c>
      <c r="EZ297" s="28">
        <v>442.6</v>
      </c>
      <c r="FA297" s="56">
        <v>3</v>
      </c>
      <c r="FC297" s="517" t="s">
        <v>686</v>
      </c>
      <c r="FF297" s="28">
        <v>418.79999999999995</v>
      </c>
      <c r="FG297" s="56">
        <v>0</v>
      </c>
      <c r="FI297" s="517" t="s">
        <v>3635</v>
      </c>
      <c r="FL297" s="28">
        <v>673.69999999999993</v>
      </c>
      <c r="FM297" s="56">
        <v>2</v>
      </c>
      <c r="FO297" s="517" t="s">
        <v>141</v>
      </c>
      <c r="FR297" s="28">
        <v>116.9</v>
      </c>
      <c r="FS297" s="56">
        <v>3</v>
      </c>
      <c r="FU297" s="517" t="s">
        <v>1654</v>
      </c>
      <c r="FX297" s="28">
        <v>236.29999999999998</v>
      </c>
      <c r="FY297" s="56">
        <v>0</v>
      </c>
      <c r="GA297" s="517" t="s">
        <v>17</v>
      </c>
      <c r="GD297" s="28">
        <v>622.29999999999995</v>
      </c>
      <c r="GE297" s="56">
        <v>2</v>
      </c>
      <c r="GG297" s="517" t="s">
        <v>3632</v>
      </c>
      <c r="GJ297" s="28">
        <v>325.8</v>
      </c>
      <c r="GK297" s="56">
        <v>0</v>
      </c>
      <c r="GM297" s="517" t="s">
        <v>2720</v>
      </c>
      <c r="GN297" s="616"/>
      <c r="GO297" s="616"/>
      <c r="GP297" s="28">
        <v>523.40000000000009</v>
      </c>
      <c r="GQ297" s="56">
        <v>2</v>
      </c>
      <c r="GS297" s="517" t="s">
        <v>162</v>
      </c>
      <c r="GT297" s="616"/>
      <c r="GU297" s="616"/>
      <c r="GV297" s="28">
        <v>19.5</v>
      </c>
      <c r="GW297" s="56">
        <v>3</v>
      </c>
    </row>
    <row r="298" spans="1:226" ht="16.5">
      <c r="D298" s="244"/>
      <c r="E298" s="505"/>
      <c r="M298" s="516" t="s">
        <v>161</v>
      </c>
      <c r="N298" s="554" t="s">
        <v>4019</v>
      </c>
      <c r="O298" s="241"/>
      <c r="P298" s="241"/>
      <c r="Q298" s="241"/>
      <c r="R298" s="523">
        <f>$AR$378</f>
        <v>36</v>
      </c>
      <c r="S298" s="556">
        <f>$E$378</f>
        <v>10869.7</v>
      </c>
      <c r="V298" s="479" t="s">
        <v>1655</v>
      </c>
      <c r="Y298" s="479" t="s">
        <v>1342</v>
      </c>
      <c r="AB298" s="479" t="s">
        <v>23</v>
      </c>
      <c r="AG298" s="517" t="s">
        <v>3631</v>
      </c>
      <c r="AJ298" s="28">
        <v>298.5</v>
      </c>
      <c r="AK298" s="56">
        <v>0</v>
      </c>
      <c r="AM298" s="517" t="s">
        <v>658</v>
      </c>
      <c r="AP298" s="28">
        <v>168</v>
      </c>
      <c r="AQ298" s="56">
        <v>2</v>
      </c>
      <c r="AS298" s="517" t="s">
        <v>1654</v>
      </c>
      <c r="AV298" s="28">
        <v>197.79999999999998</v>
      </c>
      <c r="AW298" s="56">
        <v>3</v>
      </c>
      <c r="AY298" s="517" t="s">
        <v>2722</v>
      </c>
      <c r="BB298" s="28">
        <v>147.20000000000002</v>
      </c>
      <c r="BC298" s="56">
        <v>3</v>
      </c>
      <c r="BE298" s="517" t="s">
        <v>2195</v>
      </c>
      <c r="BH298" s="28">
        <v>457.4</v>
      </c>
      <c r="BI298" s="56">
        <v>1</v>
      </c>
      <c r="BK298" s="517" t="s">
        <v>2720</v>
      </c>
      <c r="BN298" s="28">
        <v>184.49999999999997</v>
      </c>
      <c r="BO298" s="56">
        <v>1</v>
      </c>
      <c r="BQ298" s="517" t="s">
        <v>1342</v>
      </c>
      <c r="BT298" s="28">
        <v>0</v>
      </c>
      <c r="BU298" s="56">
        <v>0</v>
      </c>
      <c r="BW298" s="517" t="s">
        <v>694</v>
      </c>
      <c r="BZ298" s="28">
        <v>198.9</v>
      </c>
      <c r="CA298" s="56">
        <v>2</v>
      </c>
      <c r="CC298" s="517" t="s">
        <v>694</v>
      </c>
      <c r="CF298" s="28">
        <v>209.75</v>
      </c>
      <c r="CG298" s="56">
        <v>3</v>
      </c>
      <c r="CI298" s="517" t="s">
        <v>658</v>
      </c>
      <c r="CL298" s="28">
        <v>276.59999999999997</v>
      </c>
      <c r="CM298" s="56">
        <v>0</v>
      </c>
      <c r="CO298" s="517" t="s">
        <v>2713</v>
      </c>
      <c r="CR298" s="28">
        <v>453.39999999999992</v>
      </c>
      <c r="CS298" s="56">
        <v>0</v>
      </c>
      <c r="CU298" s="517" t="s">
        <v>2203</v>
      </c>
      <c r="CX298" s="28">
        <v>841.09999999999991</v>
      </c>
      <c r="CY298" s="56">
        <v>1</v>
      </c>
      <c r="DA298" s="517" t="s">
        <v>1345</v>
      </c>
      <c r="DD298" s="28">
        <v>21.9</v>
      </c>
      <c r="DE298" s="56">
        <v>1</v>
      </c>
      <c r="DG298" s="517" t="s">
        <v>23</v>
      </c>
      <c r="DJ298" s="28">
        <v>14.3</v>
      </c>
      <c r="DK298" s="56">
        <v>0</v>
      </c>
      <c r="DM298" s="517" t="s">
        <v>694</v>
      </c>
      <c r="DP298" s="28">
        <v>375.25000000000006</v>
      </c>
      <c r="DQ298" s="56">
        <v>0</v>
      </c>
      <c r="DS298" s="517" t="s">
        <v>2203</v>
      </c>
      <c r="DV298" s="28">
        <v>1173.8999999999996</v>
      </c>
      <c r="DW298" s="56">
        <v>3</v>
      </c>
      <c r="DY298" s="517" t="s">
        <v>1345</v>
      </c>
      <c r="EB298" s="28">
        <v>168</v>
      </c>
      <c r="EC298" s="56">
        <v>0</v>
      </c>
      <c r="EE298" s="517" t="s">
        <v>3624</v>
      </c>
      <c r="EH298" s="28">
        <v>167</v>
      </c>
      <c r="EI298" s="56">
        <v>0</v>
      </c>
      <c r="EK298" s="517" t="s">
        <v>694</v>
      </c>
      <c r="EN298" s="28">
        <v>516.1</v>
      </c>
      <c r="EO298" s="56">
        <v>3</v>
      </c>
      <c r="EQ298" s="517" t="s">
        <v>2195</v>
      </c>
      <c r="ET298" s="28">
        <v>253</v>
      </c>
      <c r="EU298" s="56">
        <v>0</v>
      </c>
      <c r="EW298" s="517" t="s">
        <v>694</v>
      </c>
      <c r="EZ298" s="28">
        <v>297.5</v>
      </c>
      <c r="FA298" s="56">
        <v>0</v>
      </c>
      <c r="FC298" s="517" t="s">
        <v>1661</v>
      </c>
      <c r="FF298" s="28">
        <v>663.90000000000009</v>
      </c>
      <c r="FG298" s="56">
        <v>3</v>
      </c>
      <c r="FI298" s="517" t="s">
        <v>1655</v>
      </c>
      <c r="FL298" s="28">
        <v>611.20000000000005</v>
      </c>
      <c r="FM298" s="56">
        <v>1</v>
      </c>
      <c r="FO298" s="517" t="s">
        <v>1654</v>
      </c>
      <c r="FR298" s="28">
        <v>45</v>
      </c>
      <c r="FS298" s="56">
        <v>0</v>
      </c>
      <c r="FU298" s="517" t="s">
        <v>2729</v>
      </c>
      <c r="FX298" s="28">
        <v>341.4</v>
      </c>
      <c r="FY298" s="56">
        <v>3</v>
      </c>
      <c r="GA298" s="517" t="s">
        <v>658</v>
      </c>
      <c r="GD298" s="28">
        <v>527.4</v>
      </c>
      <c r="GE298" s="56">
        <v>1</v>
      </c>
      <c r="GG298" s="517" t="s">
        <v>2722</v>
      </c>
      <c r="GJ298" s="28">
        <v>432.7</v>
      </c>
      <c r="GK298" s="56">
        <v>3</v>
      </c>
      <c r="GM298" s="517" t="s">
        <v>3632</v>
      </c>
      <c r="GN298" s="616"/>
      <c r="GO298" s="616"/>
      <c r="GP298" s="28">
        <v>438.4</v>
      </c>
      <c r="GQ298" s="56">
        <v>1</v>
      </c>
      <c r="GS298" s="517" t="s">
        <v>141</v>
      </c>
      <c r="GT298" s="616"/>
      <c r="GU298" s="616"/>
      <c r="GV298" s="28">
        <v>0</v>
      </c>
      <c r="GW298" s="56">
        <v>0</v>
      </c>
    </row>
    <row r="299" spans="1:226" ht="16.5">
      <c r="D299" s="244"/>
      <c r="E299" s="505"/>
      <c r="M299" s="516" t="s">
        <v>163</v>
      </c>
      <c r="N299" s="554" t="s">
        <v>3018</v>
      </c>
      <c r="O299" s="241"/>
      <c r="P299" s="241"/>
      <c r="Q299" s="241"/>
      <c r="R299" s="523">
        <f>$AR$330</f>
        <v>36</v>
      </c>
      <c r="S299" s="556">
        <f>$E$330</f>
        <v>10497.9</v>
      </c>
      <c r="V299" s="479"/>
      <c r="Y299" s="479"/>
      <c r="AB299" s="479"/>
      <c r="AG299" s="517"/>
      <c r="AJ299" s="28"/>
      <c r="AK299" s="56"/>
      <c r="AM299" s="517"/>
      <c r="AP299" s="28"/>
      <c r="AQ299" s="56"/>
      <c r="AS299" s="517"/>
      <c r="AV299" s="28"/>
      <c r="AW299" s="56"/>
      <c r="AY299" s="517"/>
      <c r="BB299" s="28"/>
      <c r="BC299" s="56"/>
      <c r="BE299" s="517"/>
      <c r="BH299" s="28"/>
      <c r="BI299" s="56"/>
      <c r="BK299" s="517"/>
      <c r="BN299" s="28"/>
      <c r="BO299" s="56"/>
      <c r="BQ299" s="517"/>
      <c r="BT299" s="28"/>
      <c r="BU299" s="56"/>
      <c r="BW299" s="517"/>
      <c r="BZ299" s="28"/>
      <c r="CA299" s="56"/>
      <c r="CC299" s="517"/>
      <c r="CF299" s="28"/>
      <c r="CG299" s="56"/>
      <c r="CI299" s="517"/>
      <c r="CL299" s="28"/>
      <c r="CM299" s="56"/>
      <c r="CO299" s="517"/>
      <c r="CR299" s="28"/>
      <c r="CS299" s="56"/>
      <c r="CU299" s="517"/>
      <c r="CX299" s="28"/>
      <c r="CY299" s="56"/>
      <c r="DA299" s="517"/>
      <c r="DD299" s="28"/>
      <c r="DE299" s="56"/>
      <c r="DG299" s="517"/>
      <c r="DJ299" s="28"/>
      <c r="DK299" s="56"/>
      <c r="DM299" s="517"/>
      <c r="DP299" s="28"/>
      <c r="DQ299" s="56"/>
      <c r="DS299" s="517"/>
      <c r="DV299" s="28"/>
      <c r="DW299" s="56"/>
      <c r="DY299" s="517"/>
      <c r="EB299" s="28"/>
      <c r="EC299" s="56"/>
      <c r="EE299" s="517"/>
      <c r="EH299" s="28"/>
      <c r="EI299" s="56"/>
      <c r="EK299" s="517"/>
      <c r="EN299" s="28"/>
      <c r="EO299" s="56"/>
      <c r="EQ299" s="517"/>
      <c r="ET299" s="28"/>
      <c r="EU299" s="56"/>
      <c r="EW299" s="517"/>
      <c r="EZ299" s="28"/>
      <c r="FA299" s="56"/>
      <c r="FC299" s="517"/>
      <c r="FF299" s="28"/>
      <c r="FG299" s="56"/>
      <c r="FI299" s="517"/>
      <c r="FL299" s="28"/>
      <c r="FM299" s="56"/>
      <c r="FO299" s="517"/>
      <c r="FR299" s="28"/>
      <c r="FS299" s="56"/>
      <c r="FU299" s="517"/>
      <c r="FX299" s="28"/>
      <c r="FY299" s="56"/>
      <c r="GA299" s="517"/>
      <c r="GD299" s="28"/>
      <c r="GE299" s="56"/>
      <c r="GG299" s="517"/>
      <c r="GJ299" s="28"/>
      <c r="GK299" s="56"/>
      <c r="GM299" s="517"/>
      <c r="GN299" s="616"/>
      <c r="GO299" s="616"/>
      <c r="GP299" s="28"/>
      <c r="GQ299" s="56"/>
      <c r="GS299" s="517"/>
      <c r="GT299" s="616"/>
      <c r="GU299" s="616"/>
      <c r="GV299" s="28"/>
      <c r="GW299" s="56"/>
    </row>
    <row r="300" spans="1:226" ht="16.5">
      <c r="D300" s="244"/>
      <c r="E300" s="505"/>
      <c r="M300" s="516" t="s">
        <v>274</v>
      </c>
      <c r="N300" s="554" t="s">
        <v>4047</v>
      </c>
      <c r="O300" s="241"/>
      <c r="P300" s="241"/>
      <c r="Q300" s="241"/>
      <c r="R300" s="523">
        <f>$AR$432</f>
        <v>34</v>
      </c>
      <c r="S300" s="556">
        <f>$E$432</f>
        <v>10413.6</v>
      </c>
      <c r="V300" s="479" t="s">
        <v>3632</v>
      </c>
      <c r="Y300" s="479" t="s">
        <v>2832</v>
      </c>
      <c r="AB300" s="479" t="s">
        <v>2730</v>
      </c>
      <c r="AG300" s="517" t="s">
        <v>1345</v>
      </c>
      <c r="AJ300" s="28">
        <v>151</v>
      </c>
      <c r="AK300" s="56">
        <v>0</v>
      </c>
      <c r="AM300" s="517" t="s">
        <v>1661</v>
      </c>
      <c r="AP300" s="28">
        <v>279.39999999999998</v>
      </c>
      <c r="AQ300" s="56">
        <v>1</v>
      </c>
      <c r="AS300" s="517" t="s">
        <v>2722</v>
      </c>
      <c r="AV300" s="28">
        <v>117.89999999999999</v>
      </c>
      <c r="AW300" s="56">
        <v>0</v>
      </c>
      <c r="AY300" s="517" t="s">
        <v>2195</v>
      </c>
      <c r="BB300" s="28">
        <v>88.05</v>
      </c>
      <c r="BC300" s="56">
        <v>0</v>
      </c>
      <c r="BE300" s="517" t="s">
        <v>2722</v>
      </c>
      <c r="BH300" s="28">
        <v>613.9</v>
      </c>
      <c r="BI300" s="56">
        <v>2</v>
      </c>
      <c r="BK300" s="517" t="s">
        <v>3648</v>
      </c>
      <c r="BN300" s="28">
        <v>204.8</v>
      </c>
      <c r="BO300" s="56">
        <v>0</v>
      </c>
      <c r="BQ300" s="517" t="s">
        <v>3635</v>
      </c>
      <c r="BT300" s="28">
        <v>99.800000000000011</v>
      </c>
      <c r="BU300" s="56">
        <v>0</v>
      </c>
      <c r="BW300" s="517" t="s">
        <v>3633</v>
      </c>
      <c r="BZ300" s="28">
        <v>314</v>
      </c>
      <c r="CA300" s="56">
        <v>1</v>
      </c>
      <c r="CC300" s="517" t="s">
        <v>2210</v>
      </c>
      <c r="CF300" s="28">
        <v>180.20000000000002</v>
      </c>
      <c r="CG300" s="56">
        <v>3</v>
      </c>
      <c r="CI300" s="517" t="s">
        <v>3633</v>
      </c>
      <c r="CL300" s="28">
        <v>394.3</v>
      </c>
      <c r="CM300" s="56">
        <v>2</v>
      </c>
      <c r="CO300" s="517" t="s">
        <v>2729</v>
      </c>
      <c r="CR300" s="28">
        <v>301.60000000000002</v>
      </c>
      <c r="CS300" s="56">
        <v>1</v>
      </c>
      <c r="CU300" s="517" t="s">
        <v>1345</v>
      </c>
      <c r="CX300" s="28">
        <v>402.69999999999993</v>
      </c>
      <c r="CY300" s="56">
        <v>0</v>
      </c>
      <c r="DA300" s="517" t="s">
        <v>2730</v>
      </c>
      <c r="DD300" s="28">
        <v>43.8</v>
      </c>
      <c r="DE300" s="56">
        <v>0</v>
      </c>
      <c r="DG300" s="517" t="s">
        <v>162</v>
      </c>
      <c r="DJ300" s="28">
        <v>12.6</v>
      </c>
      <c r="DK300" s="56">
        <v>3</v>
      </c>
      <c r="DM300" s="517" t="s">
        <v>3624</v>
      </c>
      <c r="DP300" s="28">
        <v>273.25</v>
      </c>
      <c r="DQ300" s="56">
        <v>1</v>
      </c>
      <c r="DS300" s="517" t="s">
        <v>162</v>
      </c>
      <c r="DV300" s="28">
        <v>436.7</v>
      </c>
      <c r="DW300" s="56">
        <v>1</v>
      </c>
      <c r="DY300" s="517" t="s">
        <v>2848</v>
      </c>
      <c r="EB300" s="28">
        <v>372.5</v>
      </c>
      <c r="EC300" s="56">
        <v>2</v>
      </c>
      <c r="EE300" s="517" t="s">
        <v>1655</v>
      </c>
      <c r="EH300" s="28">
        <v>408.5</v>
      </c>
      <c r="EI300" s="56">
        <v>3</v>
      </c>
      <c r="EK300" s="517" t="s">
        <v>2848</v>
      </c>
      <c r="EN300" s="28">
        <v>404.7</v>
      </c>
      <c r="EO300" s="56">
        <v>1</v>
      </c>
      <c r="EQ300" s="517" t="s">
        <v>3631</v>
      </c>
      <c r="ET300" s="28">
        <v>276.7</v>
      </c>
      <c r="EU300" s="56">
        <v>2</v>
      </c>
      <c r="EW300" s="517" t="s">
        <v>2195</v>
      </c>
      <c r="EZ300" s="28">
        <v>376.5</v>
      </c>
      <c r="FA300" s="56">
        <v>0</v>
      </c>
      <c r="FC300" s="517" t="s">
        <v>37</v>
      </c>
      <c r="FF300" s="28">
        <v>508.3</v>
      </c>
      <c r="FG300" s="56">
        <v>3</v>
      </c>
      <c r="FI300" s="517" t="s">
        <v>2848</v>
      </c>
      <c r="FL300" s="28">
        <v>485.3</v>
      </c>
      <c r="FM300" s="56">
        <v>0</v>
      </c>
      <c r="FO300" s="517" t="s">
        <v>3637</v>
      </c>
      <c r="FR300" s="28">
        <v>121.8</v>
      </c>
      <c r="FS300" s="56">
        <v>2</v>
      </c>
      <c r="FU300" s="517" t="s">
        <v>2848</v>
      </c>
      <c r="FX300" s="28">
        <v>595.50000000000011</v>
      </c>
      <c r="FY300" s="56">
        <v>2</v>
      </c>
      <c r="GA300" s="517" t="s">
        <v>2722</v>
      </c>
      <c r="GD300" s="28">
        <v>593</v>
      </c>
      <c r="GE300" s="56">
        <v>2</v>
      </c>
      <c r="GG300" s="517" t="s">
        <v>3633</v>
      </c>
      <c r="GJ300" s="28">
        <v>515.80000000000007</v>
      </c>
      <c r="GK300" s="56">
        <v>1</v>
      </c>
      <c r="GM300" s="517" t="s">
        <v>694</v>
      </c>
      <c r="GN300" s="616"/>
      <c r="GO300" s="616"/>
      <c r="GP300" s="28">
        <v>359.9</v>
      </c>
      <c r="GQ300" s="56">
        <v>1</v>
      </c>
      <c r="GS300" s="517" t="s">
        <v>1654</v>
      </c>
      <c r="GT300" s="616"/>
      <c r="GU300" s="616"/>
      <c r="GV300" s="28">
        <v>142.79999999999998</v>
      </c>
      <c r="GW300" s="56">
        <v>3</v>
      </c>
    </row>
    <row r="301" spans="1:226" ht="16.5">
      <c r="D301" s="244"/>
      <c r="E301" s="505"/>
      <c r="M301" s="516" t="s">
        <v>275</v>
      </c>
      <c r="N301" s="554" t="s">
        <v>4049</v>
      </c>
      <c r="O301" s="241"/>
      <c r="P301" s="241"/>
      <c r="Q301" s="241"/>
      <c r="R301" s="523">
        <f>$AR$437</f>
        <v>34</v>
      </c>
      <c r="S301" s="556">
        <f>$E$437</f>
        <v>8708.1</v>
      </c>
      <c r="V301" s="479" t="s">
        <v>153</v>
      </c>
      <c r="Y301" s="479" t="s">
        <v>3648</v>
      </c>
      <c r="AB301" s="479" t="s">
        <v>1649</v>
      </c>
      <c r="AG301" s="517" t="s">
        <v>2711</v>
      </c>
      <c r="AJ301" s="28">
        <v>291.8</v>
      </c>
      <c r="AK301" s="56">
        <v>3</v>
      </c>
      <c r="AM301" s="517" t="s">
        <v>1649</v>
      </c>
      <c r="AP301" s="28">
        <v>345.1</v>
      </c>
      <c r="AQ301" s="56">
        <v>2</v>
      </c>
      <c r="AS301" s="517" t="s">
        <v>3633</v>
      </c>
      <c r="AV301" s="28">
        <v>162.69999999999999</v>
      </c>
      <c r="AW301" s="56">
        <v>3</v>
      </c>
      <c r="AY301" s="517" t="s">
        <v>2716</v>
      </c>
      <c r="BB301" s="28">
        <v>207.89999999999998</v>
      </c>
      <c r="BC301" s="56">
        <v>3</v>
      </c>
      <c r="BE301" s="517" t="s">
        <v>1345</v>
      </c>
      <c r="BH301" s="28">
        <v>523.75000000000011</v>
      </c>
      <c r="BI301" s="56">
        <v>1</v>
      </c>
      <c r="BK301" s="517" t="s">
        <v>2203</v>
      </c>
      <c r="BN301" s="28">
        <v>309.40000000000003</v>
      </c>
      <c r="BO301" s="56">
        <v>3</v>
      </c>
      <c r="BQ301" s="517" t="s">
        <v>162</v>
      </c>
      <c r="BT301" s="28">
        <v>145.9</v>
      </c>
      <c r="BU301" s="56">
        <v>3</v>
      </c>
      <c r="BW301" s="517" t="s">
        <v>3635</v>
      </c>
      <c r="BZ301" s="28">
        <v>328.2</v>
      </c>
      <c r="CA301" s="56">
        <v>2</v>
      </c>
      <c r="CC301" s="517" t="s">
        <v>1655</v>
      </c>
      <c r="CF301" s="28">
        <v>62.6</v>
      </c>
      <c r="CG301" s="56">
        <v>0</v>
      </c>
      <c r="CI301" s="517" t="s">
        <v>3632</v>
      </c>
      <c r="CL301" s="28">
        <v>345.6</v>
      </c>
      <c r="CM301" s="56">
        <v>1</v>
      </c>
      <c r="CO301" s="517" t="s">
        <v>2711</v>
      </c>
      <c r="CR301" s="28">
        <v>340.09999999999997</v>
      </c>
      <c r="CS301" s="56">
        <v>2</v>
      </c>
      <c r="CU301" s="517" t="s">
        <v>3632</v>
      </c>
      <c r="CX301" s="28">
        <v>726.80000000000007</v>
      </c>
      <c r="CY301" s="56">
        <v>3</v>
      </c>
      <c r="DA301" s="517" t="s">
        <v>162</v>
      </c>
      <c r="DD301" s="28">
        <v>76.599999999999994</v>
      </c>
      <c r="DE301" s="56">
        <v>3</v>
      </c>
      <c r="DG301" s="517" t="s">
        <v>3624</v>
      </c>
      <c r="DJ301" s="28">
        <v>0</v>
      </c>
      <c r="DK301" s="56">
        <v>0</v>
      </c>
      <c r="DM301" s="517" t="s">
        <v>3633</v>
      </c>
      <c r="DP301" s="28">
        <v>289.5</v>
      </c>
      <c r="DQ301" s="56">
        <v>2</v>
      </c>
      <c r="DS301" s="517" t="s">
        <v>2848</v>
      </c>
      <c r="DV301" s="28">
        <v>513.05000000000007</v>
      </c>
      <c r="DW301" s="56">
        <v>2</v>
      </c>
      <c r="DY301" s="517" t="s">
        <v>3633</v>
      </c>
      <c r="EB301" s="28">
        <v>326.89999999999998</v>
      </c>
      <c r="EC301" s="56">
        <v>1</v>
      </c>
      <c r="EE301" s="517" t="s">
        <v>2722</v>
      </c>
      <c r="EH301" s="28">
        <v>260.60000000000002</v>
      </c>
      <c r="EI301" s="56">
        <v>0</v>
      </c>
      <c r="EK301" s="517" t="s">
        <v>1345</v>
      </c>
      <c r="EN301" s="28">
        <v>465</v>
      </c>
      <c r="EO301" s="56">
        <v>2</v>
      </c>
      <c r="EQ301" s="517" t="s">
        <v>3632</v>
      </c>
      <c r="ET301" s="28">
        <v>267.69999999999993</v>
      </c>
      <c r="EU301" s="56">
        <v>1</v>
      </c>
      <c r="EW301" s="517" t="s">
        <v>2832</v>
      </c>
      <c r="EZ301" s="28">
        <v>519.5</v>
      </c>
      <c r="FA301" s="56">
        <v>3</v>
      </c>
      <c r="FC301" s="517" t="s">
        <v>3635</v>
      </c>
      <c r="FF301" s="28">
        <v>60.600000000000009</v>
      </c>
      <c r="FG301" s="56">
        <v>0</v>
      </c>
      <c r="FI301" s="517" t="s">
        <v>686</v>
      </c>
      <c r="FL301" s="28">
        <v>743</v>
      </c>
      <c r="FM301" s="56">
        <v>3</v>
      </c>
      <c r="FO301" s="517" t="s">
        <v>1345</v>
      </c>
      <c r="FR301" s="28">
        <v>108</v>
      </c>
      <c r="FS301" s="56">
        <v>1</v>
      </c>
      <c r="FU301" s="517" t="s">
        <v>2210</v>
      </c>
      <c r="FX301" s="28">
        <v>553.5</v>
      </c>
      <c r="FY301" s="56">
        <v>1</v>
      </c>
      <c r="GA301" s="517" t="s">
        <v>23</v>
      </c>
      <c r="GD301" s="28">
        <v>583</v>
      </c>
      <c r="GE301" s="56">
        <v>1</v>
      </c>
      <c r="GG301" s="517" t="s">
        <v>2210</v>
      </c>
      <c r="GJ301" s="28">
        <v>596.30000000000007</v>
      </c>
      <c r="GK301" s="56">
        <v>2</v>
      </c>
      <c r="GM301" s="517" t="s">
        <v>1345</v>
      </c>
      <c r="GN301" s="616"/>
      <c r="GO301" s="616"/>
      <c r="GP301" s="28">
        <v>402.3</v>
      </c>
      <c r="GQ301" s="56">
        <v>2</v>
      </c>
      <c r="GS301" s="517" t="s">
        <v>2203</v>
      </c>
      <c r="GT301" s="616"/>
      <c r="GU301" s="616"/>
      <c r="GV301" s="28">
        <v>0</v>
      </c>
      <c r="GW301" s="56">
        <v>0</v>
      </c>
    </row>
    <row r="302" spans="1:226" ht="16.5">
      <c r="D302" s="244"/>
      <c r="E302" s="505"/>
      <c r="M302" s="516" t="s">
        <v>276</v>
      </c>
      <c r="N302" s="554" t="s">
        <v>4034</v>
      </c>
      <c r="O302" s="241"/>
      <c r="P302" s="241"/>
      <c r="Q302" s="241"/>
      <c r="R302" s="523">
        <f>$AR$401</f>
        <v>32</v>
      </c>
      <c r="S302" s="556">
        <f>$E$401</f>
        <v>10779.199999999999</v>
      </c>
      <c r="V302" s="479"/>
      <c r="Y302" s="479"/>
      <c r="AB302" s="479"/>
      <c r="AG302" s="517"/>
      <c r="AJ302" s="28"/>
      <c r="AK302" s="56"/>
      <c r="AM302" s="517"/>
      <c r="AP302" s="28"/>
      <c r="AQ302" s="56"/>
      <c r="AS302" s="517"/>
      <c r="AV302" s="28"/>
      <c r="AW302" s="56"/>
      <c r="AY302" s="517"/>
      <c r="BB302" s="28"/>
      <c r="BC302" s="56"/>
      <c r="BE302" s="517"/>
      <c r="BH302" s="28"/>
      <c r="BI302" s="56"/>
      <c r="BK302" s="517"/>
      <c r="BN302" s="28"/>
      <c r="BO302" s="56"/>
      <c r="BQ302" s="517"/>
      <c r="BT302" s="28"/>
      <c r="BU302" s="56"/>
      <c r="BW302" s="517"/>
      <c r="BZ302" s="28"/>
      <c r="CA302" s="56"/>
      <c r="CC302" s="517"/>
      <c r="CF302" s="28"/>
      <c r="CG302" s="56"/>
      <c r="CI302" s="517"/>
      <c r="CL302" s="28"/>
      <c r="CM302" s="56"/>
      <c r="CO302" s="517"/>
      <c r="CR302" s="28"/>
      <c r="CS302" s="56"/>
      <c r="CU302" s="517"/>
      <c r="CX302" s="28"/>
      <c r="CY302" s="56"/>
      <c r="DA302" s="517"/>
      <c r="DD302" s="28"/>
      <c r="DE302" s="56"/>
      <c r="DG302" s="517"/>
      <c r="DJ302" s="28"/>
      <c r="DK302" s="56"/>
      <c r="DM302" s="517"/>
      <c r="DP302" s="28"/>
      <c r="DQ302" s="56"/>
      <c r="DS302" s="517"/>
      <c r="DV302" s="28"/>
      <c r="DW302" s="56"/>
      <c r="DY302" s="517"/>
      <c r="EB302" s="28"/>
      <c r="EC302" s="56"/>
      <c r="EE302" s="517"/>
      <c r="EH302" s="28"/>
      <c r="EI302" s="56"/>
      <c r="EK302" s="517"/>
      <c r="EN302" s="28"/>
      <c r="EO302" s="56"/>
      <c r="EQ302" s="517"/>
      <c r="ET302" s="28"/>
      <c r="EU302" s="56"/>
      <c r="EW302" s="517"/>
      <c r="EZ302" s="28"/>
      <c r="FA302" s="56"/>
      <c r="FC302" s="517"/>
      <c r="FF302" s="28"/>
      <c r="FG302" s="56"/>
      <c r="FI302" s="517"/>
      <c r="FL302" s="28"/>
      <c r="FM302" s="56"/>
      <c r="FO302" s="517"/>
      <c r="FR302" s="28"/>
      <c r="FS302" s="56"/>
      <c r="FU302" s="517"/>
      <c r="FX302" s="28"/>
      <c r="FY302" s="56"/>
      <c r="GA302" s="517"/>
      <c r="GD302" s="28"/>
      <c r="GE302" s="56"/>
      <c r="GG302" s="517"/>
      <c r="GJ302" s="28"/>
      <c r="GK302" s="56"/>
      <c r="GM302" s="517"/>
      <c r="GN302" s="616"/>
      <c r="GO302" s="616"/>
      <c r="GP302" s="28"/>
      <c r="GQ302" s="56"/>
      <c r="GS302" s="517"/>
      <c r="GT302" s="616"/>
      <c r="GU302" s="616"/>
      <c r="GV302" s="28"/>
      <c r="GW302" s="56"/>
    </row>
    <row r="303" spans="1:226" ht="16.5">
      <c r="D303" s="244"/>
      <c r="E303" s="505"/>
      <c r="M303" s="516" t="s">
        <v>277</v>
      </c>
      <c r="N303" s="554" t="s">
        <v>3010</v>
      </c>
      <c r="O303" s="241"/>
      <c r="P303" s="241"/>
      <c r="Q303" s="241"/>
      <c r="R303" s="523">
        <f>$AR$430</f>
        <v>32</v>
      </c>
      <c r="S303" s="556">
        <f>$E$430</f>
        <v>10253.650000000001</v>
      </c>
      <c r="V303" s="479" t="s">
        <v>2848</v>
      </c>
      <c r="Y303" s="479" t="s">
        <v>1655</v>
      </c>
      <c r="AB303" s="479" t="s">
        <v>1661</v>
      </c>
      <c r="AG303" s="517" t="s">
        <v>2203</v>
      </c>
      <c r="AJ303" s="28">
        <v>546.20000000000005</v>
      </c>
      <c r="AK303" s="56">
        <v>3</v>
      </c>
      <c r="AM303" s="517" t="s">
        <v>3631</v>
      </c>
      <c r="AP303" s="28">
        <v>237.5</v>
      </c>
      <c r="AQ303" s="56">
        <v>3</v>
      </c>
      <c r="AS303" s="517" t="s">
        <v>3637</v>
      </c>
      <c r="AV303" s="28">
        <v>120.6</v>
      </c>
      <c r="AW303" s="56">
        <v>2</v>
      </c>
      <c r="AY303" s="517" t="s">
        <v>2730</v>
      </c>
      <c r="BB303" s="28">
        <v>93.3</v>
      </c>
      <c r="BC303" s="56">
        <v>3</v>
      </c>
      <c r="BE303" s="517" t="s">
        <v>2716</v>
      </c>
      <c r="BH303" s="28">
        <v>554</v>
      </c>
      <c r="BI303" s="56">
        <v>2</v>
      </c>
      <c r="BK303" s="517" t="s">
        <v>1655</v>
      </c>
      <c r="BN303" s="28">
        <v>200.1</v>
      </c>
      <c r="BO303" s="56">
        <v>1</v>
      </c>
      <c r="BQ303" s="517" t="s">
        <v>23</v>
      </c>
      <c r="BT303" s="28">
        <v>133.30000000000001</v>
      </c>
      <c r="BU303" s="56">
        <v>1</v>
      </c>
      <c r="BW303" s="517" t="s">
        <v>3637</v>
      </c>
      <c r="BZ303" s="28">
        <v>426.6</v>
      </c>
      <c r="CA303" s="56">
        <v>2</v>
      </c>
      <c r="CC303" s="517" t="s">
        <v>3631</v>
      </c>
      <c r="CF303" s="28">
        <v>180.9</v>
      </c>
      <c r="CG303" s="56">
        <v>3</v>
      </c>
      <c r="CI303" s="517" t="s">
        <v>1661</v>
      </c>
      <c r="CL303" s="28">
        <v>236</v>
      </c>
      <c r="CM303" s="56">
        <v>0</v>
      </c>
      <c r="CO303" s="517" t="s">
        <v>1654</v>
      </c>
      <c r="CR303" s="28">
        <v>324.29999999999995</v>
      </c>
      <c r="CS303" s="56">
        <v>1</v>
      </c>
      <c r="CU303" s="517" t="s">
        <v>686</v>
      </c>
      <c r="CX303" s="28">
        <v>658.5999999999998</v>
      </c>
      <c r="CY303" s="56">
        <v>3</v>
      </c>
      <c r="DA303" s="517" t="s">
        <v>3624</v>
      </c>
      <c r="DD303" s="28">
        <v>43.2</v>
      </c>
      <c r="DE303" s="56">
        <v>2</v>
      </c>
      <c r="DG303" s="517" t="s">
        <v>3637</v>
      </c>
      <c r="DJ303" s="28">
        <v>22.5</v>
      </c>
      <c r="DK303" s="56">
        <v>3</v>
      </c>
      <c r="DM303" s="517" t="s">
        <v>3632</v>
      </c>
      <c r="DP303" s="28">
        <v>492.15</v>
      </c>
      <c r="DQ303" s="56">
        <v>0</v>
      </c>
      <c r="DS303" s="517" t="s">
        <v>3648</v>
      </c>
      <c r="DV303" s="28">
        <v>653.34999999999991</v>
      </c>
      <c r="DW303" s="56">
        <v>1</v>
      </c>
      <c r="DY303" s="517" t="s">
        <v>2716</v>
      </c>
      <c r="EB303" s="28">
        <v>42</v>
      </c>
      <c r="EC303" s="56">
        <v>0</v>
      </c>
      <c r="EE303" s="517" t="s">
        <v>2832</v>
      </c>
      <c r="EH303" s="28">
        <v>461</v>
      </c>
      <c r="EI303" s="56">
        <v>3</v>
      </c>
      <c r="EK303" s="517" t="s">
        <v>2716</v>
      </c>
      <c r="EN303" s="28">
        <v>231.9</v>
      </c>
      <c r="EO303" s="56">
        <v>0</v>
      </c>
      <c r="EQ303" s="517" t="s">
        <v>2722</v>
      </c>
      <c r="ET303" s="28">
        <v>136.1</v>
      </c>
      <c r="EU303" s="56">
        <v>0</v>
      </c>
      <c r="EW303" s="517" t="s">
        <v>17</v>
      </c>
      <c r="EZ303" s="28">
        <v>404.4</v>
      </c>
      <c r="FA303" s="56">
        <v>0</v>
      </c>
      <c r="FC303" s="517" t="s">
        <v>1345</v>
      </c>
      <c r="FF303" s="28">
        <v>456.59999999999997</v>
      </c>
      <c r="FG303" s="56">
        <v>1</v>
      </c>
      <c r="FI303" s="517" t="s">
        <v>153</v>
      </c>
      <c r="FL303" s="28">
        <v>686</v>
      </c>
      <c r="FM303" s="56">
        <v>3</v>
      </c>
      <c r="FO303" s="517" t="s">
        <v>37</v>
      </c>
      <c r="FR303" s="28">
        <v>133.1</v>
      </c>
      <c r="FS303" s="56">
        <v>3</v>
      </c>
      <c r="FU303" s="517" t="s">
        <v>3632</v>
      </c>
      <c r="FX303" s="28">
        <v>428.8</v>
      </c>
      <c r="FY303" s="56">
        <v>0</v>
      </c>
      <c r="GA303" s="517" t="s">
        <v>1655</v>
      </c>
      <c r="GD303" s="28">
        <v>672.80000000000007</v>
      </c>
      <c r="GE303" s="56">
        <v>2</v>
      </c>
      <c r="GG303" s="517" t="s">
        <v>658</v>
      </c>
      <c r="GJ303" s="28">
        <v>402.5</v>
      </c>
      <c r="GK303" s="56">
        <v>0</v>
      </c>
      <c r="GM303" s="517" t="s">
        <v>141</v>
      </c>
      <c r="GN303" s="616"/>
      <c r="GO303" s="616"/>
      <c r="GP303" s="28">
        <v>715.2</v>
      </c>
      <c r="GQ303" s="56">
        <v>3</v>
      </c>
      <c r="GS303" s="517" t="s">
        <v>1345</v>
      </c>
      <c r="GT303" s="616"/>
      <c r="GU303" s="616"/>
      <c r="GV303" s="28">
        <v>0</v>
      </c>
      <c r="GW303" s="56">
        <v>1</v>
      </c>
    </row>
    <row r="304" spans="1:226" ht="15.75">
      <c r="D304" s="244"/>
      <c r="E304" s="505"/>
      <c r="V304" s="479" t="s">
        <v>37</v>
      </c>
      <c r="Y304" s="479" t="s">
        <v>2848</v>
      </c>
      <c r="AB304" s="479" t="s">
        <v>2722</v>
      </c>
      <c r="AG304" s="517" t="s">
        <v>162</v>
      </c>
      <c r="AJ304" s="28">
        <v>100.2</v>
      </c>
      <c r="AK304" s="56">
        <v>0</v>
      </c>
      <c r="AM304" s="517" t="s">
        <v>686</v>
      </c>
      <c r="AP304" s="28">
        <v>118</v>
      </c>
      <c r="AQ304" s="56">
        <v>0</v>
      </c>
      <c r="AS304" s="517" t="s">
        <v>37</v>
      </c>
      <c r="AV304" s="28">
        <v>118.3</v>
      </c>
      <c r="AW304" s="56">
        <v>1</v>
      </c>
      <c r="AY304" s="517" t="s">
        <v>23</v>
      </c>
      <c r="BB304" s="28">
        <v>25.599999999999998</v>
      </c>
      <c r="BC304" s="56">
        <v>0</v>
      </c>
      <c r="BE304" s="517" t="s">
        <v>1654</v>
      </c>
      <c r="BH304" s="28">
        <v>455.05</v>
      </c>
      <c r="BI304" s="56">
        <v>1</v>
      </c>
      <c r="BK304" s="517" t="s">
        <v>1342</v>
      </c>
      <c r="BN304" s="28">
        <v>203.79999999999998</v>
      </c>
      <c r="BO304" s="56">
        <v>2</v>
      </c>
      <c r="BQ304" s="517" t="s">
        <v>2848</v>
      </c>
      <c r="BT304" s="28">
        <v>152.6</v>
      </c>
      <c r="BU304" s="56">
        <v>2</v>
      </c>
      <c r="BW304" s="517" t="s">
        <v>1649</v>
      </c>
      <c r="BZ304" s="28">
        <v>392.3</v>
      </c>
      <c r="CA304" s="56">
        <v>1</v>
      </c>
      <c r="CC304" s="517" t="s">
        <v>2711</v>
      </c>
      <c r="CF304" s="28">
        <v>118.2</v>
      </c>
      <c r="CG304" s="56">
        <v>0</v>
      </c>
      <c r="CI304" s="517" t="s">
        <v>1654</v>
      </c>
      <c r="CL304" s="28">
        <v>440.8</v>
      </c>
      <c r="CM304" s="56">
        <v>3</v>
      </c>
      <c r="CO304" s="517" t="s">
        <v>2848</v>
      </c>
      <c r="CR304" s="28">
        <v>389.6</v>
      </c>
      <c r="CS304" s="56">
        <v>2</v>
      </c>
      <c r="CU304" s="517" t="s">
        <v>17</v>
      </c>
      <c r="CX304" s="28">
        <v>442</v>
      </c>
      <c r="CY304" s="56">
        <v>0</v>
      </c>
      <c r="DA304" s="517" t="s">
        <v>2848</v>
      </c>
      <c r="DD304" s="28">
        <v>39.6</v>
      </c>
      <c r="DE304" s="56">
        <v>1</v>
      </c>
      <c r="DG304" s="517" t="s">
        <v>2716</v>
      </c>
      <c r="DJ304" s="28">
        <v>16.5</v>
      </c>
      <c r="DK304" s="56">
        <v>0</v>
      </c>
      <c r="DM304" s="517" t="s">
        <v>1342</v>
      </c>
      <c r="DP304" s="28">
        <v>692.4</v>
      </c>
      <c r="DQ304" s="56">
        <v>3</v>
      </c>
      <c r="DS304" s="517" t="s">
        <v>2195</v>
      </c>
      <c r="DV304" s="28">
        <v>691.09999999999991</v>
      </c>
      <c r="DW304" s="56">
        <v>2</v>
      </c>
      <c r="DY304" s="517" t="s">
        <v>686</v>
      </c>
      <c r="EB304" s="28">
        <v>54</v>
      </c>
      <c r="EC304" s="56">
        <v>3</v>
      </c>
      <c r="EE304" s="517" t="s">
        <v>23</v>
      </c>
      <c r="EH304" s="28">
        <v>336.2</v>
      </c>
      <c r="EI304" s="56">
        <v>0</v>
      </c>
      <c r="EK304" s="517" t="s">
        <v>2210</v>
      </c>
      <c r="EN304" s="28">
        <v>361.1</v>
      </c>
      <c r="EO304" s="56">
        <v>3</v>
      </c>
      <c r="EQ304" s="517" t="s">
        <v>658</v>
      </c>
      <c r="ET304" s="28">
        <v>500.3</v>
      </c>
      <c r="EU304" s="56">
        <v>3</v>
      </c>
      <c r="EW304" s="517" t="s">
        <v>1655</v>
      </c>
      <c r="EZ304" s="28">
        <v>641.79999999999995</v>
      </c>
      <c r="FA304" s="56">
        <v>3</v>
      </c>
      <c r="FC304" s="517" t="s">
        <v>2713</v>
      </c>
      <c r="FF304" s="28">
        <v>596.29999999999995</v>
      </c>
      <c r="FG304" s="56">
        <v>2</v>
      </c>
      <c r="FI304" s="517" t="s">
        <v>2203</v>
      </c>
      <c r="FL304" s="28">
        <v>439.2</v>
      </c>
      <c r="FM304" s="56">
        <v>0</v>
      </c>
      <c r="FO304" s="517" t="s">
        <v>3632</v>
      </c>
      <c r="FR304" s="28">
        <v>58.2</v>
      </c>
      <c r="FS304" s="56">
        <v>0</v>
      </c>
      <c r="FU304" s="517" t="s">
        <v>1655</v>
      </c>
      <c r="FX304" s="28">
        <v>647</v>
      </c>
      <c r="FY304" s="56">
        <v>3</v>
      </c>
      <c r="GA304" s="517" t="s">
        <v>2716</v>
      </c>
      <c r="GD304" s="28">
        <v>558.5</v>
      </c>
      <c r="GE304" s="56">
        <v>1</v>
      </c>
      <c r="GG304" s="517" t="s">
        <v>3648</v>
      </c>
      <c r="GJ304" s="28">
        <v>534.54999999999995</v>
      </c>
      <c r="GK304" s="56">
        <v>3</v>
      </c>
      <c r="GM304" s="517" t="s">
        <v>2848</v>
      </c>
      <c r="GN304" s="616"/>
      <c r="GO304" s="616"/>
      <c r="GP304" s="28">
        <v>255.29999999999998</v>
      </c>
      <c r="GQ304" s="56">
        <v>0</v>
      </c>
      <c r="GS304" s="517" t="s">
        <v>2210</v>
      </c>
      <c r="GT304" s="616"/>
      <c r="GU304" s="616"/>
      <c r="GV304" s="28">
        <v>0</v>
      </c>
      <c r="GW304" s="56">
        <v>1</v>
      </c>
    </row>
    <row r="305" spans="17:205" ht="15.75">
      <c r="Q305" s="539">
        <v>5</v>
      </c>
      <c r="R305" s="539">
        <f>SUM(R270:R304)</f>
        <v>1525</v>
      </c>
      <c r="S305" s="551">
        <f>SUM(S270:S304)</f>
        <v>375694.5</v>
      </c>
      <c r="V305" s="479"/>
      <c r="Y305" s="479"/>
      <c r="AB305" s="479"/>
      <c r="AG305" s="517"/>
      <c r="AJ305" s="28"/>
      <c r="AK305" s="56"/>
      <c r="AM305" s="517"/>
      <c r="AP305" s="28"/>
      <c r="AQ305" s="56"/>
      <c r="AS305" s="517"/>
      <c r="AV305" s="28"/>
      <c r="AW305" s="56"/>
      <c r="AY305" s="517"/>
      <c r="BB305" s="28"/>
      <c r="BC305" s="56"/>
      <c r="BE305" s="517"/>
      <c r="BH305" s="28"/>
      <c r="BI305" s="56"/>
      <c r="BK305" s="517"/>
      <c r="BN305" s="28"/>
      <c r="BO305" s="56"/>
      <c r="BQ305" s="517"/>
      <c r="BT305" s="28"/>
      <c r="BU305" s="56"/>
      <c r="BW305" s="517"/>
      <c r="BZ305" s="28"/>
      <c r="CA305" s="56"/>
      <c r="CC305" s="517"/>
      <c r="CF305" s="28"/>
      <c r="CG305" s="56"/>
      <c r="CI305" s="517"/>
      <c r="CL305" s="28"/>
      <c r="CM305" s="56"/>
      <c r="CO305" s="517"/>
      <c r="CR305" s="28"/>
      <c r="CS305" s="56"/>
      <c r="CU305" s="517"/>
      <c r="CX305" s="28"/>
      <c r="CY305" s="56"/>
      <c r="DA305" s="517"/>
      <c r="DD305" s="28"/>
      <c r="DE305" s="56"/>
      <c r="DG305" s="517"/>
      <c r="DJ305" s="28"/>
      <c r="DK305" s="56"/>
      <c r="DM305" s="517"/>
      <c r="DP305" s="28"/>
      <c r="DQ305" s="56"/>
      <c r="DS305" s="517"/>
      <c r="DV305" s="28"/>
      <c r="DW305" s="56"/>
      <c r="DY305" s="517"/>
      <c r="EB305" s="28"/>
      <c r="EC305" s="56"/>
      <c r="EE305" s="517"/>
      <c r="EH305" s="28"/>
      <c r="EI305" s="56"/>
      <c r="EK305" s="517"/>
      <c r="EN305" s="28"/>
      <c r="EO305" s="56"/>
      <c r="EQ305" s="517"/>
      <c r="ET305" s="28"/>
      <c r="EU305" s="56"/>
      <c r="EW305" s="517"/>
      <c r="EZ305" s="28"/>
      <c r="FA305" s="56"/>
      <c r="FC305" s="517"/>
      <c r="FF305" s="28"/>
      <c r="FG305" s="56"/>
      <c r="FI305" s="517"/>
      <c r="FL305" s="28"/>
      <c r="FM305" s="56"/>
      <c r="FO305" s="517"/>
      <c r="FR305" s="28"/>
      <c r="FS305" s="56"/>
      <c r="FU305" s="517"/>
      <c r="FX305" s="28"/>
      <c r="FY305" s="56"/>
      <c r="GA305" s="517"/>
      <c r="GD305" s="28"/>
      <c r="GE305" s="56"/>
      <c r="GG305" s="517"/>
      <c r="GJ305" s="28"/>
      <c r="GK305" s="56"/>
      <c r="GM305" s="517"/>
      <c r="GN305" s="616"/>
      <c r="GO305" s="616"/>
      <c r="GP305" s="28"/>
      <c r="GQ305" s="56"/>
      <c r="GS305" s="517"/>
      <c r="GT305" s="616"/>
      <c r="GU305" s="616"/>
      <c r="GV305" s="28"/>
      <c r="GW305" s="56"/>
    </row>
    <row r="306" spans="17:205" ht="15.75">
      <c r="V306" s="479" t="s">
        <v>23</v>
      </c>
      <c r="Y306" s="479" t="s">
        <v>694</v>
      </c>
      <c r="AB306" s="479" t="s">
        <v>1654</v>
      </c>
      <c r="AG306" s="517" t="s">
        <v>3637</v>
      </c>
      <c r="AJ306" s="28">
        <v>518.79999999999995</v>
      </c>
      <c r="AK306" s="56">
        <v>3</v>
      </c>
      <c r="AM306" s="517" t="s">
        <v>2848</v>
      </c>
      <c r="AP306" s="28">
        <v>153.9</v>
      </c>
      <c r="AQ306" s="56">
        <v>1</v>
      </c>
      <c r="AS306" s="517" t="s">
        <v>3635</v>
      </c>
      <c r="AV306" s="28">
        <v>0</v>
      </c>
      <c r="AW306" s="56">
        <v>0</v>
      </c>
      <c r="AY306" s="517" t="s">
        <v>1661</v>
      </c>
      <c r="BB306" s="28">
        <v>97.600000000000009</v>
      </c>
      <c r="BC306" s="56">
        <v>3</v>
      </c>
      <c r="BE306" s="517" t="s">
        <v>2210</v>
      </c>
      <c r="BH306" s="28">
        <v>694.9</v>
      </c>
      <c r="BI306" s="56">
        <v>3</v>
      </c>
      <c r="BK306" s="517" t="s">
        <v>3637</v>
      </c>
      <c r="BN306" s="28">
        <v>235.7</v>
      </c>
      <c r="BO306" s="56">
        <v>1</v>
      </c>
      <c r="BQ306" s="517" t="s">
        <v>658</v>
      </c>
      <c r="BT306" s="28">
        <v>51.9</v>
      </c>
      <c r="BU306" s="56">
        <v>0</v>
      </c>
      <c r="BW306" s="517" t="s">
        <v>2848</v>
      </c>
      <c r="BZ306" s="28">
        <v>283.29999999999995</v>
      </c>
      <c r="CA306" s="56">
        <v>3</v>
      </c>
      <c r="CC306" s="517" t="s">
        <v>141</v>
      </c>
      <c r="CF306" s="28">
        <v>2.2000000000000002</v>
      </c>
      <c r="CG306" s="56">
        <v>0</v>
      </c>
      <c r="CI306" s="517" t="s">
        <v>3637</v>
      </c>
      <c r="CL306" s="28">
        <v>386.8</v>
      </c>
      <c r="CM306" s="56">
        <v>3</v>
      </c>
      <c r="CO306" s="517" t="s">
        <v>2720</v>
      </c>
      <c r="CR306" s="28">
        <v>510.5</v>
      </c>
      <c r="CS306" s="56">
        <v>1</v>
      </c>
      <c r="CU306" s="517" t="s">
        <v>1342</v>
      </c>
      <c r="CX306" s="28">
        <v>543.80000000000007</v>
      </c>
      <c r="CY306" s="56">
        <v>3</v>
      </c>
      <c r="DA306" s="517" t="s">
        <v>2711</v>
      </c>
      <c r="DD306" s="28">
        <v>0</v>
      </c>
      <c r="DE306" s="56">
        <v>1</v>
      </c>
      <c r="DG306" s="517" t="s">
        <v>141</v>
      </c>
      <c r="DJ306" s="28">
        <v>28</v>
      </c>
      <c r="DK306" s="56">
        <v>3</v>
      </c>
      <c r="DM306" s="517" t="s">
        <v>658</v>
      </c>
      <c r="DP306" s="28">
        <v>479</v>
      </c>
      <c r="DQ306" s="56">
        <v>3</v>
      </c>
      <c r="DS306" s="517" t="s">
        <v>1342</v>
      </c>
      <c r="DV306" s="28">
        <v>415.1</v>
      </c>
      <c r="DW306" s="56">
        <v>1</v>
      </c>
      <c r="DY306" s="517" t="s">
        <v>2720</v>
      </c>
      <c r="EB306" s="28">
        <v>156.5</v>
      </c>
      <c r="EC306" s="56">
        <v>0</v>
      </c>
      <c r="EE306" s="517" t="s">
        <v>686</v>
      </c>
      <c r="EH306" s="28">
        <v>409</v>
      </c>
      <c r="EI306" s="56">
        <v>3</v>
      </c>
      <c r="EK306" s="517" t="s">
        <v>3635</v>
      </c>
      <c r="EN306" s="28">
        <v>237.79999999999998</v>
      </c>
      <c r="EO306" s="56">
        <v>3</v>
      </c>
      <c r="EQ306" s="517" t="s">
        <v>2832</v>
      </c>
      <c r="ET306" s="28">
        <v>93.4</v>
      </c>
      <c r="EU306" s="56">
        <v>0</v>
      </c>
      <c r="EW306" s="517" t="s">
        <v>153</v>
      </c>
      <c r="EZ306" s="28">
        <v>682.6</v>
      </c>
      <c r="FA306" s="56">
        <v>3</v>
      </c>
      <c r="FC306" s="517" t="s">
        <v>3637</v>
      </c>
      <c r="FF306" s="28">
        <v>554.5</v>
      </c>
      <c r="FG306" s="56">
        <v>2</v>
      </c>
      <c r="FI306" s="517" t="s">
        <v>2716</v>
      </c>
      <c r="FL306" s="28">
        <v>504.6</v>
      </c>
      <c r="FM306" s="56">
        <v>2</v>
      </c>
      <c r="FO306" s="517" t="s">
        <v>3648</v>
      </c>
      <c r="FR306" s="28">
        <v>141.30000000000001</v>
      </c>
      <c r="FS306" s="56">
        <v>3</v>
      </c>
      <c r="FU306" s="517" t="s">
        <v>17</v>
      </c>
      <c r="FX306" s="28">
        <v>542.29999999999995</v>
      </c>
      <c r="FY306" s="56">
        <v>3</v>
      </c>
      <c r="GA306" s="517" t="s">
        <v>1649</v>
      </c>
      <c r="GD306" s="28">
        <v>404.8</v>
      </c>
      <c r="GE306" s="56">
        <v>3</v>
      </c>
      <c r="GG306" s="517" t="s">
        <v>2713</v>
      </c>
      <c r="GJ306" s="28">
        <v>662.7</v>
      </c>
      <c r="GK306" s="56">
        <v>3</v>
      </c>
      <c r="GM306" s="517" t="s">
        <v>1649</v>
      </c>
      <c r="GN306" s="616"/>
      <c r="GO306" s="616"/>
      <c r="GP306" s="28">
        <v>373.8</v>
      </c>
      <c r="GQ306" s="56">
        <v>0</v>
      </c>
      <c r="GS306" s="517" t="s">
        <v>3635</v>
      </c>
      <c r="GT306" s="616"/>
      <c r="GU306" s="616"/>
      <c r="GV306" s="28">
        <v>1.4</v>
      </c>
      <c r="GW306" s="56">
        <v>0</v>
      </c>
    </row>
    <row r="307" spans="17:205" ht="15.75">
      <c r="V307" s="479" t="s">
        <v>3635</v>
      </c>
      <c r="Y307" s="479" t="s">
        <v>686</v>
      </c>
      <c r="AB307" s="479" t="s">
        <v>17</v>
      </c>
      <c r="AG307" s="517" t="s">
        <v>2729</v>
      </c>
      <c r="AJ307" s="28">
        <v>359.9</v>
      </c>
      <c r="AK307" s="56">
        <v>0</v>
      </c>
      <c r="AM307" s="517" t="s">
        <v>2720</v>
      </c>
      <c r="AP307" s="28">
        <v>169.9</v>
      </c>
      <c r="AQ307" s="56">
        <v>2</v>
      </c>
      <c r="AS307" s="517" t="s">
        <v>2730</v>
      </c>
      <c r="AV307" s="28">
        <v>28.3</v>
      </c>
      <c r="AW307" s="56">
        <v>3</v>
      </c>
      <c r="AY307" s="517" t="s">
        <v>153</v>
      </c>
      <c r="BB307" s="28">
        <v>29.700000000000003</v>
      </c>
      <c r="BC307" s="56">
        <v>0</v>
      </c>
      <c r="BE307" s="517" t="s">
        <v>141</v>
      </c>
      <c r="BH307" s="28">
        <v>460.29999999999995</v>
      </c>
      <c r="BI307" s="56">
        <v>0</v>
      </c>
      <c r="BK307" s="517" t="s">
        <v>2722</v>
      </c>
      <c r="BN307" s="28">
        <v>246.8</v>
      </c>
      <c r="BO307" s="56">
        <v>2</v>
      </c>
      <c r="BQ307" s="517" t="s">
        <v>1654</v>
      </c>
      <c r="BT307" s="28">
        <v>138.39999999999998</v>
      </c>
      <c r="BU307" s="56">
        <v>3</v>
      </c>
      <c r="BW307" s="517" t="s">
        <v>3632</v>
      </c>
      <c r="BZ307" s="28">
        <v>173.5</v>
      </c>
      <c r="CA307" s="56">
        <v>0</v>
      </c>
      <c r="CC307" s="517" t="s">
        <v>2729</v>
      </c>
      <c r="CF307" s="28">
        <v>81.5</v>
      </c>
      <c r="CG307" s="56">
        <v>3</v>
      </c>
      <c r="CI307" s="517" t="s">
        <v>153</v>
      </c>
      <c r="CL307" s="28">
        <v>202</v>
      </c>
      <c r="CM307" s="56">
        <v>0</v>
      </c>
      <c r="CO307" s="517" t="s">
        <v>694</v>
      </c>
      <c r="CR307" s="28">
        <v>515.1</v>
      </c>
      <c r="CS307" s="56">
        <v>2</v>
      </c>
      <c r="CU307" s="517" t="s">
        <v>153</v>
      </c>
      <c r="CX307" s="28">
        <v>312.40000000000003</v>
      </c>
      <c r="CY307" s="56">
        <v>0</v>
      </c>
      <c r="DA307" s="517" t="s">
        <v>37</v>
      </c>
      <c r="DD307" s="28">
        <v>0</v>
      </c>
      <c r="DE307" s="56">
        <v>1</v>
      </c>
      <c r="DG307" s="517" t="s">
        <v>2722</v>
      </c>
      <c r="DJ307" s="28">
        <v>0</v>
      </c>
      <c r="DK307" s="56">
        <v>0</v>
      </c>
      <c r="DM307" s="517" t="s">
        <v>2848</v>
      </c>
      <c r="DP307" s="28">
        <v>245.8</v>
      </c>
      <c r="DQ307" s="56">
        <v>0</v>
      </c>
      <c r="DS307" s="517" t="s">
        <v>2716</v>
      </c>
      <c r="DV307" s="28">
        <v>458.49999999999994</v>
      </c>
      <c r="DW307" s="56">
        <v>2</v>
      </c>
      <c r="DY307" s="517" t="s">
        <v>2711</v>
      </c>
      <c r="EB307" s="28">
        <v>351</v>
      </c>
      <c r="EC307" s="56">
        <v>3</v>
      </c>
      <c r="EE307" s="517" t="s">
        <v>2195</v>
      </c>
      <c r="EH307" s="28">
        <v>147.19999999999999</v>
      </c>
      <c r="EI307" s="56">
        <v>0</v>
      </c>
      <c r="EK307" s="517" t="s">
        <v>141</v>
      </c>
      <c r="EN307" s="28">
        <v>4.5</v>
      </c>
      <c r="EO307" s="56">
        <v>0</v>
      </c>
      <c r="EQ307" s="517" t="s">
        <v>2716</v>
      </c>
      <c r="ET307" s="28">
        <v>342.7</v>
      </c>
      <c r="EU307" s="56">
        <v>3</v>
      </c>
      <c r="EW307" s="517" t="s">
        <v>37</v>
      </c>
      <c r="EZ307" s="28">
        <v>448</v>
      </c>
      <c r="FA307" s="56">
        <v>0</v>
      </c>
      <c r="FC307" s="517" t="s">
        <v>3633</v>
      </c>
      <c r="FF307" s="28">
        <v>489.2</v>
      </c>
      <c r="FG307" s="56">
        <v>1</v>
      </c>
      <c r="FI307" s="517" t="s">
        <v>2729</v>
      </c>
      <c r="FL307" s="28">
        <v>461.00000000000006</v>
      </c>
      <c r="FM307" s="56">
        <v>1</v>
      </c>
      <c r="FO307" s="517" t="s">
        <v>2713</v>
      </c>
      <c r="FR307" s="28">
        <v>101.1</v>
      </c>
      <c r="FS307" s="56">
        <v>0</v>
      </c>
      <c r="FU307" s="517" t="s">
        <v>1649</v>
      </c>
      <c r="FX307" s="28">
        <v>400.3</v>
      </c>
      <c r="FY307" s="56">
        <v>0</v>
      </c>
      <c r="GA307" s="517" t="s">
        <v>153</v>
      </c>
      <c r="GD307" s="28">
        <v>274</v>
      </c>
      <c r="GE307" s="56">
        <v>0</v>
      </c>
      <c r="GG307" s="517" t="s">
        <v>694</v>
      </c>
      <c r="GJ307" s="28">
        <v>214.5</v>
      </c>
      <c r="GK307" s="56">
        <v>0</v>
      </c>
      <c r="GM307" s="517" t="s">
        <v>23</v>
      </c>
      <c r="GN307" s="616"/>
      <c r="GO307" s="616"/>
      <c r="GP307" s="28">
        <v>757.8</v>
      </c>
      <c r="GQ307" s="56">
        <v>3</v>
      </c>
      <c r="GS307" s="517" t="s">
        <v>153</v>
      </c>
      <c r="GT307" s="616"/>
      <c r="GU307" s="616"/>
      <c r="GV307" s="28">
        <v>168</v>
      </c>
      <c r="GW307" s="56">
        <v>3</v>
      </c>
    </row>
    <row r="308" spans="17:205" ht="15.75">
      <c r="V308" s="479"/>
      <c r="Y308" s="479"/>
      <c r="AB308" s="479"/>
      <c r="AG308" s="517"/>
      <c r="AJ308" s="28"/>
      <c r="AK308" s="56"/>
      <c r="AM308" s="517"/>
      <c r="AP308" s="28"/>
      <c r="AQ308" s="56"/>
      <c r="AS308" s="517"/>
      <c r="AV308" s="28"/>
      <c r="AW308" s="56"/>
      <c r="AY308" s="517"/>
      <c r="BB308" s="28"/>
      <c r="BC308" s="56"/>
      <c r="BE308" s="517"/>
      <c r="BH308" s="28"/>
      <c r="BI308" s="56"/>
      <c r="BK308" s="517"/>
      <c r="BN308" s="28"/>
      <c r="BO308" s="56"/>
      <c r="BQ308" s="517"/>
      <c r="BT308" s="28"/>
      <c r="BU308" s="56"/>
      <c r="BW308" s="517"/>
      <c r="BZ308" s="28"/>
      <c r="CA308" s="56"/>
      <c r="CC308" s="517"/>
      <c r="CF308" s="28"/>
      <c r="CG308" s="56"/>
      <c r="CI308" s="517"/>
      <c r="CL308" s="28"/>
      <c r="CM308" s="56"/>
      <c r="CO308" s="517"/>
      <c r="CR308" s="28"/>
      <c r="CS308" s="56"/>
      <c r="CU308" s="517"/>
      <c r="CX308" s="28"/>
      <c r="CY308" s="56"/>
      <c r="DA308" s="517"/>
      <c r="DD308" s="28"/>
      <c r="DE308" s="56"/>
      <c r="DG308" s="517"/>
      <c r="DJ308" s="28"/>
      <c r="DK308" s="56"/>
      <c r="DM308" s="517"/>
      <c r="DP308" s="28"/>
      <c r="DQ308" s="56"/>
      <c r="DS308" s="517"/>
      <c r="DV308" s="28"/>
      <c r="DW308" s="56"/>
      <c r="DY308" s="517"/>
      <c r="EB308" s="28"/>
      <c r="EC308" s="56"/>
      <c r="EE308" s="517"/>
      <c r="EH308" s="28"/>
      <c r="EI308" s="56"/>
      <c r="EK308" s="517"/>
      <c r="EN308" s="28"/>
      <c r="EO308" s="56"/>
      <c r="EQ308" s="517"/>
      <c r="ET308" s="28"/>
      <c r="EU308" s="56"/>
      <c r="EW308" s="517"/>
      <c r="EZ308" s="28"/>
      <c r="FA308" s="56"/>
      <c r="FC308" s="517"/>
      <c r="FF308" s="28"/>
      <c r="FG308" s="56"/>
      <c r="FI308" s="517"/>
      <c r="FL308" s="28"/>
      <c r="FM308" s="56"/>
      <c r="FO308" s="517"/>
      <c r="FR308" s="28"/>
      <c r="FS308" s="56"/>
      <c r="FU308" s="517"/>
      <c r="FX308" s="28"/>
      <c r="FY308" s="56"/>
      <c r="GA308" s="517"/>
      <c r="GD308" s="28"/>
      <c r="GE308" s="56"/>
      <c r="GG308" s="517"/>
      <c r="GJ308" s="28"/>
      <c r="GK308" s="56"/>
      <c r="GM308" s="517"/>
      <c r="GN308" s="616"/>
      <c r="GO308" s="616"/>
      <c r="GP308" s="28"/>
      <c r="GQ308" s="56"/>
      <c r="GS308" s="517"/>
      <c r="GT308" s="616"/>
      <c r="GU308" s="616"/>
      <c r="GV308" s="28"/>
      <c r="GW308" s="56"/>
    </row>
    <row r="309" spans="17:205" ht="15.75">
      <c r="V309" s="479" t="s">
        <v>3637</v>
      </c>
      <c r="Y309" s="479" t="s">
        <v>17</v>
      </c>
      <c r="AB309" s="479" t="s">
        <v>2195</v>
      </c>
      <c r="AG309" s="517" t="s">
        <v>694</v>
      </c>
      <c r="AJ309" s="28">
        <v>36.1</v>
      </c>
      <c r="AK309" s="56">
        <v>0</v>
      </c>
      <c r="AM309" s="517" t="s">
        <v>162</v>
      </c>
      <c r="AP309" s="28">
        <v>4.4000000000000004</v>
      </c>
      <c r="AQ309" s="56">
        <v>0</v>
      </c>
      <c r="AS309" s="517" t="s">
        <v>17</v>
      </c>
      <c r="AV309" s="28">
        <v>135.5</v>
      </c>
      <c r="AW309" s="56">
        <v>0</v>
      </c>
      <c r="AY309" s="517" t="s">
        <v>1654</v>
      </c>
      <c r="BB309" s="28">
        <v>70.7</v>
      </c>
      <c r="BC309" s="56">
        <v>3</v>
      </c>
      <c r="BE309" s="517" t="s">
        <v>3635</v>
      </c>
      <c r="BH309" s="28">
        <v>477.15000000000003</v>
      </c>
      <c r="BI309" s="56">
        <v>0</v>
      </c>
      <c r="BK309" s="517" t="s">
        <v>1654</v>
      </c>
      <c r="BN309" s="28">
        <v>210.4</v>
      </c>
      <c r="BO309" s="56">
        <v>2</v>
      </c>
      <c r="BQ309" s="517" t="s">
        <v>694</v>
      </c>
      <c r="BT309" s="28">
        <v>75.5</v>
      </c>
      <c r="BU309" s="56">
        <v>3</v>
      </c>
      <c r="BW309" s="517" t="s">
        <v>162</v>
      </c>
      <c r="BZ309" s="28">
        <v>199.1</v>
      </c>
      <c r="CA309" s="56">
        <v>1</v>
      </c>
      <c r="CC309" s="517" t="s">
        <v>2716</v>
      </c>
      <c r="CF309" s="28">
        <v>75.5</v>
      </c>
      <c r="CG309" s="56">
        <v>0</v>
      </c>
      <c r="CI309" s="517" t="s">
        <v>2848</v>
      </c>
      <c r="CL309" s="28">
        <v>566.29999999999995</v>
      </c>
      <c r="CM309" s="56">
        <v>3</v>
      </c>
      <c r="CO309" s="517" t="s">
        <v>3631</v>
      </c>
      <c r="CR309" s="28">
        <v>155.1</v>
      </c>
      <c r="CS309" s="56">
        <v>0</v>
      </c>
      <c r="CU309" s="517" t="s">
        <v>37</v>
      </c>
      <c r="CX309" s="28">
        <v>297.49999999999994</v>
      </c>
      <c r="CY309" s="56">
        <v>0</v>
      </c>
      <c r="DA309" s="517" t="s">
        <v>2720</v>
      </c>
      <c r="DD309" s="28">
        <v>80.7</v>
      </c>
      <c r="DE309" s="56">
        <v>3</v>
      </c>
      <c r="DG309" s="517" t="s">
        <v>1345</v>
      </c>
      <c r="DJ309" s="28">
        <v>22.5</v>
      </c>
      <c r="DK309" s="56">
        <v>0</v>
      </c>
      <c r="DM309" s="517" t="s">
        <v>2720</v>
      </c>
      <c r="DP309" s="28">
        <v>497.25</v>
      </c>
      <c r="DQ309" s="56">
        <v>3</v>
      </c>
      <c r="DS309" s="517" t="s">
        <v>1345</v>
      </c>
      <c r="DV309" s="28">
        <v>145.80000000000001</v>
      </c>
      <c r="DW309" s="56">
        <v>0</v>
      </c>
      <c r="DY309" s="517" t="s">
        <v>1661</v>
      </c>
      <c r="EB309" s="28">
        <v>130</v>
      </c>
      <c r="EC309" s="56">
        <v>3</v>
      </c>
      <c r="EE309" s="517" t="s">
        <v>141</v>
      </c>
      <c r="EH309" s="28">
        <v>162</v>
      </c>
      <c r="EI309" s="56">
        <v>0</v>
      </c>
      <c r="EK309" s="517" t="s">
        <v>1649</v>
      </c>
      <c r="EN309" s="28">
        <v>305.5</v>
      </c>
      <c r="EO309" s="56">
        <v>3</v>
      </c>
      <c r="EQ309" s="517" t="s">
        <v>3648</v>
      </c>
      <c r="ET309" s="28">
        <v>275.5</v>
      </c>
      <c r="EU309" s="56">
        <v>3</v>
      </c>
      <c r="EW309" s="517" t="s">
        <v>162</v>
      </c>
      <c r="EZ309" s="28">
        <v>449</v>
      </c>
      <c r="FA309" s="56">
        <v>1</v>
      </c>
      <c r="FC309" s="517" t="s">
        <v>2711</v>
      </c>
      <c r="FF309" s="28">
        <v>436</v>
      </c>
      <c r="FG309" s="56">
        <v>0</v>
      </c>
      <c r="FI309" s="517" t="s">
        <v>2195</v>
      </c>
      <c r="FL309" s="28">
        <v>367.50000000000006</v>
      </c>
      <c r="FM309" s="56">
        <v>0</v>
      </c>
      <c r="FO309" s="517" t="s">
        <v>1655</v>
      </c>
      <c r="FR309" s="28">
        <v>125.5</v>
      </c>
      <c r="FS309" s="56">
        <v>1</v>
      </c>
      <c r="FU309" s="517" t="s">
        <v>3624</v>
      </c>
      <c r="FX309" s="28">
        <v>509.79999999999995</v>
      </c>
      <c r="FY309" s="56">
        <v>2</v>
      </c>
      <c r="GA309" s="517" t="s">
        <v>2210</v>
      </c>
      <c r="GD309" s="28">
        <v>551.4</v>
      </c>
      <c r="GE309" s="56">
        <v>3</v>
      </c>
      <c r="GG309" s="517" t="s">
        <v>1345</v>
      </c>
      <c r="GJ309" s="28">
        <v>548.70000000000005</v>
      </c>
      <c r="GK309" s="56">
        <v>3</v>
      </c>
      <c r="GM309" s="517" t="s">
        <v>153</v>
      </c>
      <c r="GN309" s="616"/>
      <c r="GO309" s="616"/>
      <c r="GP309" s="28">
        <v>409.40000000000003</v>
      </c>
      <c r="GQ309" s="56">
        <v>2</v>
      </c>
      <c r="GS309" s="517" t="s">
        <v>1661</v>
      </c>
      <c r="GT309" s="616"/>
      <c r="GU309" s="616"/>
      <c r="GV309" s="28">
        <v>4.8</v>
      </c>
      <c r="GW309" s="56">
        <v>0</v>
      </c>
    </row>
    <row r="310" spans="17:205" ht="15.75">
      <c r="V310" s="479" t="s">
        <v>2832</v>
      </c>
      <c r="Y310" s="479" t="s">
        <v>2195</v>
      </c>
      <c r="AB310" s="479" t="s">
        <v>153</v>
      </c>
      <c r="AG310" s="517" t="s">
        <v>2210</v>
      </c>
      <c r="AJ310" s="28">
        <v>168.5</v>
      </c>
      <c r="AK310" s="56">
        <v>3</v>
      </c>
      <c r="AM310" s="517" t="s">
        <v>2722</v>
      </c>
      <c r="AP310" s="28">
        <v>296.8</v>
      </c>
      <c r="AQ310" s="56">
        <v>3</v>
      </c>
      <c r="AS310" s="517" t="s">
        <v>1661</v>
      </c>
      <c r="AV310" s="28">
        <v>180.7</v>
      </c>
      <c r="AW310" s="56">
        <v>3</v>
      </c>
      <c r="AY310" s="517" t="s">
        <v>3632</v>
      </c>
      <c r="BB310" s="28">
        <v>40.1</v>
      </c>
      <c r="BC310" s="56">
        <v>0</v>
      </c>
      <c r="BE310" s="517" t="s">
        <v>1661</v>
      </c>
      <c r="BH310" s="28">
        <v>1117.2</v>
      </c>
      <c r="BI310" s="56">
        <v>3</v>
      </c>
      <c r="BK310" s="517" t="s">
        <v>2195</v>
      </c>
      <c r="BN310" s="28">
        <v>181</v>
      </c>
      <c r="BO310" s="56">
        <v>1</v>
      </c>
      <c r="BQ310" s="517" t="s">
        <v>37</v>
      </c>
      <c r="BT310" s="28">
        <v>19.599999999999998</v>
      </c>
      <c r="BU310" s="56">
        <v>0</v>
      </c>
      <c r="BW310" s="517" t="s">
        <v>23</v>
      </c>
      <c r="BZ310" s="28">
        <v>204.3</v>
      </c>
      <c r="CA310" s="56">
        <v>2</v>
      </c>
      <c r="CC310" s="517" t="s">
        <v>2848</v>
      </c>
      <c r="CF310" s="28">
        <v>164.4</v>
      </c>
      <c r="CG310" s="56">
        <v>3</v>
      </c>
      <c r="CI310" s="517" t="s">
        <v>2195</v>
      </c>
      <c r="CL310" s="28">
        <v>280.5</v>
      </c>
      <c r="CM310" s="56">
        <v>0</v>
      </c>
      <c r="CO310" s="517" t="s">
        <v>1655</v>
      </c>
      <c r="CR310" s="28">
        <v>465.3</v>
      </c>
      <c r="CS310" s="56">
        <v>3</v>
      </c>
      <c r="CU310" s="517" t="s">
        <v>2729</v>
      </c>
      <c r="CX310" s="28">
        <v>680.6</v>
      </c>
      <c r="CY310" s="56">
        <v>3</v>
      </c>
      <c r="DA310" s="517" t="s">
        <v>2832</v>
      </c>
      <c r="DD310" s="28">
        <v>0</v>
      </c>
      <c r="DE310" s="56">
        <v>0</v>
      </c>
      <c r="DG310" s="517" t="s">
        <v>2195</v>
      </c>
      <c r="DJ310" s="28">
        <v>35</v>
      </c>
      <c r="DK310" s="56">
        <v>3</v>
      </c>
      <c r="DM310" s="517" t="s">
        <v>141</v>
      </c>
      <c r="DP310" s="28">
        <v>351.3</v>
      </c>
      <c r="DQ310" s="56">
        <v>0</v>
      </c>
      <c r="DS310" s="517" t="s">
        <v>2730</v>
      </c>
      <c r="DV310" s="28">
        <v>380.59999999999997</v>
      </c>
      <c r="DW310" s="56">
        <v>3</v>
      </c>
      <c r="DY310" s="517" t="s">
        <v>2713</v>
      </c>
      <c r="EB310" s="28">
        <v>44.5</v>
      </c>
      <c r="EC310" s="56">
        <v>0</v>
      </c>
      <c r="EE310" s="517" t="s">
        <v>153</v>
      </c>
      <c r="EH310" s="28">
        <v>464.9</v>
      </c>
      <c r="EI310" s="56">
        <v>3</v>
      </c>
      <c r="EK310" s="517" t="s">
        <v>37</v>
      </c>
      <c r="EN310" s="28">
        <v>228.7</v>
      </c>
      <c r="EO310" s="56">
        <v>0</v>
      </c>
      <c r="EQ310" s="517" t="s">
        <v>1661</v>
      </c>
      <c r="ET310" s="28">
        <v>192.5</v>
      </c>
      <c r="EU310" s="56">
        <v>0</v>
      </c>
      <c r="EW310" s="517" t="s">
        <v>3637</v>
      </c>
      <c r="EZ310" s="28">
        <v>552</v>
      </c>
      <c r="FA310" s="56">
        <v>2</v>
      </c>
      <c r="FC310" s="517" t="s">
        <v>23</v>
      </c>
      <c r="FF310" s="28">
        <v>661.80000000000007</v>
      </c>
      <c r="FG310" s="56">
        <v>3</v>
      </c>
      <c r="FI310" s="517" t="s">
        <v>141</v>
      </c>
      <c r="FL310" s="28">
        <v>540</v>
      </c>
      <c r="FM310" s="56">
        <v>3</v>
      </c>
      <c r="FO310" s="517" t="s">
        <v>23</v>
      </c>
      <c r="FR310" s="28">
        <v>131</v>
      </c>
      <c r="FS310" s="56">
        <v>2</v>
      </c>
      <c r="FU310" s="517" t="s">
        <v>3631</v>
      </c>
      <c r="FX310" s="28">
        <v>451.4</v>
      </c>
      <c r="FY310" s="56">
        <v>1</v>
      </c>
      <c r="GA310" s="517" t="s">
        <v>162</v>
      </c>
      <c r="GD310" s="28">
        <v>401.3</v>
      </c>
      <c r="GE310" s="56">
        <v>0</v>
      </c>
      <c r="GG310" s="517" t="s">
        <v>686</v>
      </c>
      <c r="GJ310" s="28">
        <v>412.90000000000003</v>
      </c>
      <c r="GK310" s="56">
        <v>0</v>
      </c>
      <c r="GM310" s="517" t="s">
        <v>658</v>
      </c>
      <c r="GN310" s="616"/>
      <c r="GO310" s="616"/>
      <c r="GP310" s="28">
        <v>406.29999999999995</v>
      </c>
      <c r="GQ310" s="56">
        <v>1</v>
      </c>
      <c r="GS310" s="517" t="s">
        <v>2711</v>
      </c>
      <c r="GT310" s="616"/>
      <c r="GU310" s="616"/>
      <c r="GV310" s="28">
        <v>120.10000000000001</v>
      </c>
      <c r="GW310" s="56">
        <v>3</v>
      </c>
    </row>
    <row r="311" spans="17:205" ht="15.75">
      <c r="V311" s="479"/>
      <c r="Y311" s="479"/>
      <c r="AB311" s="479"/>
      <c r="AG311" s="517"/>
      <c r="AJ311" s="28"/>
      <c r="AK311" s="56"/>
      <c r="AM311" s="517"/>
      <c r="AP311" s="28"/>
      <c r="AQ311" s="56"/>
      <c r="AS311" s="517"/>
      <c r="AV311" s="28"/>
      <c r="AW311" s="56"/>
      <c r="AY311" s="517"/>
      <c r="BB311" s="28"/>
      <c r="BC311" s="56"/>
      <c r="BE311" s="517"/>
      <c r="BH311" s="28"/>
      <c r="BI311" s="56"/>
      <c r="BK311" s="517"/>
      <c r="BN311" s="28"/>
      <c r="BO311" s="56"/>
      <c r="BQ311" s="517"/>
      <c r="BT311" s="28"/>
      <c r="BU311" s="56"/>
      <c r="BW311" s="517"/>
      <c r="BZ311" s="28"/>
      <c r="CA311" s="56"/>
      <c r="CC311" s="517"/>
      <c r="CF311" s="28"/>
      <c r="CG311" s="56"/>
      <c r="CI311" s="517"/>
      <c r="CL311" s="28"/>
      <c r="CM311" s="56"/>
      <c r="CO311" s="517"/>
      <c r="CR311" s="28"/>
      <c r="CS311" s="56"/>
      <c r="CU311" s="517"/>
      <c r="CX311" s="28"/>
      <c r="CY311" s="56"/>
      <c r="DA311" s="517"/>
      <c r="DD311" s="28"/>
      <c r="DE311" s="56"/>
      <c r="DG311" s="517"/>
      <c r="DJ311" s="28"/>
      <c r="DK311" s="56"/>
      <c r="DM311" s="517"/>
      <c r="DP311" s="28"/>
      <c r="DQ311" s="56"/>
      <c r="DS311" s="517"/>
      <c r="DV311" s="28"/>
      <c r="DW311" s="56"/>
      <c r="DY311" s="517"/>
      <c r="EB311" s="28"/>
      <c r="EC311" s="56"/>
      <c r="EE311" s="517"/>
      <c r="EH311" s="28"/>
      <c r="EI311" s="56"/>
      <c r="EK311" s="517"/>
      <c r="EN311" s="28"/>
      <c r="EO311" s="56"/>
      <c r="EQ311" s="517"/>
      <c r="ET311" s="28"/>
      <c r="EU311" s="56"/>
      <c r="EW311" s="517"/>
      <c r="EZ311" s="28"/>
      <c r="FA311" s="56"/>
      <c r="FC311" s="517"/>
      <c r="FF311" s="28"/>
      <c r="FG311" s="56"/>
      <c r="FI311" s="517"/>
      <c r="FL311" s="28"/>
      <c r="FM311" s="56"/>
      <c r="FO311" s="517"/>
      <c r="FR311" s="28"/>
      <c r="FS311" s="56"/>
      <c r="FU311" s="517"/>
      <c r="FX311" s="28"/>
      <c r="FY311" s="56"/>
      <c r="GA311" s="517"/>
      <c r="GD311" s="28"/>
      <c r="GE311" s="56"/>
      <c r="GG311" s="517"/>
      <c r="GJ311" s="28"/>
      <c r="GK311" s="56"/>
      <c r="GM311" s="517"/>
      <c r="GN311" s="616"/>
      <c r="GO311" s="616"/>
      <c r="GP311" s="28"/>
      <c r="GQ311" s="56"/>
      <c r="GS311" s="517"/>
      <c r="GT311" s="616"/>
      <c r="GU311" s="616"/>
      <c r="GV311" s="28"/>
      <c r="GW311" s="56"/>
    </row>
    <row r="312" spans="17:205" ht="15.75">
      <c r="V312" s="479" t="s">
        <v>3648</v>
      </c>
      <c r="Y312" s="479" t="s">
        <v>3635</v>
      </c>
      <c r="AB312" s="479" t="s">
        <v>3648</v>
      </c>
      <c r="AG312" s="517" t="s">
        <v>2713</v>
      </c>
      <c r="AJ312" s="28">
        <v>340.9</v>
      </c>
      <c r="AK312" s="56">
        <v>3</v>
      </c>
      <c r="AM312" s="517" t="s">
        <v>2716</v>
      </c>
      <c r="AP312" s="28">
        <v>311.7</v>
      </c>
      <c r="AQ312" s="56">
        <v>3</v>
      </c>
      <c r="AS312" s="517" t="s">
        <v>2720</v>
      </c>
      <c r="AV312" s="28">
        <v>185.4</v>
      </c>
      <c r="AW312" s="56">
        <v>3</v>
      </c>
      <c r="AY312" s="517" t="s">
        <v>141</v>
      </c>
      <c r="BB312" s="28">
        <v>129.6</v>
      </c>
      <c r="BC312" s="56">
        <v>3</v>
      </c>
      <c r="BE312" s="517" t="s">
        <v>1342</v>
      </c>
      <c r="BH312" s="28">
        <v>610.5</v>
      </c>
      <c r="BI312" s="56">
        <v>3</v>
      </c>
      <c r="BK312" s="517" t="s">
        <v>2729</v>
      </c>
      <c r="BN312" s="28">
        <v>139.19999999999999</v>
      </c>
      <c r="BO312" s="56">
        <v>2</v>
      </c>
      <c r="BQ312" s="517" t="s">
        <v>153</v>
      </c>
      <c r="BT312" s="28">
        <v>0</v>
      </c>
      <c r="BU312" s="56">
        <v>0</v>
      </c>
      <c r="BW312" s="517" t="s">
        <v>686</v>
      </c>
      <c r="BZ312" s="28">
        <v>378.5</v>
      </c>
      <c r="CA312" s="56">
        <v>3</v>
      </c>
      <c r="CC312" s="517" t="s">
        <v>3635</v>
      </c>
      <c r="CF312" s="28">
        <v>102.5</v>
      </c>
      <c r="CG312" s="56">
        <v>2</v>
      </c>
      <c r="CI312" s="517" t="s">
        <v>2210</v>
      </c>
      <c r="CL312" s="28">
        <v>508.59999999999997</v>
      </c>
      <c r="CM312" s="56">
        <v>3</v>
      </c>
      <c r="CO312" s="517" t="s">
        <v>17</v>
      </c>
      <c r="CR312" s="28">
        <v>290.59999999999997</v>
      </c>
      <c r="CS312" s="56">
        <v>0</v>
      </c>
      <c r="CU312" s="517" t="s">
        <v>2210</v>
      </c>
      <c r="CX312" s="28">
        <v>600.79999999999995</v>
      </c>
      <c r="CY312" s="56">
        <v>0</v>
      </c>
      <c r="DA312" s="517" t="s">
        <v>3632</v>
      </c>
      <c r="DD312" s="28">
        <v>26.299999999999997</v>
      </c>
      <c r="DE312" s="56">
        <v>2</v>
      </c>
      <c r="DG312" s="517" t="s">
        <v>1655</v>
      </c>
      <c r="DJ312" s="28">
        <v>6.5</v>
      </c>
      <c r="DK312" s="56">
        <v>3</v>
      </c>
      <c r="DM312" s="517" t="s">
        <v>37</v>
      </c>
      <c r="DP312" s="28">
        <v>387.3</v>
      </c>
      <c r="DQ312" s="56">
        <v>0</v>
      </c>
      <c r="DS312" s="517" t="s">
        <v>1655</v>
      </c>
      <c r="DV312" s="28">
        <v>567.49999999999989</v>
      </c>
      <c r="DW312" s="56">
        <v>1</v>
      </c>
      <c r="DY312" s="517" t="s">
        <v>3635</v>
      </c>
      <c r="EB312" s="28">
        <v>22.5</v>
      </c>
      <c r="EC312" s="56">
        <v>0</v>
      </c>
      <c r="EE312" s="517" t="s">
        <v>3633</v>
      </c>
      <c r="EH312" s="28">
        <v>169.2</v>
      </c>
      <c r="EI312" s="56">
        <v>0</v>
      </c>
      <c r="EK312" s="517" t="s">
        <v>658</v>
      </c>
      <c r="EN312" s="28">
        <v>136.99999999999997</v>
      </c>
      <c r="EO312" s="56">
        <v>0</v>
      </c>
      <c r="EQ312" s="517" t="s">
        <v>1345</v>
      </c>
      <c r="ET312" s="28">
        <v>406.40000000000003</v>
      </c>
      <c r="EU312" s="56">
        <v>3</v>
      </c>
      <c r="EW312" s="517" t="s">
        <v>658</v>
      </c>
      <c r="EZ312" s="28">
        <v>589.5</v>
      </c>
      <c r="FA312" s="56">
        <v>3</v>
      </c>
      <c r="FC312" s="517" t="s">
        <v>1342</v>
      </c>
      <c r="FF312" s="28">
        <v>365.59999999999997</v>
      </c>
      <c r="FG312" s="56">
        <v>1</v>
      </c>
      <c r="FI312" s="517" t="s">
        <v>1649</v>
      </c>
      <c r="FL312" s="28">
        <v>280.60000000000002</v>
      </c>
      <c r="FM312" s="56">
        <v>0</v>
      </c>
      <c r="FO312" s="517" t="s">
        <v>2720</v>
      </c>
      <c r="FR312" s="28">
        <v>78.100000000000009</v>
      </c>
      <c r="FS312" s="56">
        <v>0</v>
      </c>
      <c r="FU312" s="517" t="s">
        <v>2713</v>
      </c>
      <c r="FX312" s="28">
        <v>465.59999999999997</v>
      </c>
      <c r="FY312" s="56">
        <v>2</v>
      </c>
      <c r="GA312" s="517" t="s">
        <v>141</v>
      </c>
      <c r="GD312" s="28">
        <v>549.5</v>
      </c>
      <c r="GE312" s="56">
        <v>2</v>
      </c>
      <c r="GG312" s="517" t="s">
        <v>23</v>
      </c>
      <c r="GJ312" s="28">
        <v>349.20000000000005</v>
      </c>
      <c r="GK312" s="56">
        <v>0</v>
      </c>
      <c r="GM312" s="517" t="s">
        <v>2729</v>
      </c>
      <c r="GN312" s="616"/>
      <c r="GO312" s="616"/>
      <c r="GP312" s="28">
        <v>590.20000000000005</v>
      </c>
      <c r="GQ312" s="56">
        <v>0</v>
      </c>
      <c r="GS312" s="517" t="s">
        <v>3637</v>
      </c>
      <c r="GT312" s="616"/>
      <c r="GU312" s="616"/>
      <c r="GV312" s="28">
        <v>82.5</v>
      </c>
      <c r="GW312" s="56">
        <v>1</v>
      </c>
    </row>
    <row r="313" spans="17:205" ht="15.75">
      <c r="V313" s="479" t="s">
        <v>2210</v>
      </c>
      <c r="Y313" s="479" t="s">
        <v>3632</v>
      </c>
      <c r="AB313" s="479" t="s">
        <v>3631</v>
      </c>
      <c r="AG313" s="517" t="s">
        <v>37</v>
      </c>
      <c r="AJ313" s="28">
        <v>189</v>
      </c>
      <c r="AK313" s="56">
        <v>0</v>
      </c>
      <c r="AM313" s="517" t="s">
        <v>3632</v>
      </c>
      <c r="AP313" s="28">
        <v>178.7</v>
      </c>
      <c r="AQ313" s="56">
        <v>0</v>
      </c>
      <c r="AS313" s="517" t="s">
        <v>162</v>
      </c>
      <c r="AV313" s="28">
        <v>112.8</v>
      </c>
      <c r="AW313" s="56">
        <v>0</v>
      </c>
      <c r="AY313" s="517" t="s">
        <v>694</v>
      </c>
      <c r="BB313" s="28">
        <v>57.05</v>
      </c>
      <c r="BC313" s="56">
        <v>0</v>
      </c>
      <c r="BE313" s="517" t="s">
        <v>37</v>
      </c>
      <c r="BH313" s="28">
        <v>484.20000000000005</v>
      </c>
      <c r="BI313" s="56">
        <v>0</v>
      </c>
      <c r="BK313" s="517" t="s">
        <v>2210</v>
      </c>
      <c r="BN313" s="28">
        <v>124.19999999999999</v>
      </c>
      <c r="BO313" s="56">
        <v>1</v>
      </c>
      <c r="BQ313" s="517" t="s">
        <v>3633</v>
      </c>
      <c r="BT313" s="28">
        <v>91.4</v>
      </c>
      <c r="BU313" s="56">
        <v>3</v>
      </c>
      <c r="BW313" s="517" t="s">
        <v>2203</v>
      </c>
      <c r="BZ313" s="28">
        <v>195.3</v>
      </c>
      <c r="CA313" s="56">
        <v>0</v>
      </c>
      <c r="CC313" s="517" t="s">
        <v>2713</v>
      </c>
      <c r="CF313" s="28">
        <v>83.7</v>
      </c>
      <c r="CG313" s="56">
        <v>1</v>
      </c>
      <c r="CI313" s="517" t="s">
        <v>2203</v>
      </c>
      <c r="CL313" s="28">
        <v>236</v>
      </c>
      <c r="CM313" s="56">
        <v>0</v>
      </c>
      <c r="CO313" s="517" t="s">
        <v>1342</v>
      </c>
      <c r="CR313" s="28">
        <v>376.20000000000005</v>
      </c>
      <c r="CS313" s="56">
        <v>3</v>
      </c>
      <c r="CU313" s="517" t="s">
        <v>2720</v>
      </c>
      <c r="CX313" s="28">
        <v>765.1</v>
      </c>
      <c r="CY313" s="56">
        <v>3</v>
      </c>
      <c r="DA313" s="517" t="s">
        <v>3637</v>
      </c>
      <c r="DD313" s="28">
        <v>24</v>
      </c>
      <c r="DE313" s="56">
        <v>1</v>
      </c>
      <c r="DG313" s="517" t="s">
        <v>2711</v>
      </c>
      <c r="DJ313" s="28">
        <v>0</v>
      </c>
      <c r="DK313" s="56">
        <v>0</v>
      </c>
      <c r="DM313" s="517" t="s">
        <v>1655</v>
      </c>
      <c r="DP313" s="28">
        <v>551.75</v>
      </c>
      <c r="DQ313" s="56">
        <v>3</v>
      </c>
      <c r="DS313" s="517" t="s">
        <v>658</v>
      </c>
      <c r="DV313" s="28">
        <v>646.39999999999986</v>
      </c>
      <c r="DW313" s="56">
        <v>2</v>
      </c>
      <c r="DY313" s="517" t="s">
        <v>2832</v>
      </c>
      <c r="EB313" s="28">
        <v>253.9</v>
      </c>
      <c r="EC313" s="56">
        <v>3</v>
      </c>
      <c r="EE313" s="517" t="s">
        <v>162</v>
      </c>
      <c r="EH313" s="28">
        <v>276.5</v>
      </c>
      <c r="EI313" s="56">
        <v>3</v>
      </c>
      <c r="EK313" s="517" t="s">
        <v>3633</v>
      </c>
      <c r="EN313" s="28">
        <v>187.9</v>
      </c>
      <c r="EO313" s="56">
        <v>3</v>
      </c>
      <c r="EQ313" s="517" t="s">
        <v>162</v>
      </c>
      <c r="ET313" s="28">
        <v>193.9</v>
      </c>
      <c r="EU313" s="56">
        <v>0</v>
      </c>
      <c r="EW313" s="517" t="s">
        <v>2713</v>
      </c>
      <c r="EZ313" s="28">
        <v>378</v>
      </c>
      <c r="FA313" s="56">
        <v>0</v>
      </c>
      <c r="FC313" s="517" t="s">
        <v>2848</v>
      </c>
      <c r="FF313" s="28">
        <v>402.3</v>
      </c>
      <c r="FG313" s="56">
        <v>2</v>
      </c>
      <c r="FI313" s="517" t="s">
        <v>2720</v>
      </c>
      <c r="FL313" s="28">
        <v>466.5</v>
      </c>
      <c r="FM313" s="56">
        <v>3</v>
      </c>
      <c r="FO313" s="517" t="s">
        <v>17</v>
      </c>
      <c r="FR313" s="28">
        <v>123.6</v>
      </c>
      <c r="FS313" s="56">
        <v>3</v>
      </c>
      <c r="FU313" s="517" t="s">
        <v>1342</v>
      </c>
      <c r="FX313" s="28">
        <v>432.3</v>
      </c>
      <c r="FY313" s="56">
        <v>1</v>
      </c>
      <c r="GA313" s="517" t="s">
        <v>3624</v>
      </c>
      <c r="GD313" s="28">
        <v>512.4</v>
      </c>
      <c r="GE313" s="56">
        <v>1</v>
      </c>
      <c r="GG313" s="517" t="s">
        <v>2720</v>
      </c>
      <c r="GJ313" s="28">
        <v>589.5</v>
      </c>
      <c r="GK313" s="56">
        <v>3</v>
      </c>
      <c r="GM313" s="517" t="s">
        <v>1661</v>
      </c>
      <c r="GN313" s="616"/>
      <c r="GO313" s="616"/>
      <c r="GP313" s="28">
        <v>761.1</v>
      </c>
      <c r="GQ313" s="56">
        <v>3</v>
      </c>
      <c r="GS313" s="517" t="s">
        <v>694</v>
      </c>
      <c r="GT313" s="616"/>
      <c r="GU313" s="616"/>
      <c r="GV313" s="28">
        <v>91.5</v>
      </c>
      <c r="GW313" s="56">
        <v>2</v>
      </c>
    </row>
    <row r="314" spans="17:205" ht="15.75">
      <c r="V314" s="479"/>
      <c r="Y314" s="479"/>
      <c r="AB314" s="479"/>
      <c r="AG314" s="517"/>
      <c r="AJ314" s="28"/>
      <c r="AK314" s="56"/>
      <c r="AM314" s="517"/>
      <c r="AP314" s="28"/>
      <c r="AQ314" s="56"/>
      <c r="AS314" s="517"/>
      <c r="AV314" s="28"/>
      <c r="AW314" s="56"/>
      <c r="AY314" s="517"/>
      <c r="BB314" s="28"/>
      <c r="BC314" s="56"/>
      <c r="BE314" s="517"/>
      <c r="BH314" s="28"/>
      <c r="BI314" s="56"/>
      <c r="BK314" s="517"/>
      <c r="BN314" s="28"/>
      <c r="BO314" s="56"/>
      <c r="BQ314" s="517"/>
      <c r="BT314" s="28"/>
      <c r="BU314" s="56"/>
      <c r="BW314" s="517"/>
      <c r="BZ314" s="28"/>
      <c r="CA314" s="56"/>
      <c r="CC314" s="517"/>
      <c r="CF314" s="28"/>
      <c r="CG314" s="56"/>
      <c r="CI314" s="517"/>
      <c r="CL314" s="28"/>
      <c r="CM314" s="56"/>
      <c r="CO314" s="517"/>
      <c r="CR314" s="28"/>
      <c r="CS314" s="56"/>
      <c r="CU314" s="517"/>
      <c r="CX314" s="28"/>
      <c r="CY314" s="56"/>
      <c r="DA314" s="517"/>
      <c r="DD314" s="28"/>
      <c r="DE314" s="56"/>
      <c r="DG314" s="517"/>
      <c r="DJ314" s="28"/>
      <c r="DK314" s="56"/>
      <c r="DM314" s="517"/>
      <c r="DP314" s="28"/>
      <c r="DQ314" s="56"/>
      <c r="DS314" s="517"/>
      <c r="DV314" s="28"/>
      <c r="DW314" s="56"/>
      <c r="DY314" s="517"/>
      <c r="EB314" s="28"/>
      <c r="EC314" s="56"/>
      <c r="EE314" s="517"/>
      <c r="EH314" s="28"/>
      <c r="EI314" s="56"/>
      <c r="EK314" s="517"/>
      <c r="EN314" s="28"/>
      <c r="EO314" s="56"/>
      <c r="EQ314" s="517"/>
      <c r="ET314" s="28"/>
      <c r="EU314" s="56"/>
      <c r="EW314" s="517"/>
      <c r="EZ314" s="28"/>
      <c r="FA314" s="56"/>
      <c r="FC314" s="517"/>
      <c r="FF314" s="28"/>
      <c r="FG314" s="56"/>
      <c r="FI314" s="517"/>
      <c r="FL314" s="28"/>
      <c r="FM314" s="56"/>
      <c r="FO314" s="517"/>
      <c r="FR314" s="28"/>
      <c r="FS314" s="56"/>
      <c r="FU314" s="517"/>
      <c r="FX314" s="28"/>
      <c r="FY314" s="56"/>
      <c r="GA314" s="517"/>
      <c r="GD314" s="28"/>
      <c r="GE314" s="56"/>
      <c r="GG314" s="517"/>
      <c r="GJ314" s="28"/>
      <c r="GK314" s="56"/>
      <c r="GM314" s="517"/>
      <c r="GN314" s="616"/>
      <c r="GO314" s="616"/>
      <c r="GP314" s="28"/>
      <c r="GQ314" s="56"/>
      <c r="GS314" s="517"/>
      <c r="GT314" s="616"/>
      <c r="GU314" s="616"/>
      <c r="GV314" s="28"/>
      <c r="GW314" s="56"/>
    </row>
    <row r="315" spans="17:205" ht="15.75">
      <c r="V315" s="479" t="s">
        <v>2195</v>
      </c>
      <c r="Y315" s="479" t="s">
        <v>3631</v>
      </c>
      <c r="AB315" s="479" t="s">
        <v>2713</v>
      </c>
      <c r="AG315" s="517" t="s">
        <v>1649</v>
      </c>
      <c r="AJ315" s="28">
        <v>606.85</v>
      </c>
      <c r="AK315" s="56">
        <v>3</v>
      </c>
      <c r="AM315" s="517" t="s">
        <v>2711</v>
      </c>
      <c r="AP315" s="28">
        <v>126.5</v>
      </c>
      <c r="AQ315" s="56">
        <v>0</v>
      </c>
      <c r="AS315" s="517" t="s">
        <v>3632</v>
      </c>
      <c r="AV315" s="28">
        <v>169.3</v>
      </c>
      <c r="AW315" s="56">
        <v>3</v>
      </c>
      <c r="AY315" s="517" t="s">
        <v>3633</v>
      </c>
      <c r="BB315" s="28">
        <v>17.600000000000001</v>
      </c>
      <c r="BC315" s="56">
        <v>0</v>
      </c>
      <c r="BE315" s="517" t="s">
        <v>1649</v>
      </c>
      <c r="BH315" s="28">
        <v>932.7</v>
      </c>
      <c r="BI315" s="56">
        <v>1</v>
      </c>
      <c r="BK315" s="517" t="s">
        <v>3624</v>
      </c>
      <c r="BN315" s="28">
        <v>178.9</v>
      </c>
      <c r="BO315" s="56">
        <v>2</v>
      </c>
      <c r="BQ315" s="517" t="s">
        <v>3632</v>
      </c>
      <c r="BT315" s="28">
        <v>62</v>
      </c>
      <c r="BU315" s="56">
        <v>3</v>
      </c>
      <c r="BW315" s="517" t="s">
        <v>1661</v>
      </c>
      <c r="BZ315" s="28">
        <v>130</v>
      </c>
      <c r="CA315" s="56">
        <v>0</v>
      </c>
      <c r="CC315" s="517" t="s">
        <v>23</v>
      </c>
      <c r="CF315" s="28">
        <v>96.9</v>
      </c>
      <c r="CG315" s="56">
        <v>3</v>
      </c>
      <c r="CI315" s="517" t="s">
        <v>3648</v>
      </c>
      <c r="CL315" s="28">
        <v>313</v>
      </c>
      <c r="CM315" s="56">
        <v>0</v>
      </c>
      <c r="CO315" s="517" t="s">
        <v>658</v>
      </c>
      <c r="CR315" s="28">
        <v>455.29999999999995</v>
      </c>
      <c r="CS315" s="56">
        <v>3</v>
      </c>
      <c r="CU315" s="517" t="s">
        <v>162</v>
      </c>
      <c r="CX315" s="28">
        <v>351.99999999999994</v>
      </c>
      <c r="CY315" s="56">
        <v>0</v>
      </c>
      <c r="DA315" s="517" t="s">
        <v>23</v>
      </c>
      <c r="DD315" s="28">
        <v>6.5</v>
      </c>
      <c r="DE315" s="56">
        <v>0</v>
      </c>
      <c r="DG315" s="517" t="s">
        <v>2713</v>
      </c>
      <c r="DJ315" s="28">
        <v>0</v>
      </c>
      <c r="DK315" s="56">
        <v>0</v>
      </c>
      <c r="DM315" s="517" t="s">
        <v>1654</v>
      </c>
      <c r="DP315" s="28">
        <v>275.95000000000005</v>
      </c>
      <c r="DQ315" s="56">
        <v>0</v>
      </c>
      <c r="DS315" s="517" t="s">
        <v>3637</v>
      </c>
      <c r="DV315" s="28">
        <v>361.29999999999995</v>
      </c>
      <c r="DW315" s="56">
        <v>0</v>
      </c>
      <c r="DY315" s="517" t="s">
        <v>2722</v>
      </c>
      <c r="EB315" s="28">
        <v>165.5</v>
      </c>
      <c r="EC315" s="56">
        <v>0</v>
      </c>
      <c r="EE315" s="517" t="s">
        <v>2713</v>
      </c>
      <c r="EH315" s="28">
        <v>154.5</v>
      </c>
      <c r="EI315" s="56">
        <v>1</v>
      </c>
      <c r="EK315" s="517" t="s">
        <v>23</v>
      </c>
      <c r="EN315" s="28">
        <v>155</v>
      </c>
      <c r="EO315" s="56">
        <v>0</v>
      </c>
      <c r="EQ315" s="517" t="s">
        <v>37</v>
      </c>
      <c r="ET315" s="28">
        <v>389.40000000000003</v>
      </c>
      <c r="EU315" s="56">
        <v>3</v>
      </c>
      <c r="EW315" s="517" t="s">
        <v>2720</v>
      </c>
      <c r="EZ315" s="28">
        <v>459.5</v>
      </c>
      <c r="FA315" s="56">
        <v>2</v>
      </c>
      <c r="FC315" s="517" t="s">
        <v>2729</v>
      </c>
      <c r="FF315" s="28">
        <v>85.600000000000009</v>
      </c>
      <c r="FG315" s="56">
        <v>0</v>
      </c>
      <c r="FI315" s="517" t="s">
        <v>23</v>
      </c>
      <c r="FL315" s="28">
        <v>462.9</v>
      </c>
      <c r="FM315" s="56">
        <v>0</v>
      </c>
      <c r="FO315" s="517" t="s">
        <v>2729</v>
      </c>
      <c r="FR315" s="28">
        <v>132.80000000000001</v>
      </c>
      <c r="FS315" s="56">
        <v>0</v>
      </c>
      <c r="FU315" s="517" t="s">
        <v>3635</v>
      </c>
      <c r="FX315" s="28">
        <v>585.30000000000007</v>
      </c>
      <c r="FY315" s="56">
        <v>3</v>
      </c>
      <c r="GA315" s="517" t="s">
        <v>37</v>
      </c>
      <c r="GD315" s="28">
        <v>526</v>
      </c>
      <c r="GE315" s="56">
        <v>3</v>
      </c>
      <c r="GG315" s="517" t="s">
        <v>3624</v>
      </c>
      <c r="GJ315" s="28">
        <v>464.3</v>
      </c>
      <c r="GK315" s="56">
        <v>3</v>
      </c>
      <c r="GM315" s="517" t="s">
        <v>2711</v>
      </c>
      <c r="GN315" s="616"/>
      <c r="GO315" s="616"/>
      <c r="GP315" s="28">
        <v>615.1</v>
      </c>
      <c r="GQ315" s="56">
        <v>1</v>
      </c>
      <c r="GS315" s="517" t="s">
        <v>3648</v>
      </c>
      <c r="GT315" s="616"/>
      <c r="GU315" s="616"/>
      <c r="GV315" s="28">
        <v>12.100000000000001</v>
      </c>
      <c r="GW315" s="56">
        <v>2</v>
      </c>
    </row>
    <row r="316" spans="17:205" ht="15.75">
      <c r="V316" s="479" t="s">
        <v>1649</v>
      </c>
      <c r="Y316" s="479" t="s">
        <v>3637</v>
      </c>
      <c r="AB316" s="479" t="s">
        <v>2711</v>
      </c>
      <c r="AG316" s="517" t="s">
        <v>3624</v>
      </c>
      <c r="AJ316" s="28">
        <v>477.4</v>
      </c>
      <c r="AK316" s="56">
        <v>0</v>
      </c>
      <c r="AM316" s="517" t="s">
        <v>3637</v>
      </c>
      <c r="AP316" s="28">
        <v>471.4</v>
      </c>
      <c r="AQ316" s="56">
        <v>3</v>
      </c>
      <c r="AS316" s="517" t="s">
        <v>2195</v>
      </c>
      <c r="AV316" s="28">
        <v>89.6</v>
      </c>
      <c r="AW316" s="56">
        <v>0</v>
      </c>
      <c r="AY316" s="517" t="s">
        <v>2720</v>
      </c>
      <c r="BB316" s="28">
        <v>162.30000000000001</v>
      </c>
      <c r="BC316" s="56">
        <v>3</v>
      </c>
      <c r="BE316" s="517" t="s">
        <v>3633</v>
      </c>
      <c r="BH316" s="28">
        <v>948.49999999999989</v>
      </c>
      <c r="BI316" s="56">
        <v>2</v>
      </c>
      <c r="BK316" s="517" t="s">
        <v>3632</v>
      </c>
      <c r="BN316" s="28">
        <v>172.6</v>
      </c>
      <c r="BO316" s="56">
        <v>1</v>
      </c>
      <c r="BQ316" s="517" t="s">
        <v>1661</v>
      </c>
      <c r="BT316" s="28">
        <v>40</v>
      </c>
      <c r="BU316" s="56">
        <v>0</v>
      </c>
      <c r="BW316" s="517" t="s">
        <v>2716</v>
      </c>
      <c r="BZ316" s="28">
        <v>327.5</v>
      </c>
      <c r="CA316" s="56">
        <v>3</v>
      </c>
      <c r="CC316" s="517" t="s">
        <v>3633</v>
      </c>
      <c r="CF316" s="28">
        <v>71.5</v>
      </c>
      <c r="CG316" s="56">
        <v>0</v>
      </c>
      <c r="CI316" s="517" t="s">
        <v>17</v>
      </c>
      <c r="CL316" s="28">
        <v>421.7</v>
      </c>
      <c r="CM316" s="56">
        <v>3</v>
      </c>
      <c r="CO316" s="517" t="s">
        <v>3624</v>
      </c>
      <c r="CR316" s="28">
        <v>278</v>
      </c>
      <c r="CS316" s="56">
        <v>0</v>
      </c>
      <c r="CU316" s="517" t="s">
        <v>1654</v>
      </c>
      <c r="CX316" s="28">
        <v>617.79999999999984</v>
      </c>
      <c r="CY316" s="56">
        <v>3</v>
      </c>
      <c r="DA316" s="517" t="s">
        <v>3648</v>
      </c>
      <c r="DD316" s="28">
        <v>45.7</v>
      </c>
      <c r="DE316" s="56">
        <v>3</v>
      </c>
      <c r="DG316" s="517" t="s">
        <v>1654</v>
      </c>
      <c r="DJ316" s="28">
        <v>22.5</v>
      </c>
      <c r="DK316" s="56">
        <v>3</v>
      </c>
      <c r="DM316" s="517" t="s">
        <v>1345</v>
      </c>
      <c r="DP316" s="28">
        <v>500.45</v>
      </c>
      <c r="DQ316" s="56">
        <v>3</v>
      </c>
      <c r="DS316" s="517" t="s">
        <v>1654</v>
      </c>
      <c r="DV316" s="28">
        <v>837.9</v>
      </c>
      <c r="DW316" s="56">
        <v>3</v>
      </c>
      <c r="DY316" s="517" t="s">
        <v>37</v>
      </c>
      <c r="EB316" s="28">
        <v>282.5</v>
      </c>
      <c r="EC316" s="56">
        <v>3</v>
      </c>
      <c r="EE316" s="517" t="s">
        <v>2848</v>
      </c>
      <c r="EH316" s="28">
        <v>185.6</v>
      </c>
      <c r="EI316" s="56">
        <v>2</v>
      </c>
      <c r="EK316" s="517" t="s">
        <v>3631</v>
      </c>
      <c r="EN316" s="28">
        <v>381.5</v>
      </c>
      <c r="EO316" s="56">
        <v>3</v>
      </c>
      <c r="EQ316" s="517" t="s">
        <v>17</v>
      </c>
      <c r="ET316" s="28">
        <v>277.8</v>
      </c>
      <c r="EU316" s="56">
        <v>0</v>
      </c>
      <c r="EW316" s="517" t="s">
        <v>2722</v>
      </c>
      <c r="EZ316" s="28">
        <v>393.2</v>
      </c>
      <c r="FA316" s="56">
        <v>1</v>
      </c>
      <c r="FC316" s="517" t="s">
        <v>3632</v>
      </c>
      <c r="FF316" s="28">
        <v>464.1</v>
      </c>
      <c r="FG316" s="56">
        <v>3</v>
      </c>
      <c r="FI316" s="517" t="s">
        <v>37</v>
      </c>
      <c r="FL316" s="28">
        <v>616.20000000000005</v>
      </c>
      <c r="FM316" s="56">
        <v>3</v>
      </c>
      <c r="FO316" s="517" t="s">
        <v>2195</v>
      </c>
      <c r="FR316" s="28">
        <v>185</v>
      </c>
      <c r="FS316" s="56">
        <v>3</v>
      </c>
      <c r="FU316" s="517" t="s">
        <v>2722</v>
      </c>
      <c r="FX316" s="28">
        <v>428.2</v>
      </c>
      <c r="FY316" s="56">
        <v>0</v>
      </c>
      <c r="GA316" s="517" t="s">
        <v>2195</v>
      </c>
      <c r="GD316" s="28">
        <v>338.79999999999995</v>
      </c>
      <c r="GE316" s="56">
        <v>0</v>
      </c>
      <c r="GG316" s="517" t="s">
        <v>2729</v>
      </c>
      <c r="GJ316" s="28">
        <v>252.7</v>
      </c>
      <c r="GK316" s="56">
        <v>0</v>
      </c>
      <c r="GM316" s="517" t="s">
        <v>3624</v>
      </c>
      <c r="GN316" s="616"/>
      <c r="GO316" s="616"/>
      <c r="GP316" s="28">
        <v>716.99999999999989</v>
      </c>
      <c r="GQ316" s="56">
        <v>2</v>
      </c>
      <c r="GS316" s="517" t="s">
        <v>686</v>
      </c>
      <c r="GT316" s="616"/>
      <c r="GU316" s="616"/>
      <c r="GV316" s="28">
        <v>9.7999999999999989</v>
      </c>
      <c r="GW316" s="56">
        <v>1</v>
      </c>
    </row>
    <row r="317" spans="17:205" ht="15.75">
      <c r="V317" s="479"/>
      <c r="Y317" s="479"/>
      <c r="AB317" s="479"/>
      <c r="AG317" s="517"/>
      <c r="AJ317" s="28"/>
      <c r="AK317" s="56"/>
      <c r="AM317" s="517"/>
      <c r="AP317" s="28"/>
      <c r="AQ317" s="56"/>
      <c r="AS317" s="517"/>
      <c r="AV317" s="28"/>
      <c r="AW317" s="56"/>
      <c r="AY317" s="517"/>
      <c r="BB317" s="28"/>
      <c r="BC317" s="56"/>
      <c r="BE317" s="517"/>
      <c r="BH317" s="28"/>
      <c r="BI317" s="56"/>
      <c r="BK317" s="517"/>
      <c r="BN317" s="28"/>
      <c r="BO317" s="56"/>
      <c r="BQ317" s="517"/>
      <c r="BT317" s="28"/>
      <c r="BU317" s="56"/>
      <c r="BW317" s="517"/>
      <c r="BZ317" s="28"/>
      <c r="CA317" s="56"/>
      <c r="CC317" s="517"/>
      <c r="CF317" s="28"/>
      <c r="CG317" s="56"/>
      <c r="CI317" s="517"/>
      <c r="CL317" s="28"/>
      <c r="CM317" s="56"/>
      <c r="CO317" s="517"/>
      <c r="CR317" s="28"/>
      <c r="CS317" s="56"/>
      <c r="CU317" s="517"/>
      <c r="CX317" s="28"/>
      <c r="CY317" s="56"/>
      <c r="DA317" s="517"/>
      <c r="DD317" s="28"/>
      <c r="DE317" s="56"/>
      <c r="DG317" s="517"/>
      <c r="DJ317" s="28"/>
      <c r="DK317" s="56"/>
      <c r="DM317" s="517"/>
      <c r="DP317" s="28"/>
      <c r="DQ317" s="56"/>
      <c r="DS317" s="517"/>
      <c r="DV317" s="28"/>
      <c r="DW317" s="56"/>
      <c r="DY317" s="517"/>
      <c r="EB317" s="28"/>
      <c r="EC317" s="56"/>
      <c r="EE317" s="517"/>
      <c r="EH317" s="28"/>
      <c r="EI317" s="56"/>
      <c r="EK317" s="517"/>
      <c r="EN317" s="28"/>
      <c r="EO317" s="56"/>
      <c r="EQ317" s="517"/>
      <c r="ET317" s="28"/>
      <c r="EU317" s="56"/>
      <c r="EW317" s="517"/>
      <c r="EZ317" s="28"/>
      <c r="FA317" s="56"/>
      <c r="FC317" s="517"/>
      <c r="FF317" s="28"/>
      <c r="FG317" s="56"/>
      <c r="FI317" s="517"/>
      <c r="FL317" s="28"/>
      <c r="FM317" s="56"/>
      <c r="FO317" s="517"/>
      <c r="FR317" s="28"/>
      <c r="FS317" s="56"/>
      <c r="FU317" s="517"/>
      <c r="FX317" s="28"/>
      <c r="FY317" s="56"/>
      <c r="GA317" s="517"/>
      <c r="GD317" s="28"/>
      <c r="GE317" s="56"/>
      <c r="GG317" s="517"/>
      <c r="GJ317" s="28"/>
      <c r="GK317" s="56"/>
      <c r="GM317" s="517"/>
      <c r="GN317" s="616"/>
      <c r="GO317" s="616"/>
      <c r="GP317" s="28"/>
      <c r="GQ317" s="56"/>
      <c r="GS317" s="517"/>
      <c r="GT317" s="616"/>
      <c r="GU317" s="616"/>
      <c r="GV317" s="28"/>
      <c r="GW317" s="56"/>
    </row>
    <row r="318" spans="17:205" ht="15.75">
      <c r="V318" s="479" t="s">
        <v>2716</v>
      </c>
      <c r="Y318" s="479" t="s">
        <v>2722</v>
      </c>
      <c r="AB318" s="479" t="s">
        <v>3633</v>
      </c>
      <c r="AG318" s="517" t="s">
        <v>3633</v>
      </c>
      <c r="AJ318" s="28">
        <v>205.70000000000002</v>
      </c>
      <c r="AK318" s="56">
        <v>0</v>
      </c>
      <c r="AM318" s="517" t="s">
        <v>2195</v>
      </c>
      <c r="AP318" s="28">
        <v>327.10000000000002</v>
      </c>
      <c r="AQ318" s="56">
        <v>3</v>
      </c>
      <c r="AS318" s="517" t="s">
        <v>2210</v>
      </c>
      <c r="AV318" s="28">
        <v>72.600000000000009</v>
      </c>
      <c r="AW318" s="56">
        <v>0</v>
      </c>
      <c r="AY318" s="517" t="s">
        <v>1345</v>
      </c>
      <c r="BB318" s="28">
        <v>79.5</v>
      </c>
      <c r="BC318" s="56">
        <v>3</v>
      </c>
      <c r="BE318" s="517" t="s">
        <v>3648</v>
      </c>
      <c r="BH318" s="28">
        <v>615.49999999999989</v>
      </c>
      <c r="BI318" s="56">
        <v>1</v>
      </c>
      <c r="BK318" s="517" t="s">
        <v>141</v>
      </c>
      <c r="BN318" s="28">
        <v>218.3</v>
      </c>
      <c r="BO318" s="56">
        <v>2</v>
      </c>
      <c r="BQ318" s="517" t="s">
        <v>2720</v>
      </c>
      <c r="BT318" s="28">
        <v>0</v>
      </c>
      <c r="BU318" s="56">
        <v>0</v>
      </c>
      <c r="BW318" s="517" t="s">
        <v>2730</v>
      </c>
      <c r="BZ318" s="28">
        <v>610.70000000000005</v>
      </c>
      <c r="CA318" s="56">
        <v>3</v>
      </c>
      <c r="CC318" s="517" t="s">
        <v>3632</v>
      </c>
      <c r="CF318" s="28">
        <v>100.6</v>
      </c>
      <c r="CG318" s="56">
        <v>0</v>
      </c>
      <c r="CI318" s="517" t="s">
        <v>1345</v>
      </c>
      <c r="CL318" s="28">
        <v>503.5</v>
      </c>
      <c r="CM318" s="56">
        <v>1</v>
      </c>
      <c r="CO318" s="517" t="s">
        <v>23</v>
      </c>
      <c r="CR318" s="28">
        <v>306.09999999999997</v>
      </c>
      <c r="CS318" s="56">
        <v>0</v>
      </c>
      <c r="CU318" s="517" t="s">
        <v>1655</v>
      </c>
      <c r="CX318" s="28">
        <v>693.5</v>
      </c>
      <c r="CY318" s="56">
        <v>1</v>
      </c>
      <c r="DA318" s="517" t="s">
        <v>17</v>
      </c>
      <c r="DD318" s="28">
        <v>15.6</v>
      </c>
      <c r="DE318" s="56">
        <v>0</v>
      </c>
      <c r="DG318" s="517" t="s">
        <v>37</v>
      </c>
      <c r="DJ318" s="28">
        <v>28.5</v>
      </c>
      <c r="DK318" s="56">
        <v>3</v>
      </c>
      <c r="DM318" s="517" t="s">
        <v>2716</v>
      </c>
      <c r="DP318" s="28">
        <v>312.59999999999997</v>
      </c>
      <c r="DQ318" s="56">
        <v>1</v>
      </c>
      <c r="DS318" s="517" t="s">
        <v>2210</v>
      </c>
      <c r="DV318" s="28">
        <v>414.7</v>
      </c>
      <c r="DW318" s="56">
        <v>3</v>
      </c>
      <c r="DY318" s="517" t="s">
        <v>1654</v>
      </c>
      <c r="EB318" s="28">
        <v>98.7</v>
      </c>
      <c r="EC318" s="56">
        <v>0</v>
      </c>
      <c r="EE318" s="517" t="s">
        <v>1345</v>
      </c>
      <c r="EH318" s="28">
        <v>393.9</v>
      </c>
      <c r="EI318" s="56">
        <v>3</v>
      </c>
      <c r="EK318" s="517" t="s">
        <v>1654</v>
      </c>
      <c r="EN318" s="28">
        <v>90</v>
      </c>
      <c r="EO318" s="56">
        <v>0</v>
      </c>
      <c r="EQ318" s="517" t="s">
        <v>1655</v>
      </c>
      <c r="ET318" s="28">
        <v>424.7</v>
      </c>
      <c r="EU318" s="56">
        <v>1</v>
      </c>
      <c r="EW318" s="517" t="s">
        <v>3633</v>
      </c>
      <c r="EZ318" s="28">
        <v>436.90000000000003</v>
      </c>
      <c r="FA318" s="56">
        <v>0</v>
      </c>
      <c r="FC318" s="517" t="s">
        <v>2210</v>
      </c>
      <c r="FF318" s="28">
        <v>424</v>
      </c>
      <c r="FG318" s="56">
        <v>3</v>
      </c>
      <c r="FI318" s="517" t="s">
        <v>3624</v>
      </c>
      <c r="FL318" s="28">
        <v>442.4</v>
      </c>
      <c r="FM318" s="56">
        <v>0</v>
      </c>
      <c r="FO318" s="517" t="s">
        <v>2210</v>
      </c>
      <c r="FR318" s="28">
        <v>204.1</v>
      </c>
      <c r="FS318" s="56">
        <v>3</v>
      </c>
      <c r="FU318" s="517" t="s">
        <v>162</v>
      </c>
      <c r="FX318" s="28">
        <v>455.4</v>
      </c>
      <c r="FY318" s="56">
        <v>2</v>
      </c>
      <c r="GA318" s="517" t="s">
        <v>2711</v>
      </c>
      <c r="GD318" s="28">
        <v>352.7</v>
      </c>
      <c r="GE318" s="56">
        <v>1</v>
      </c>
      <c r="GG318" s="517" t="s">
        <v>1661</v>
      </c>
      <c r="GJ318" s="28">
        <v>253.29999999999998</v>
      </c>
      <c r="GK318" s="56">
        <v>0</v>
      </c>
      <c r="GM318" s="517" t="s">
        <v>2722</v>
      </c>
      <c r="GN318" s="616"/>
      <c r="GO318" s="616"/>
      <c r="GP318" s="28">
        <v>726.9</v>
      </c>
      <c r="GQ318" s="56">
        <v>1</v>
      </c>
      <c r="GS318" s="517" t="s">
        <v>3632</v>
      </c>
      <c r="GT318" s="616"/>
      <c r="GU318" s="616"/>
      <c r="GV318" s="28">
        <v>191.5</v>
      </c>
      <c r="GW318" s="56">
        <v>3</v>
      </c>
    </row>
    <row r="319" spans="17:205" ht="15.75">
      <c r="V319" s="479" t="s">
        <v>17</v>
      </c>
      <c r="Y319" s="479" t="s">
        <v>3624</v>
      </c>
      <c r="AB319" s="479" t="s">
        <v>37</v>
      </c>
      <c r="AG319" s="517" t="s">
        <v>1655</v>
      </c>
      <c r="AJ319" s="28">
        <v>332.1</v>
      </c>
      <c r="AK319" s="56">
        <v>3</v>
      </c>
      <c r="AM319" s="517" t="s">
        <v>23</v>
      </c>
      <c r="AP319" s="28">
        <v>215.7</v>
      </c>
      <c r="AQ319" s="56">
        <v>0</v>
      </c>
      <c r="AS319" s="517" t="s">
        <v>2832</v>
      </c>
      <c r="AV319" s="28">
        <v>227.5</v>
      </c>
      <c r="AW319" s="56">
        <v>3</v>
      </c>
      <c r="AY319" s="517" t="s">
        <v>2203</v>
      </c>
      <c r="BB319" s="28">
        <v>40.5</v>
      </c>
      <c r="BC319" s="56">
        <v>0</v>
      </c>
      <c r="BE319" s="517" t="s">
        <v>1655</v>
      </c>
      <c r="BH319" s="28">
        <v>624.54999999999995</v>
      </c>
      <c r="BI319" s="56">
        <v>2</v>
      </c>
      <c r="BK319" s="517" t="s">
        <v>2832</v>
      </c>
      <c r="BN319" s="28">
        <v>183.2</v>
      </c>
      <c r="BO319" s="56">
        <v>1</v>
      </c>
      <c r="BQ319" s="517" t="s">
        <v>3637</v>
      </c>
      <c r="BT319" s="28">
        <v>11.2</v>
      </c>
      <c r="BU319" s="56">
        <v>3</v>
      </c>
      <c r="BW319" s="517" t="s">
        <v>1654</v>
      </c>
      <c r="BZ319" s="28">
        <v>26</v>
      </c>
      <c r="CA319" s="56">
        <v>0</v>
      </c>
      <c r="CC319" s="517" t="s">
        <v>162</v>
      </c>
      <c r="CF319" s="28">
        <v>146.50000000000003</v>
      </c>
      <c r="CG319" s="56">
        <v>3</v>
      </c>
      <c r="CI319" s="517" t="s">
        <v>3635</v>
      </c>
      <c r="CL319" s="28">
        <v>541.20000000000005</v>
      </c>
      <c r="CM319" s="56">
        <v>2</v>
      </c>
      <c r="CO319" s="517" t="s">
        <v>1345</v>
      </c>
      <c r="CR319" s="28">
        <v>496.3</v>
      </c>
      <c r="CS319" s="56">
        <v>3</v>
      </c>
      <c r="CU319" s="517" t="s">
        <v>141</v>
      </c>
      <c r="CX319" s="28">
        <v>780.89999999999986</v>
      </c>
      <c r="CY319" s="56">
        <v>2</v>
      </c>
      <c r="DA319" s="517" t="s">
        <v>694</v>
      </c>
      <c r="DD319" s="28">
        <v>129.79999999999998</v>
      </c>
      <c r="DE319" s="56">
        <v>3</v>
      </c>
      <c r="DG319" s="517" t="s">
        <v>658</v>
      </c>
      <c r="DJ319" s="28">
        <v>21</v>
      </c>
      <c r="DK319" s="56">
        <v>0</v>
      </c>
      <c r="DM319" s="517" t="s">
        <v>3648</v>
      </c>
      <c r="DP319" s="28">
        <v>353.7</v>
      </c>
      <c r="DQ319" s="56">
        <v>2</v>
      </c>
      <c r="DS319" s="517" t="s">
        <v>3635</v>
      </c>
      <c r="DV319" s="28">
        <v>274.7</v>
      </c>
      <c r="DW319" s="56">
        <v>0</v>
      </c>
      <c r="DY319" s="517" t="s">
        <v>3648</v>
      </c>
      <c r="EB319" s="28">
        <v>209.9</v>
      </c>
      <c r="EC319" s="56">
        <v>3</v>
      </c>
      <c r="EE319" s="517" t="s">
        <v>1661</v>
      </c>
      <c r="EH319" s="28">
        <v>220.4</v>
      </c>
      <c r="EI319" s="56">
        <v>0</v>
      </c>
      <c r="EK319" s="517" t="s">
        <v>686</v>
      </c>
      <c r="EN319" s="28">
        <v>264.29999999999995</v>
      </c>
      <c r="EO319" s="56">
        <v>3</v>
      </c>
      <c r="EQ319" s="517" t="s">
        <v>1649</v>
      </c>
      <c r="ET319" s="28">
        <v>459.8</v>
      </c>
      <c r="EU319" s="56">
        <v>2</v>
      </c>
      <c r="EW319" s="517" t="s">
        <v>1345</v>
      </c>
      <c r="EZ319" s="28">
        <v>600.9</v>
      </c>
      <c r="FA319" s="56">
        <v>3</v>
      </c>
      <c r="FC319" s="517" t="s">
        <v>2730</v>
      </c>
      <c r="FF319" s="28">
        <v>129.30000000000001</v>
      </c>
      <c r="FG319" s="56">
        <v>0</v>
      </c>
      <c r="FI319" s="517" t="s">
        <v>2210</v>
      </c>
      <c r="FL319" s="28">
        <v>618.80000000000007</v>
      </c>
      <c r="FM319" s="56">
        <v>3</v>
      </c>
      <c r="FO319" s="517" t="s">
        <v>1661</v>
      </c>
      <c r="FR319" s="28">
        <v>45.8</v>
      </c>
      <c r="FS319" s="56">
        <v>0</v>
      </c>
      <c r="FU319" s="517" t="s">
        <v>694</v>
      </c>
      <c r="FX319" s="28">
        <v>416</v>
      </c>
      <c r="FY319" s="56">
        <v>1</v>
      </c>
      <c r="GA319" s="517" t="s">
        <v>1654</v>
      </c>
      <c r="GD319" s="28">
        <v>404.7</v>
      </c>
      <c r="GE319" s="56">
        <v>2</v>
      </c>
      <c r="GG319" s="517" t="s">
        <v>141</v>
      </c>
      <c r="GJ319" s="28">
        <v>493.1</v>
      </c>
      <c r="GK319" s="56">
        <v>3</v>
      </c>
      <c r="GM319" s="517" t="s">
        <v>2716</v>
      </c>
      <c r="GN319" s="616"/>
      <c r="GO319" s="616"/>
      <c r="GP319" s="28">
        <v>743.9</v>
      </c>
      <c r="GQ319" s="56">
        <v>2</v>
      </c>
      <c r="GS319" s="517" t="s">
        <v>1649</v>
      </c>
      <c r="GT319" s="616"/>
      <c r="GU319" s="616"/>
      <c r="GV319" s="28">
        <v>112.5</v>
      </c>
      <c r="GW319" s="56">
        <v>0</v>
      </c>
    </row>
    <row r="320" spans="17:205">
      <c r="DQ320" s="10"/>
      <c r="DW320"/>
    </row>
    <row r="325" spans="1:127" ht="24">
      <c r="A325" s="30"/>
      <c r="D325" s="31"/>
      <c r="E325" s="330" t="s">
        <v>40</v>
      </c>
      <c r="F325" s="529" t="s">
        <v>2255</v>
      </c>
      <c r="G325" s="529" t="s">
        <v>2256</v>
      </c>
      <c r="H325" s="529" t="s">
        <v>4342</v>
      </c>
      <c r="I325" s="529" t="s">
        <v>4362</v>
      </c>
      <c r="J325" s="529" t="s">
        <v>737</v>
      </c>
      <c r="K325" s="529" t="s">
        <v>4178</v>
      </c>
      <c r="L325" s="529" t="s">
        <v>4413</v>
      </c>
      <c r="M325" s="529" t="s">
        <v>3141</v>
      </c>
      <c r="N325" s="529" t="s">
        <v>4564</v>
      </c>
      <c r="O325" s="529" t="s">
        <v>186</v>
      </c>
      <c r="P325" s="529" t="s">
        <v>175</v>
      </c>
      <c r="Q325" s="529" t="s">
        <v>3025</v>
      </c>
      <c r="R325" s="529" t="s">
        <v>4180</v>
      </c>
      <c r="S325" s="529" t="s">
        <v>4181</v>
      </c>
      <c r="T325" s="529" t="s">
        <v>4561</v>
      </c>
      <c r="U325" s="529" t="s">
        <v>4658</v>
      </c>
      <c r="V325" s="529" t="s">
        <v>4617</v>
      </c>
      <c r="W325" s="529" t="s">
        <v>4618</v>
      </c>
      <c r="X325" s="529" t="s">
        <v>4619</v>
      </c>
      <c r="Y325" s="529" t="s">
        <v>4677</v>
      </c>
      <c r="Z325" s="529" t="s">
        <v>4678</v>
      </c>
      <c r="AA325" s="529" t="s">
        <v>4724</v>
      </c>
      <c r="AB325" s="529" t="s">
        <v>193</v>
      </c>
      <c r="AC325" s="529" t="s">
        <v>3207</v>
      </c>
      <c r="AD325" s="529" t="s">
        <v>4785</v>
      </c>
      <c r="AE325" s="529" t="s">
        <v>176</v>
      </c>
      <c r="AF325" s="529" t="s">
        <v>4825</v>
      </c>
      <c r="AG325" s="529" t="s">
        <v>4826</v>
      </c>
      <c r="AH325" s="529" t="s">
        <v>198</v>
      </c>
      <c r="AI325" s="529" t="s">
        <v>199</v>
      </c>
      <c r="AJ325" s="529" t="s">
        <v>4827</v>
      </c>
      <c r="AK325" s="529" t="s">
        <v>4828</v>
      </c>
      <c r="AL325" s="529" t="s">
        <v>4829</v>
      </c>
      <c r="AR325" s="330" t="s">
        <v>40</v>
      </c>
      <c r="AS325" s="529" t="s">
        <v>2255</v>
      </c>
      <c r="AT325" s="529" t="s">
        <v>2256</v>
      </c>
      <c r="AU325" s="529" t="s">
        <v>4342</v>
      </c>
      <c r="AV325" s="529" t="s">
        <v>4362</v>
      </c>
      <c r="AW325" s="529" t="s">
        <v>737</v>
      </c>
      <c r="AX325" s="529" t="s">
        <v>4178</v>
      </c>
      <c r="AY325" s="529" t="s">
        <v>4413</v>
      </c>
      <c r="AZ325" s="529" t="s">
        <v>3141</v>
      </c>
      <c r="BA325" s="529" t="s">
        <v>4468</v>
      </c>
      <c r="BB325" s="529" t="s">
        <v>186</v>
      </c>
      <c r="BC325" s="529" t="s">
        <v>175</v>
      </c>
      <c r="BD325" s="529" t="s">
        <v>3025</v>
      </c>
      <c r="BE325" s="529" t="s">
        <v>4180</v>
      </c>
      <c r="BF325" s="529" t="s">
        <v>4181</v>
      </c>
      <c r="BG325" s="529" t="s">
        <v>4561</v>
      </c>
      <c r="BH325" s="529" t="s">
        <v>4658</v>
      </c>
      <c r="BI325" s="529" t="s">
        <v>4617</v>
      </c>
      <c r="BJ325" s="529" t="s">
        <v>4618</v>
      </c>
      <c r="BK325" s="529" t="s">
        <v>4619</v>
      </c>
      <c r="BL325" s="529" t="s">
        <v>4677</v>
      </c>
      <c r="BM325" s="529" t="s">
        <v>4678</v>
      </c>
      <c r="BN325" s="529" t="s">
        <v>4724</v>
      </c>
      <c r="BO325" s="529" t="s">
        <v>193</v>
      </c>
      <c r="BP325" s="529" t="s">
        <v>3207</v>
      </c>
      <c r="BQ325" s="529" t="s">
        <v>4785</v>
      </c>
      <c r="BR325" s="529" t="s">
        <v>176</v>
      </c>
      <c r="BS325" s="529" t="s">
        <v>4825</v>
      </c>
      <c r="BT325" s="529" t="s">
        <v>4826</v>
      </c>
      <c r="BU325" s="529" t="s">
        <v>198</v>
      </c>
      <c r="BV325" s="529" t="s">
        <v>199</v>
      </c>
      <c r="BW325" s="529" t="s">
        <v>4827</v>
      </c>
      <c r="BX325" s="529" t="s">
        <v>4828</v>
      </c>
      <c r="BY325" s="529" t="s">
        <v>4829</v>
      </c>
      <c r="DW325"/>
    </row>
    <row r="326" spans="1:127" ht="18">
      <c r="A326" s="285" t="s">
        <v>1657</v>
      </c>
      <c r="B326" s="3"/>
      <c r="C326" s="3"/>
      <c r="D326" s="32"/>
      <c r="E326" s="555">
        <f>SUM(F326:AL326)</f>
        <v>9733.7000000000007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A326" s="9">
        <v>260.10000000000002</v>
      </c>
      <c r="AB326" s="9">
        <v>388.4</v>
      </c>
      <c r="AC326" s="9">
        <v>49.5</v>
      </c>
      <c r="AD326" s="9">
        <v>471.9</v>
      </c>
      <c r="AE326" s="9">
        <v>369.70000000000005</v>
      </c>
      <c r="AF326" s="9">
        <v>289</v>
      </c>
      <c r="AG326" s="9">
        <v>368.6</v>
      </c>
      <c r="AH326" s="9">
        <v>313.5</v>
      </c>
      <c r="AI326" s="527">
        <v>2149.9</v>
      </c>
      <c r="AN326" s="285" t="s">
        <v>1657</v>
      </c>
      <c r="AR326" s="32">
        <f>SUM(AS326:BY326)</f>
        <v>41</v>
      </c>
      <c r="AS326" s="513">
        <v>2</v>
      </c>
      <c r="AT326" s="513">
        <v>0</v>
      </c>
      <c r="AU326" s="513">
        <v>0</v>
      </c>
      <c r="AV326" s="513">
        <v>0</v>
      </c>
      <c r="AW326" s="513">
        <v>0</v>
      </c>
      <c r="AX326" s="513">
        <v>1</v>
      </c>
      <c r="AY326" s="513">
        <v>2</v>
      </c>
      <c r="AZ326" s="513">
        <v>0</v>
      </c>
      <c r="BA326" s="513">
        <v>0</v>
      </c>
      <c r="BB326" s="513">
        <v>3</v>
      </c>
      <c r="BC326" s="513">
        <v>0</v>
      </c>
      <c r="BD326" s="56">
        <v>2</v>
      </c>
      <c r="BE326" s="513">
        <v>3</v>
      </c>
      <c r="BF326" s="56">
        <v>0</v>
      </c>
      <c r="BG326" s="56">
        <v>3</v>
      </c>
      <c r="BH326" s="513">
        <v>3</v>
      </c>
      <c r="BI326" s="56">
        <v>3</v>
      </c>
      <c r="BJ326" s="56">
        <v>3</v>
      </c>
      <c r="BK326" s="56">
        <v>1</v>
      </c>
      <c r="BL326" s="513">
        <v>0</v>
      </c>
      <c r="BM326" s="56">
        <v>0</v>
      </c>
      <c r="BN326" s="513">
        <v>3</v>
      </c>
      <c r="BO326" s="56">
        <v>0</v>
      </c>
      <c r="BP326" s="513">
        <v>0</v>
      </c>
      <c r="BQ326" s="56">
        <v>3</v>
      </c>
      <c r="BR326" s="513">
        <v>0</v>
      </c>
      <c r="BS326" s="56">
        <v>0</v>
      </c>
      <c r="BT326" s="513">
        <v>3</v>
      </c>
      <c r="BU326" s="56">
        <v>3</v>
      </c>
      <c r="BV326" s="513">
        <v>3</v>
      </c>
      <c r="BX326" s="481"/>
      <c r="BZ326" s="479"/>
      <c r="CA326" s="481"/>
      <c r="CB326" s="481"/>
      <c r="CC326" s="241"/>
      <c r="CD326" s="513"/>
      <c r="CE326" s="481"/>
      <c r="CK326" s="507"/>
      <c r="CL326" s="507"/>
      <c r="CM326" s="510"/>
      <c r="CN326" s="507"/>
      <c r="CO326" s="507"/>
      <c r="CP326" s="507"/>
      <c r="CQ326" s="507"/>
      <c r="CR326" s="507"/>
      <c r="CS326" s="507"/>
      <c r="CT326" s="507"/>
      <c r="CU326" s="507"/>
      <c r="CV326" s="507"/>
      <c r="CW326" s="507"/>
      <c r="DW326"/>
    </row>
    <row r="327" spans="1:127" ht="15.75">
      <c r="A327" s="106" t="s">
        <v>1346</v>
      </c>
      <c r="B327" s="3"/>
      <c r="C327" s="3"/>
      <c r="D327" s="32"/>
      <c r="E327" s="555">
        <f t="shared" ref="E327:E390" si="0">SUM(F327:AL327)</f>
        <v>10485.8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A327" s="9">
        <v>503.3</v>
      </c>
      <c r="AB327" s="9">
        <v>232.10000000000002</v>
      </c>
      <c r="AC327" s="9">
        <v>6</v>
      </c>
      <c r="AD327" s="9">
        <v>489</v>
      </c>
      <c r="AE327" s="9">
        <v>414.2</v>
      </c>
      <c r="AF327" s="9">
        <v>383.3</v>
      </c>
      <c r="AG327" s="9">
        <v>634.4</v>
      </c>
      <c r="AH327" s="9">
        <v>0</v>
      </c>
      <c r="AI327" s="527">
        <v>2321.4999999999995</v>
      </c>
      <c r="AN327" s="106" t="s">
        <v>1346</v>
      </c>
      <c r="AR327" s="32">
        <f t="shared" ref="AR327:AR390" si="1">SUM(AS327:BY327)</f>
        <v>42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X327" s="481"/>
      <c r="BZ327" s="479"/>
      <c r="CC327" s="246"/>
      <c r="CD327" s="56"/>
      <c r="CE327" s="481"/>
      <c r="CL327" s="481"/>
      <c r="CM327" s="479"/>
      <c r="CN327" s="481"/>
      <c r="CO327" s="481"/>
      <c r="CP327" s="246"/>
      <c r="CQ327" s="56"/>
      <c r="CR327" s="481"/>
      <c r="DW327"/>
    </row>
    <row r="328" spans="1:127" ht="15.75">
      <c r="A328" s="284" t="s">
        <v>3620</v>
      </c>
      <c r="B328" s="3"/>
      <c r="C328" s="3"/>
      <c r="D328" s="32"/>
      <c r="E328" s="555">
        <f t="shared" si="0"/>
        <v>11676.5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A328" s="9">
        <v>496.6</v>
      </c>
      <c r="AB328" s="9">
        <v>594.79999999999995</v>
      </c>
      <c r="AC328" s="9">
        <v>193.4</v>
      </c>
      <c r="AD328" s="9">
        <v>611.6</v>
      </c>
      <c r="AE328" s="9">
        <v>662.4</v>
      </c>
      <c r="AF328" s="9">
        <v>578.5</v>
      </c>
      <c r="AG328" s="9">
        <v>520.09999999999991</v>
      </c>
      <c r="AH328" s="9">
        <v>129</v>
      </c>
      <c r="AI328" s="527">
        <v>2011.6999999999998</v>
      </c>
      <c r="AN328" s="284" t="s">
        <v>3620</v>
      </c>
      <c r="AR328" s="32">
        <f t="shared" si="1"/>
        <v>51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X328" s="481"/>
      <c r="BZ328" s="479"/>
      <c r="CC328" s="28"/>
      <c r="CD328" s="56"/>
      <c r="CE328" s="481"/>
      <c r="CL328" s="481"/>
      <c r="CM328" s="479"/>
      <c r="CP328" s="246"/>
      <c r="CQ328" s="56"/>
      <c r="CR328" s="481"/>
      <c r="DW328"/>
    </row>
    <row r="329" spans="1:127" ht="15.75">
      <c r="A329" s="106" t="s">
        <v>1337</v>
      </c>
      <c r="B329" s="3"/>
      <c r="C329" s="3"/>
      <c r="D329" s="32"/>
      <c r="E329" s="555">
        <f t="shared" si="0"/>
        <v>13293.85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A329" s="9">
        <v>762.69999999999993</v>
      </c>
      <c r="AB329" s="9">
        <v>500</v>
      </c>
      <c r="AC329" s="9">
        <v>133</v>
      </c>
      <c r="AD329" s="9">
        <v>688.80000000000007</v>
      </c>
      <c r="AE329" s="9">
        <v>543.6</v>
      </c>
      <c r="AF329" s="9">
        <v>499</v>
      </c>
      <c r="AG329" s="9">
        <v>924.5</v>
      </c>
      <c r="AH329" s="9">
        <v>106.5</v>
      </c>
      <c r="AI329" s="527">
        <v>2826.7000000000003</v>
      </c>
      <c r="AN329" s="106" t="s">
        <v>1337</v>
      </c>
      <c r="AR329" s="32">
        <f t="shared" si="1"/>
        <v>61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X329" s="481"/>
      <c r="BZ329" s="479"/>
      <c r="CC329" s="246"/>
      <c r="CD329" s="56"/>
      <c r="CE329" s="481"/>
      <c r="CL329" s="481"/>
      <c r="CM329" s="479"/>
      <c r="CP329" s="28"/>
      <c r="CQ329" s="56"/>
      <c r="CR329" s="481"/>
      <c r="DW329"/>
    </row>
    <row r="330" spans="1:127" ht="15.75">
      <c r="A330" s="107" t="s">
        <v>2195</v>
      </c>
      <c r="B330" s="3"/>
      <c r="C330" s="3"/>
      <c r="D330" s="32"/>
      <c r="E330" s="555">
        <f t="shared" si="0"/>
        <v>10497.9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A330" s="9">
        <v>687</v>
      </c>
      <c r="AB330" s="9">
        <v>367.50000000000006</v>
      </c>
      <c r="AC330" s="9">
        <v>185</v>
      </c>
      <c r="AD330" s="9">
        <v>433.79999999999995</v>
      </c>
      <c r="AE330" s="9">
        <v>338.79999999999995</v>
      </c>
      <c r="AF330" s="9">
        <v>447.2</v>
      </c>
      <c r="AG330" s="9">
        <v>485.79999999999995</v>
      </c>
      <c r="AH330" s="9">
        <v>43.8</v>
      </c>
      <c r="AI330" s="527">
        <v>2106.6</v>
      </c>
      <c r="AN330" s="107" t="s">
        <v>2195</v>
      </c>
      <c r="AR330" s="32">
        <f t="shared" si="1"/>
        <v>36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X330" s="481"/>
      <c r="BZ330" s="479"/>
      <c r="CC330" s="28"/>
      <c r="CD330" s="56"/>
      <c r="CE330" s="481"/>
      <c r="CL330" s="481"/>
      <c r="CM330" s="479"/>
      <c r="CP330" s="246"/>
      <c r="CQ330" s="56"/>
      <c r="CR330" s="481"/>
      <c r="DW330"/>
    </row>
    <row r="331" spans="1:127" ht="15.75">
      <c r="A331" s="285" t="s">
        <v>1</v>
      </c>
      <c r="B331" s="3"/>
      <c r="C331" s="3"/>
      <c r="D331" s="32"/>
      <c r="E331" s="555">
        <f t="shared" si="0"/>
        <v>8068.3999999999987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A331" s="9">
        <v>256.3</v>
      </c>
      <c r="AB331" s="9">
        <v>191.20000000000002</v>
      </c>
      <c r="AC331" s="9">
        <v>44</v>
      </c>
      <c r="AD331" s="9">
        <v>338.5</v>
      </c>
      <c r="AE331" s="9">
        <v>421</v>
      </c>
      <c r="AF331" s="9">
        <v>302.29999999999995</v>
      </c>
      <c r="AG331" s="9">
        <v>417.9</v>
      </c>
      <c r="AH331" s="9">
        <v>29.700000000000003</v>
      </c>
      <c r="AI331" s="527">
        <v>2478.5999999999995</v>
      </c>
      <c r="AN331" s="285" t="s">
        <v>1</v>
      </c>
      <c r="AR331" s="32">
        <f t="shared" si="1"/>
        <v>34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X331" s="481"/>
      <c r="BZ331" s="479"/>
      <c r="CC331" s="28"/>
      <c r="CD331" s="56"/>
      <c r="CE331" s="481"/>
      <c r="CL331" s="481"/>
      <c r="CM331" s="479"/>
      <c r="CP331" s="28"/>
      <c r="CQ331" s="56"/>
      <c r="CR331" s="481"/>
      <c r="DW331"/>
    </row>
    <row r="332" spans="1:127" ht="15.75">
      <c r="A332" s="285" t="s">
        <v>1656</v>
      </c>
      <c r="B332" s="3"/>
      <c r="C332" s="3"/>
      <c r="D332" s="32"/>
      <c r="E332" s="555">
        <f t="shared" si="0"/>
        <v>10607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A332" s="9">
        <v>33.299999999999997</v>
      </c>
      <c r="AB332" s="9">
        <v>453</v>
      </c>
      <c r="AC332" s="9">
        <v>130.80000000000001</v>
      </c>
      <c r="AD332" s="9">
        <v>447.55</v>
      </c>
      <c r="AE332" s="9">
        <v>476</v>
      </c>
      <c r="AF332" s="9">
        <v>318</v>
      </c>
      <c r="AG332" s="9">
        <v>488.65000000000003</v>
      </c>
      <c r="AH332" s="9">
        <v>0</v>
      </c>
      <c r="AI332" s="527">
        <v>2953.5</v>
      </c>
      <c r="AN332" s="285" t="s">
        <v>1656</v>
      </c>
      <c r="AR332" s="32">
        <f t="shared" si="1"/>
        <v>34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X332" s="481"/>
      <c r="BZ332" s="479"/>
      <c r="CC332" s="28"/>
      <c r="CD332" s="56"/>
      <c r="CE332" s="481"/>
      <c r="CL332" s="481"/>
      <c r="CM332" s="479"/>
      <c r="CP332" s="28"/>
      <c r="CQ332" s="56"/>
      <c r="CR332" s="481"/>
      <c r="DW332"/>
    </row>
    <row r="333" spans="1:127" ht="15.75">
      <c r="A333" s="285" t="s">
        <v>1664</v>
      </c>
      <c r="B333" s="3"/>
      <c r="C333" s="3"/>
      <c r="D333" s="32"/>
      <c r="E333" s="555">
        <f t="shared" si="0"/>
        <v>11433.5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A333" s="9">
        <v>499.59999999999997</v>
      </c>
      <c r="AB333" s="9">
        <v>567</v>
      </c>
      <c r="AC333" s="9">
        <v>124.60000000000001</v>
      </c>
      <c r="AD333" s="9">
        <v>587.80000000000007</v>
      </c>
      <c r="AE333" s="9">
        <v>638.5</v>
      </c>
      <c r="AF333" s="9">
        <v>447.2</v>
      </c>
      <c r="AG333" s="9">
        <v>734.8</v>
      </c>
      <c r="AH333" s="9">
        <v>1.4</v>
      </c>
      <c r="AI333" s="527">
        <v>2572.5000000000005</v>
      </c>
      <c r="AN333" s="285" t="s">
        <v>1664</v>
      </c>
      <c r="AR333" s="32">
        <f t="shared" si="1"/>
        <v>49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X333" s="481"/>
      <c r="BZ333" s="479"/>
      <c r="CC333" s="246"/>
      <c r="CD333" s="56"/>
      <c r="CE333" s="481"/>
      <c r="CL333" s="481"/>
      <c r="CM333" s="479"/>
      <c r="CP333" s="28"/>
      <c r="CQ333" s="56"/>
      <c r="CR333" s="481"/>
      <c r="DW333"/>
    </row>
    <row r="334" spans="1:127" ht="15.75">
      <c r="A334" s="284" t="s">
        <v>3621</v>
      </c>
      <c r="B334" s="3"/>
      <c r="C334" s="3"/>
      <c r="D334" s="32"/>
      <c r="E334" s="555">
        <f t="shared" si="0"/>
        <v>10330.200000000001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A334" s="9">
        <v>327.2</v>
      </c>
      <c r="AB334" s="9">
        <v>459.8</v>
      </c>
      <c r="AC334" s="9">
        <v>145</v>
      </c>
      <c r="AD334" s="9">
        <v>550.20000000000005</v>
      </c>
      <c r="AE334" s="9">
        <v>579.1</v>
      </c>
      <c r="AF334" s="9">
        <v>476.70000000000005</v>
      </c>
      <c r="AG334" s="9">
        <v>665</v>
      </c>
      <c r="AH334" s="9">
        <v>1.1000000000000001</v>
      </c>
      <c r="AI334" s="527">
        <v>1514.8000000000002</v>
      </c>
      <c r="AN334" s="284" t="s">
        <v>3621</v>
      </c>
      <c r="AR334" s="32">
        <f t="shared" si="1"/>
        <v>49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X334" s="481"/>
      <c r="BZ334" s="479"/>
      <c r="CC334" s="28"/>
      <c r="CD334" s="56"/>
      <c r="CE334" s="481"/>
      <c r="CL334" s="481"/>
      <c r="CM334" s="479"/>
      <c r="CP334" s="246"/>
      <c r="CQ334" s="56"/>
      <c r="CR334" s="481"/>
      <c r="DW334"/>
    </row>
    <row r="335" spans="1:127" ht="15.75">
      <c r="A335" s="107" t="s">
        <v>2717</v>
      </c>
      <c r="B335" s="3"/>
      <c r="C335" s="3"/>
      <c r="D335" s="32"/>
      <c r="E335" s="555">
        <f t="shared" si="0"/>
        <v>10505.000000000002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A335" s="9">
        <v>443.09999999999997</v>
      </c>
      <c r="AB335" s="9">
        <v>478.2</v>
      </c>
      <c r="AC335" s="9">
        <v>143.60000000000002</v>
      </c>
      <c r="AD335" s="9">
        <v>469.4</v>
      </c>
      <c r="AE335" s="9">
        <v>286</v>
      </c>
      <c r="AF335" s="9">
        <v>485.85</v>
      </c>
      <c r="AG335" s="9">
        <v>408.40000000000003</v>
      </c>
      <c r="AH335" s="9">
        <v>194.7</v>
      </c>
      <c r="AI335" s="527">
        <v>1458.5</v>
      </c>
      <c r="AN335" s="107" t="s">
        <v>2717</v>
      </c>
      <c r="AR335" s="32">
        <f t="shared" si="1"/>
        <v>58</v>
      </c>
      <c r="AS335" s="513">
        <v>0</v>
      </c>
      <c r="AT335" s="513">
        <v>3</v>
      </c>
      <c r="AU335" s="513">
        <v>3</v>
      </c>
      <c r="AV335" s="513">
        <v>3</v>
      </c>
      <c r="AW335" s="513">
        <v>0</v>
      </c>
      <c r="AX335" s="513">
        <v>1</v>
      </c>
      <c r="AY335" s="513">
        <v>0</v>
      </c>
      <c r="AZ335" s="513">
        <v>3</v>
      </c>
      <c r="BA335" s="513">
        <v>3</v>
      </c>
      <c r="BB335" s="513">
        <v>0</v>
      </c>
      <c r="BC335" s="513">
        <v>2</v>
      </c>
      <c r="BD335" s="56">
        <v>2</v>
      </c>
      <c r="BE335" s="513">
        <v>3</v>
      </c>
      <c r="BF335" s="56">
        <v>3</v>
      </c>
      <c r="BG335" s="56">
        <v>3</v>
      </c>
      <c r="BH335" s="513">
        <v>0</v>
      </c>
      <c r="BI335" s="56">
        <v>3</v>
      </c>
      <c r="BJ335" s="56">
        <v>1</v>
      </c>
      <c r="BK335" s="56">
        <v>3</v>
      </c>
      <c r="BL335" s="513">
        <v>3</v>
      </c>
      <c r="BM335" s="56">
        <v>1</v>
      </c>
      <c r="BN335" s="513">
        <v>3</v>
      </c>
      <c r="BO335" s="56">
        <v>3</v>
      </c>
      <c r="BP335" s="513">
        <v>2</v>
      </c>
      <c r="BQ335" s="56">
        <v>1</v>
      </c>
      <c r="BR335" s="513">
        <v>0</v>
      </c>
      <c r="BS335" s="56">
        <v>3</v>
      </c>
      <c r="BT335" s="513">
        <v>3</v>
      </c>
      <c r="BU335" s="56">
        <v>3</v>
      </c>
      <c r="BV335" s="513">
        <v>0</v>
      </c>
      <c r="BX335" s="481"/>
      <c r="BZ335" s="479"/>
      <c r="CA335" s="481"/>
      <c r="CB335" s="481"/>
      <c r="CC335" s="241"/>
      <c r="CD335" s="513"/>
      <c r="CE335" s="481"/>
      <c r="CL335" s="481"/>
      <c r="CM335" s="479"/>
      <c r="CP335" s="28"/>
      <c r="CQ335" s="56"/>
      <c r="CR335" s="481"/>
      <c r="DW335"/>
    </row>
    <row r="336" spans="1:127" ht="15.75">
      <c r="A336" s="107" t="s">
        <v>3622</v>
      </c>
      <c r="B336" s="3"/>
      <c r="C336" s="3"/>
      <c r="D336" s="32"/>
      <c r="E336" s="555">
        <f t="shared" si="0"/>
        <v>10867.2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A336" s="9">
        <v>458</v>
      </c>
      <c r="AB336" s="9">
        <v>619.80000000000007</v>
      </c>
      <c r="AC336" s="9">
        <v>52.5</v>
      </c>
      <c r="AD336" s="9">
        <v>513.09999999999991</v>
      </c>
      <c r="AE336" s="9">
        <v>358.6</v>
      </c>
      <c r="AF336" s="9">
        <v>503.09999999999997</v>
      </c>
      <c r="AG336" s="9">
        <v>248.1</v>
      </c>
      <c r="AH336" s="9">
        <v>111.40000000000002</v>
      </c>
      <c r="AI336" s="527">
        <v>1837.8999999999999</v>
      </c>
      <c r="AN336" s="107" t="s">
        <v>3622</v>
      </c>
      <c r="AR336" s="32">
        <f t="shared" si="1"/>
        <v>44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X336" s="481"/>
      <c r="BZ336" s="479"/>
      <c r="CC336" s="28"/>
      <c r="CD336" s="56"/>
      <c r="CE336" s="481"/>
      <c r="CL336" s="481"/>
      <c r="CM336" s="479"/>
      <c r="CN336" s="481"/>
      <c r="CO336" s="481"/>
      <c r="CP336" s="246"/>
      <c r="CQ336" s="56"/>
      <c r="CR336" s="481"/>
      <c r="DW336"/>
    </row>
    <row r="337" spans="1:127" ht="15.75">
      <c r="A337" s="106" t="s">
        <v>1342</v>
      </c>
      <c r="B337" s="3"/>
      <c r="C337" s="3"/>
      <c r="D337" s="32"/>
      <c r="E337" s="555">
        <f t="shared" si="0"/>
        <v>11854.300000000001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A337" s="9">
        <v>365.59999999999997</v>
      </c>
      <c r="AB337" s="9">
        <v>736.7</v>
      </c>
      <c r="AC337" s="9">
        <v>157.70000000000002</v>
      </c>
      <c r="AD337" s="9">
        <v>432.3</v>
      </c>
      <c r="AE337" s="9">
        <v>358.5</v>
      </c>
      <c r="AF337" s="9">
        <v>436</v>
      </c>
      <c r="AG337" s="9">
        <v>359.70000000000005</v>
      </c>
      <c r="AH337" s="9">
        <v>25.2</v>
      </c>
      <c r="AI337" s="527">
        <v>2460.8999999999996</v>
      </c>
      <c r="AN337" s="106" t="s">
        <v>1342</v>
      </c>
      <c r="AR337" s="32">
        <f t="shared" si="1"/>
        <v>51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X337" s="481"/>
      <c r="BZ337" s="479"/>
      <c r="CC337" s="28"/>
      <c r="CD337" s="56"/>
      <c r="CE337" s="481"/>
      <c r="CL337" s="481"/>
      <c r="CM337" s="479"/>
      <c r="CP337" s="28"/>
      <c r="CQ337" s="56"/>
      <c r="CR337" s="481"/>
      <c r="DW337"/>
    </row>
    <row r="338" spans="1:127" ht="15.75">
      <c r="A338" s="107" t="s">
        <v>2848</v>
      </c>
      <c r="B338" s="3"/>
      <c r="C338" s="3"/>
      <c r="D338" s="32"/>
      <c r="E338" s="555">
        <f t="shared" si="0"/>
        <v>10013.900000000001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A338" s="9">
        <v>402.3</v>
      </c>
      <c r="AB338" s="9">
        <v>485.3</v>
      </c>
      <c r="AC338" s="9">
        <v>161.30000000000001</v>
      </c>
      <c r="AD338" s="9">
        <v>595.50000000000011</v>
      </c>
      <c r="AE338" s="9">
        <v>591.20000000000005</v>
      </c>
      <c r="AF338" s="9">
        <v>546.15</v>
      </c>
      <c r="AG338" s="9">
        <v>255.29999999999998</v>
      </c>
      <c r="AH338" s="9">
        <v>0</v>
      </c>
      <c r="AI338" s="527">
        <v>1201.6999999999998</v>
      </c>
      <c r="AN338" s="107" t="s">
        <v>2848</v>
      </c>
      <c r="AR338" s="32">
        <f t="shared" si="1"/>
        <v>46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X338" s="481"/>
      <c r="BZ338" s="479"/>
      <c r="CC338" s="28"/>
      <c r="CD338" s="56"/>
      <c r="CE338" s="481"/>
      <c r="CL338" s="481"/>
      <c r="CM338" s="479"/>
      <c r="CP338" s="28"/>
      <c r="CQ338" s="56"/>
      <c r="CR338" s="481"/>
      <c r="DW338"/>
    </row>
    <row r="339" spans="1:127" ht="15.75">
      <c r="A339" s="107" t="s">
        <v>675</v>
      </c>
      <c r="B339" s="3"/>
      <c r="C339" s="3"/>
      <c r="D339" s="32"/>
      <c r="E339" s="555">
        <f t="shared" si="0"/>
        <v>11092.449999999999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A339" s="9">
        <v>418.8</v>
      </c>
      <c r="AB339" s="9">
        <v>740.9</v>
      </c>
      <c r="AC339" s="9">
        <v>100.5</v>
      </c>
      <c r="AD339" s="9">
        <v>506.20000000000005</v>
      </c>
      <c r="AE339" s="9">
        <v>291.7</v>
      </c>
      <c r="AF339" s="9">
        <v>429.5</v>
      </c>
      <c r="AG339" s="9">
        <v>318.79999999999995</v>
      </c>
      <c r="AH339" s="9">
        <v>189.9</v>
      </c>
      <c r="AI339" s="527">
        <v>2148</v>
      </c>
      <c r="AN339" s="107" t="s">
        <v>675</v>
      </c>
      <c r="AR339" s="32">
        <f t="shared" si="1"/>
        <v>55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X339" s="481"/>
      <c r="BZ339" s="479"/>
      <c r="CC339" s="246"/>
      <c r="CD339" s="56"/>
      <c r="CE339" s="481"/>
      <c r="CL339" s="481"/>
      <c r="CM339" s="479"/>
      <c r="CP339" s="28"/>
      <c r="CQ339" s="56"/>
      <c r="CR339" s="481"/>
      <c r="DW339"/>
    </row>
    <row r="340" spans="1:127" ht="15.75">
      <c r="A340" s="107" t="s">
        <v>2707</v>
      </c>
      <c r="B340" s="3"/>
      <c r="C340" s="3"/>
      <c r="D340" s="32"/>
      <c r="E340" s="555">
        <f t="shared" si="0"/>
        <v>11905.349999999999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A340" s="9">
        <v>121.49999999999999</v>
      </c>
      <c r="AB340" s="9">
        <v>294.5</v>
      </c>
      <c r="AC340" s="9">
        <v>173.89999999999998</v>
      </c>
      <c r="AD340" s="9">
        <v>462.5</v>
      </c>
      <c r="AE340" s="9">
        <v>503</v>
      </c>
      <c r="AF340" s="9">
        <v>408.4</v>
      </c>
      <c r="AG340" s="9">
        <v>529.9</v>
      </c>
      <c r="AH340" s="9">
        <v>1.3</v>
      </c>
      <c r="AI340" s="527">
        <v>3570.1</v>
      </c>
      <c r="AN340" s="107" t="s">
        <v>2707</v>
      </c>
      <c r="AR340" s="32">
        <f t="shared" si="1"/>
        <v>39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X340" s="481"/>
      <c r="BZ340" s="479"/>
      <c r="CC340" s="28"/>
      <c r="CD340" s="56"/>
      <c r="CE340" s="481"/>
      <c r="CL340" s="481"/>
      <c r="CM340" s="479"/>
      <c r="CP340" s="246"/>
      <c r="CQ340" s="56"/>
      <c r="CR340" s="481"/>
      <c r="DW340"/>
    </row>
    <row r="341" spans="1:127" ht="15.75">
      <c r="A341" s="284" t="s">
        <v>3623</v>
      </c>
      <c r="B341" s="3"/>
      <c r="C341" s="3"/>
      <c r="D341" s="32"/>
      <c r="E341" s="555">
        <f t="shared" si="0"/>
        <v>10601.800000000001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A341" s="9">
        <v>451.99999999999994</v>
      </c>
      <c r="AB341" s="9">
        <v>659.19999999999993</v>
      </c>
      <c r="AC341" s="9">
        <v>133.5</v>
      </c>
      <c r="AD341" s="9">
        <v>478.3</v>
      </c>
      <c r="AE341" s="9">
        <v>374.5</v>
      </c>
      <c r="AF341" s="9">
        <v>285.60000000000002</v>
      </c>
      <c r="AG341" s="9">
        <v>371.5</v>
      </c>
      <c r="AH341" s="9">
        <v>65.7</v>
      </c>
      <c r="AI341" s="527">
        <v>1793.1</v>
      </c>
      <c r="AN341" s="284" t="s">
        <v>3623</v>
      </c>
      <c r="AR341" s="32">
        <f t="shared" si="1"/>
        <v>40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X341" s="481"/>
      <c r="BZ341" s="479"/>
      <c r="CC341" s="28"/>
      <c r="CD341" s="56"/>
      <c r="CE341" s="481"/>
      <c r="CL341" s="481"/>
      <c r="CM341" s="479"/>
      <c r="CP341" s="28"/>
      <c r="CQ341" s="56"/>
      <c r="CR341" s="481"/>
      <c r="DW341"/>
    </row>
    <row r="342" spans="1:127" ht="15.75">
      <c r="A342" s="285" t="s">
        <v>1653</v>
      </c>
      <c r="B342" s="3"/>
      <c r="C342" s="3"/>
      <c r="D342" s="32"/>
      <c r="E342" s="555">
        <f t="shared" si="0"/>
        <v>12264.3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A342" s="9">
        <v>400.4</v>
      </c>
      <c r="AB342" s="9">
        <v>696.6</v>
      </c>
      <c r="AC342" s="9">
        <v>108.5</v>
      </c>
      <c r="AD342" s="9">
        <v>533</v>
      </c>
      <c r="AE342" s="9">
        <v>528.70000000000005</v>
      </c>
      <c r="AF342" s="9">
        <v>630.30000000000007</v>
      </c>
      <c r="AG342" s="9">
        <v>711.09999999999991</v>
      </c>
      <c r="AH342" s="9">
        <v>56.20000000000001</v>
      </c>
      <c r="AI342" s="527">
        <v>2212.5000000000005</v>
      </c>
      <c r="AN342" s="285" t="s">
        <v>1653</v>
      </c>
      <c r="AR342" s="32">
        <f t="shared" si="1"/>
        <v>53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X342" s="481"/>
      <c r="BZ342" s="479"/>
      <c r="CC342" s="28"/>
      <c r="CD342" s="56"/>
      <c r="CE342" s="481"/>
      <c r="CL342" s="481"/>
      <c r="CM342" s="479"/>
      <c r="CP342" s="28"/>
      <c r="CQ342" s="56"/>
      <c r="CR342" s="481"/>
      <c r="DW342"/>
    </row>
    <row r="343" spans="1:127" ht="15.75">
      <c r="A343" s="107" t="s">
        <v>2196</v>
      </c>
      <c r="B343" s="3"/>
      <c r="C343" s="3"/>
      <c r="D343" s="32"/>
      <c r="E343" s="555">
        <f t="shared" si="0"/>
        <v>11453.650000000001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A343" s="9">
        <v>213.7</v>
      </c>
      <c r="AB343" s="9">
        <v>351</v>
      </c>
      <c r="AC343" s="9">
        <v>65.75</v>
      </c>
      <c r="AD343" s="9">
        <v>428.6</v>
      </c>
      <c r="AE343" s="9">
        <v>568.85</v>
      </c>
      <c r="AF343" s="9">
        <v>360</v>
      </c>
      <c r="AG343" s="9">
        <v>475.79999999999995</v>
      </c>
      <c r="AH343" s="9">
        <v>0</v>
      </c>
      <c r="AI343" s="527">
        <v>3446.85</v>
      </c>
      <c r="AN343" s="107" t="s">
        <v>2196</v>
      </c>
      <c r="AR343" s="32">
        <f t="shared" si="1"/>
        <v>43</v>
      </c>
      <c r="AS343" s="513">
        <v>0</v>
      </c>
      <c r="AT343" s="513">
        <v>1</v>
      </c>
      <c r="AU343" s="513">
        <v>0</v>
      </c>
      <c r="AV343" s="513">
        <v>3</v>
      </c>
      <c r="AW343" s="513">
        <v>3</v>
      </c>
      <c r="AX343" s="513">
        <v>2</v>
      </c>
      <c r="AY343" s="513">
        <v>3</v>
      </c>
      <c r="AZ343" s="513">
        <v>3</v>
      </c>
      <c r="BA343" s="513">
        <v>3</v>
      </c>
      <c r="BB343" s="513">
        <v>3</v>
      </c>
      <c r="BC343" s="513">
        <v>0</v>
      </c>
      <c r="BD343" s="56">
        <v>3</v>
      </c>
      <c r="BE343" s="513">
        <v>3</v>
      </c>
      <c r="BF343" s="56">
        <v>3</v>
      </c>
      <c r="BG343" s="56">
        <v>0</v>
      </c>
      <c r="BH343" s="513">
        <v>3</v>
      </c>
      <c r="BI343" s="56">
        <v>3</v>
      </c>
      <c r="BJ343" s="56">
        <v>0</v>
      </c>
      <c r="BK343" s="56">
        <v>0</v>
      </c>
      <c r="BL343" s="513">
        <v>0</v>
      </c>
      <c r="BM343" s="56">
        <v>0</v>
      </c>
      <c r="BN343" s="513">
        <v>0</v>
      </c>
      <c r="BO343" s="56">
        <v>0</v>
      </c>
      <c r="BP343" s="513">
        <v>0</v>
      </c>
      <c r="BQ343" s="56">
        <v>3</v>
      </c>
      <c r="BR343" s="513">
        <v>1</v>
      </c>
      <c r="BS343" s="56">
        <v>0</v>
      </c>
      <c r="BT343" s="513">
        <v>0</v>
      </c>
      <c r="BU343" s="56">
        <v>0</v>
      </c>
      <c r="BV343" s="513">
        <v>3</v>
      </c>
      <c r="BX343" s="481"/>
      <c r="BZ343" s="479"/>
      <c r="CA343" s="481"/>
      <c r="CB343" s="481"/>
      <c r="CC343" s="241"/>
      <c r="CD343" s="513"/>
      <c r="CE343" s="481"/>
      <c r="CL343" s="481"/>
      <c r="CM343" s="479"/>
      <c r="CP343" s="28"/>
      <c r="CQ343" s="56"/>
      <c r="CR343" s="481"/>
      <c r="DW343"/>
    </row>
    <row r="344" spans="1:127" ht="15.75">
      <c r="A344" s="107" t="s">
        <v>153</v>
      </c>
      <c r="B344" s="3"/>
      <c r="C344" s="3"/>
      <c r="D344" s="32"/>
      <c r="E344" s="555">
        <f t="shared" si="0"/>
        <v>11153.7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A344" s="9">
        <v>306.59999999999997</v>
      </c>
      <c r="AB344" s="9">
        <v>686</v>
      </c>
      <c r="AC344" s="9">
        <v>103.4</v>
      </c>
      <c r="AD344" s="9">
        <v>478.1</v>
      </c>
      <c r="AE344" s="9">
        <v>274</v>
      </c>
      <c r="AF344" s="9">
        <v>259.2</v>
      </c>
      <c r="AG344" s="9">
        <v>409.40000000000003</v>
      </c>
      <c r="AH344" s="9">
        <v>168</v>
      </c>
      <c r="AI344" s="527">
        <v>2186.5</v>
      </c>
      <c r="AN344" s="107" t="s">
        <v>153</v>
      </c>
      <c r="AR344" s="32">
        <f t="shared" si="1"/>
        <v>46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X344" s="481"/>
      <c r="BZ344" s="479"/>
      <c r="CC344" s="28"/>
      <c r="CD344" s="56"/>
      <c r="CE344" s="481"/>
      <c r="CL344" s="481"/>
      <c r="CM344" s="479"/>
      <c r="CN344" s="481"/>
      <c r="CO344" s="481"/>
      <c r="CP344" s="246"/>
      <c r="CQ344" s="56"/>
      <c r="CR344" s="481"/>
      <c r="DW344"/>
    </row>
    <row r="345" spans="1:127" ht="15.75">
      <c r="A345" s="285" t="s">
        <v>1665</v>
      </c>
      <c r="B345" s="3"/>
      <c r="C345" s="3"/>
      <c r="D345" s="32"/>
      <c r="E345" s="555">
        <f t="shared" si="0"/>
        <v>7715.9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A345" s="9">
        <v>119.1</v>
      </c>
      <c r="AB345" s="9">
        <v>329</v>
      </c>
      <c r="AC345" s="9">
        <v>6.5</v>
      </c>
      <c r="AD345" s="9">
        <v>260.2</v>
      </c>
      <c r="AE345" s="9">
        <v>441.99999999999994</v>
      </c>
      <c r="AF345" s="9">
        <v>257</v>
      </c>
      <c r="AG345" s="9">
        <v>94.9</v>
      </c>
      <c r="AH345" s="9">
        <v>285.2</v>
      </c>
      <c r="AI345" s="527">
        <v>1672</v>
      </c>
      <c r="AN345" s="285" t="s">
        <v>1665</v>
      </c>
      <c r="AR345" s="32">
        <f t="shared" si="1"/>
        <v>35</v>
      </c>
      <c r="AS345" s="513">
        <v>1</v>
      </c>
      <c r="AT345" s="513">
        <v>0</v>
      </c>
      <c r="AU345" s="513">
        <v>3</v>
      </c>
      <c r="AV345" s="513">
        <v>3</v>
      </c>
      <c r="AW345" s="513">
        <v>3</v>
      </c>
      <c r="AX345" s="513">
        <v>2</v>
      </c>
      <c r="AY345" s="513">
        <v>3</v>
      </c>
      <c r="AZ345" s="513">
        <v>3</v>
      </c>
      <c r="BA345" s="513">
        <v>0</v>
      </c>
      <c r="BB345" s="513">
        <v>1</v>
      </c>
      <c r="BC345" s="513">
        <v>3</v>
      </c>
      <c r="BD345" s="56">
        <v>0</v>
      </c>
      <c r="BE345" s="513">
        <v>3</v>
      </c>
      <c r="BF345" s="56">
        <v>1</v>
      </c>
      <c r="BG345" s="56">
        <v>0</v>
      </c>
      <c r="BH345" s="513">
        <v>0</v>
      </c>
      <c r="BI345" s="56">
        <v>3</v>
      </c>
      <c r="BJ345" s="56">
        <v>0</v>
      </c>
      <c r="BK345" s="56">
        <v>0</v>
      </c>
      <c r="BL345" s="513">
        <v>1</v>
      </c>
      <c r="BM345" s="56">
        <v>0</v>
      </c>
      <c r="BN345" s="513">
        <v>0</v>
      </c>
      <c r="BO345" s="56">
        <v>0</v>
      </c>
      <c r="BP345" s="513">
        <v>0</v>
      </c>
      <c r="BQ345" s="56">
        <v>0</v>
      </c>
      <c r="BR345" s="513">
        <v>0</v>
      </c>
      <c r="BS345" s="56">
        <v>2</v>
      </c>
      <c r="BT345" s="513">
        <v>0</v>
      </c>
      <c r="BU345" s="56">
        <v>3</v>
      </c>
      <c r="BV345" s="513">
        <v>0</v>
      </c>
      <c r="BX345" s="481"/>
      <c r="BZ345" s="479"/>
      <c r="CA345" s="481"/>
      <c r="CB345" s="481"/>
      <c r="CC345" s="241"/>
      <c r="CD345" s="513"/>
      <c r="CE345" s="481"/>
      <c r="CL345" s="481"/>
      <c r="CM345" s="479"/>
      <c r="CP345" s="28"/>
      <c r="CQ345" s="56"/>
      <c r="CR345" s="481"/>
      <c r="DW345"/>
    </row>
    <row r="346" spans="1:127" ht="15.75">
      <c r="A346" s="284" t="s">
        <v>3624</v>
      </c>
      <c r="B346" s="3"/>
      <c r="C346" s="3"/>
      <c r="D346" s="32"/>
      <c r="E346" s="555">
        <f t="shared" si="0"/>
        <v>11114.8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A346" s="9">
        <v>422.5</v>
      </c>
      <c r="AB346" s="9">
        <v>442.4</v>
      </c>
      <c r="AC346" s="9">
        <v>155.4</v>
      </c>
      <c r="AD346" s="9">
        <v>509.79999999999995</v>
      </c>
      <c r="AE346" s="9">
        <v>512.4</v>
      </c>
      <c r="AF346" s="9">
        <v>464.3</v>
      </c>
      <c r="AG346" s="9">
        <v>716.99999999999989</v>
      </c>
      <c r="AH346" s="9">
        <v>83.6</v>
      </c>
      <c r="AI346" s="527">
        <v>2041.6</v>
      </c>
      <c r="AN346" s="284" t="s">
        <v>3624</v>
      </c>
      <c r="AR346" s="32">
        <f t="shared" si="1"/>
        <v>46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X346" s="481"/>
      <c r="BZ346" s="479"/>
      <c r="CC346" s="28"/>
      <c r="CD346" s="56"/>
      <c r="CE346" s="481"/>
      <c r="CL346" s="481"/>
      <c r="CM346" s="479"/>
      <c r="CN346" s="481"/>
      <c r="CO346" s="481"/>
      <c r="CP346" s="246"/>
      <c r="CQ346" s="56"/>
      <c r="CR346" s="481"/>
      <c r="DW346"/>
    </row>
    <row r="347" spans="1:127" ht="15.75">
      <c r="A347" s="107" t="s">
        <v>2212</v>
      </c>
      <c r="B347" s="3"/>
      <c r="C347" s="3"/>
      <c r="D347" s="32"/>
      <c r="E347" s="555">
        <f t="shared" si="0"/>
        <v>11436.499999999996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A347" s="9">
        <v>271.89999999999998</v>
      </c>
      <c r="AB347" s="9">
        <v>511.2</v>
      </c>
      <c r="AC347" s="9">
        <v>108.5</v>
      </c>
      <c r="AD347" s="9">
        <v>681.7</v>
      </c>
      <c r="AE347" s="9">
        <v>630</v>
      </c>
      <c r="AF347" s="9">
        <v>427.1</v>
      </c>
      <c r="AG347" s="9">
        <v>442.79999999999995</v>
      </c>
      <c r="AH347" s="9">
        <v>110.4</v>
      </c>
      <c r="AI347" s="527">
        <v>2269.6999999999998</v>
      </c>
      <c r="AN347" s="107" t="s">
        <v>2212</v>
      </c>
      <c r="AR347" s="32">
        <f t="shared" si="1"/>
        <v>44</v>
      </c>
      <c r="AS347" s="513">
        <v>0</v>
      </c>
      <c r="AT347" s="513">
        <v>0</v>
      </c>
      <c r="AU347" s="513">
        <v>0</v>
      </c>
      <c r="AV347" s="513">
        <v>0</v>
      </c>
      <c r="AW347" s="513">
        <v>3</v>
      </c>
      <c r="AX347" s="513">
        <v>0</v>
      </c>
      <c r="AY347" s="513">
        <v>0</v>
      </c>
      <c r="AZ347" s="513">
        <v>3</v>
      </c>
      <c r="BA347" s="513">
        <v>3</v>
      </c>
      <c r="BB347" s="513">
        <v>3</v>
      </c>
      <c r="BC347" s="513">
        <v>0</v>
      </c>
      <c r="BD347" s="56">
        <v>3</v>
      </c>
      <c r="BE347" s="513">
        <v>3</v>
      </c>
      <c r="BF347" s="56">
        <v>3</v>
      </c>
      <c r="BG347" s="56">
        <v>0</v>
      </c>
      <c r="BH347" s="513">
        <v>0</v>
      </c>
      <c r="BI347" s="56">
        <v>3</v>
      </c>
      <c r="BJ347" s="56">
        <v>0</v>
      </c>
      <c r="BK347" s="56">
        <v>3</v>
      </c>
      <c r="BL347" s="513">
        <v>3</v>
      </c>
      <c r="BM347" s="56">
        <v>1</v>
      </c>
      <c r="BN347" s="513">
        <v>0</v>
      </c>
      <c r="BO347" s="56">
        <v>1</v>
      </c>
      <c r="BP347" s="513">
        <v>0</v>
      </c>
      <c r="BQ347" s="56">
        <v>3</v>
      </c>
      <c r="BR347" s="513">
        <v>2</v>
      </c>
      <c r="BS347" s="56">
        <v>1</v>
      </c>
      <c r="BT347" s="513">
        <v>3</v>
      </c>
      <c r="BU347" s="56">
        <v>2</v>
      </c>
      <c r="BV347" s="513">
        <v>1</v>
      </c>
      <c r="BX347" s="481"/>
      <c r="BZ347" s="479"/>
      <c r="CA347" s="481"/>
      <c r="CB347" s="481"/>
      <c r="CC347" s="241"/>
      <c r="CD347" s="513"/>
      <c r="CE347" s="481"/>
      <c r="CL347" s="481"/>
      <c r="CM347" s="479"/>
      <c r="CP347" s="28"/>
      <c r="CQ347" s="56"/>
      <c r="CR347" s="481"/>
      <c r="DW347"/>
    </row>
    <row r="348" spans="1:127" ht="15.75">
      <c r="A348" s="284" t="s">
        <v>3625</v>
      </c>
      <c r="B348" s="3"/>
      <c r="C348" s="3"/>
      <c r="D348" s="32"/>
      <c r="E348" s="555">
        <f t="shared" si="0"/>
        <v>11937.000000000002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A348" s="9">
        <v>404.2</v>
      </c>
      <c r="AB348" s="9">
        <v>764.90000000000009</v>
      </c>
      <c r="AC348" s="9">
        <v>102.5</v>
      </c>
      <c r="AD348" s="9">
        <v>435.5</v>
      </c>
      <c r="AE348" s="9">
        <v>357.70000000000005</v>
      </c>
      <c r="AF348" s="9">
        <v>312</v>
      </c>
      <c r="AG348" s="9">
        <v>367.5</v>
      </c>
      <c r="AH348" s="9">
        <v>82.5</v>
      </c>
      <c r="AI348" s="527">
        <v>2973.6</v>
      </c>
      <c r="AN348" s="284" t="s">
        <v>3625</v>
      </c>
      <c r="AR348" s="32">
        <f t="shared" si="1"/>
        <v>46</v>
      </c>
      <c r="AS348" s="513">
        <v>0</v>
      </c>
      <c r="AT348" s="513">
        <v>3</v>
      </c>
      <c r="AU348" s="513">
        <v>0</v>
      </c>
      <c r="AV348" s="513">
        <v>0</v>
      </c>
      <c r="AW348" s="513">
        <v>0</v>
      </c>
      <c r="AX348" s="513">
        <v>0</v>
      </c>
      <c r="AY348" s="513">
        <v>3</v>
      </c>
      <c r="AZ348" s="513">
        <v>0</v>
      </c>
      <c r="BA348" s="513">
        <v>3</v>
      </c>
      <c r="BB348" s="513">
        <v>3</v>
      </c>
      <c r="BC348" s="513">
        <v>3</v>
      </c>
      <c r="BD348" s="56">
        <v>0</v>
      </c>
      <c r="BE348" s="513">
        <v>3</v>
      </c>
      <c r="BF348" s="56">
        <v>0</v>
      </c>
      <c r="BG348" s="56">
        <v>3</v>
      </c>
      <c r="BH348" s="513">
        <v>0</v>
      </c>
      <c r="BI348" s="56">
        <v>0</v>
      </c>
      <c r="BJ348" s="56">
        <v>3</v>
      </c>
      <c r="BK348" s="56">
        <v>0</v>
      </c>
      <c r="BL348" s="513">
        <v>3</v>
      </c>
      <c r="BM348" s="56">
        <v>3</v>
      </c>
      <c r="BN348" s="513">
        <v>3</v>
      </c>
      <c r="BO348" s="56">
        <v>3</v>
      </c>
      <c r="BP348" s="513">
        <v>3</v>
      </c>
      <c r="BQ348" s="56">
        <v>1</v>
      </c>
      <c r="BR348" s="513">
        <v>0</v>
      </c>
      <c r="BS348" s="56">
        <v>0</v>
      </c>
      <c r="BT348" s="513">
        <v>0</v>
      </c>
      <c r="BU348" s="56">
        <v>3</v>
      </c>
      <c r="BV348" s="513">
        <v>3</v>
      </c>
      <c r="BX348" s="481"/>
      <c r="BZ348" s="479"/>
      <c r="CA348" s="481"/>
      <c r="CB348" s="481"/>
      <c r="CC348" s="241"/>
      <c r="CD348" s="513"/>
      <c r="CE348" s="481"/>
      <c r="CL348" s="481"/>
      <c r="CM348" s="479"/>
      <c r="CN348" s="481"/>
      <c r="CO348" s="481"/>
      <c r="CP348" s="246"/>
      <c r="CQ348" s="56"/>
      <c r="CR348" s="481"/>
      <c r="DW348"/>
    </row>
    <row r="349" spans="1:127" ht="15.75">
      <c r="A349" s="107" t="s">
        <v>2720</v>
      </c>
      <c r="B349" s="3"/>
      <c r="C349" s="3"/>
      <c r="D349" s="32"/>
      <c r="E349" s="555">
        <f t="shared" si="0"/>
        <v>11543.3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A349" s="9">
        <v>420.7</v>
      </c>
      <c r="AB349" s="9">
        <v>466.5</v>
      </c>
      <c r="AC349" s="9">
        <v>78.100000000000009</v>
      </c>
      <c r="AD349" s="9">
        <v>321.8</v>
      </c>
      <c r="AE349" s="9">
        <v>365</v>
      </c>
      <c r="AF349" s="9">
        <v>589.5</v>
      </c>
      <c r="AG349" s="9">
        <v>523.40000000000009</v>
      </c>
      <c r="AH349" s="9">
        <v>90</v>
      </c>
      <c r="AI349" s="527">
        <v>1408.2</v>
      </c>
      <c r="AN349" s="107" t="s">
        <v>2720</v>
      </c>
      <c r="AR349" s="32">
        <f t="shared" si="1"/>
        <v>57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X349" s="481"/>
      <c r="BY349" s="481"/>
      <c r="BZ349" s="479"/>
      <c r="CC349" s="28"/>
      <c r="CD349" s="56"/>
      <c r="CE349" s="481"/>
      <c r="CF349" s="481"/>
      <c r="CG349" s="481"/>
      <c r="CH349" s="481"/>
      <c r="CI349" s="481"/>
      <c r="CJ349" s="481"/>
      <c r="CL349" s="481"/>
      <c r="CM349" s="479"/>
      <c r="CN349" s="481"/>
      <c r="CO349" s="481"/>
      <c r="CP349" s="246"/>
      <c r="CQ349" s="56"/>
      <c r="CR349" s="481"/>
      <c r="DW349"/>
    </row>
    <row r="350" spans="1:127" ht="15.75">
      <c r="A350" s="285" t="s">
        <v>1661</v>
      </c>
      <c r="B350" s="3"/>
      <c r="C350" s="3"/>
      <c r="D350" s="32"/>
      <c r="E350" s="555">
        <f t="shared" si="0"/>
        <v>11263.049999999997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A350" s="9">
        <v>663.90000000000009</v>
      </c>
      <c r="AB350" s="9">
        <v>379.2</v>
      </c>
      <c r="AC350" s="9">
        <v>45.8</v>
      </c>
      <c r="AD350" s="9">
        <v>392.9</v>
      </c>
      <c r="AE350" s="9">
        <v>459.29999999999995</v>
      </c>
      <c r="AF350" s="9">
        <v>253.29999999999998</v>
      </c>
      <c r="AG350" s="9">
        <v>761.1</v>
      </c>
      <c r="AH350" s="9">
        <v>4.8</v>
      </c>
      <c r="AI350" s="527">
        <v>1566.4999999999998</v>
      </c>
      <c r="AN350" s="285" t="s">
        <v>1661</v>
      </c>
      <c r="AR350" s="32">
        <f t="shared" si="1"/>
        <v>38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X350" s="481"/>
      <c r="BY350" s="481"/>
      <c r="BZ350" s="479"/>
      <c r="CC350" s="28"/>
      <c r="CD350" s="56"/>
      <c r="CE350" s="481"/>
      <c r="CF350" s="481"/>
      <c r="CG350" s="481"/>
      <c r="CH350" s="481"/>
      <c r="CI350" s="481"/>
      <c r="CJ350" s="481"/>
      <c r="CK350" s="481"/>
      <c r="CL350" s="481"/>
      <c r="CM350" s="479"/>
      <c r="CP350" s="28"/>
      <c r="CQ350" s="56"/>
      <c r="CR350" s="481"/>
      <c r="CS350" s="481"/>
      <c r="CT350" s="481"/>
      <c r="CU350" s="481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55">
        <f t="shared" si="0"/>
        <v>12520.199999999999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A351" s="9">
        <v>658.1</v>
      </c>
      <c r="AB351" s="9">
        <v>386</v>
      </c>
      <c r="AC351" s="9">
        <v>70.7</v>
      </c>
      <c r="AD351" s="9">
        <v>572.70000000000005</v>
      </c>
      <c r="AE351" s="9">
        <v>433</v>
      </c>
      <c r="AF351" s="9">
        <v>407.5</v>
      </c>
      <c r="AG351" s="9">
        <v>681.5</v>
      </c>
      <c r="AH351" s="9">
        <v>105</v>
      </c>
      <c r="AI351" s="527">
        <v>3796.9</v>
      </c>
      <c r="AN351" s="285" t="s">
        <v>11</v>
      </c>
      <c r="AR351" s="32">
        <f t="shared" si="1"/>
        <v>38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X351" s="481"/>
      <c r="BY351" s="481"/>
      <c r="BZ351" s="479"/>
      <c r="CC351" s="246"/>
      <c r="CD351" s="56"/>
      <c r="CE351" s="481"/>
      <c r="CF351" s="481"/>
      <c r="CG351" s="481"/>
      <c r="CH351" s="481"/>
      <c r="CI351" s="481"/>
      <c r="CJ351" s="481"/>
      <c r="CK351" s="481"/>
      <c r="CL351" s="481"/>
      <c r="CM351" s="479"/>
      <c r="CP351" s="28"/>
      <c r="CQ351" s="56"/>
      <c r="CR351" s="481"/>
      <c r="CS351" s="481"/>
      <c r="CT351" s="481"/>
      <c r="CU351" s="481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55">
        <f t="shared" si="0"/>
        <v>9079.5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A352" s="9">
        <v>175.8</v>
      </c>
      <c r="AB352" s="9">
        <v>523.5</v>
      </c>
      <c r="AC352" s="9">
        <v>91.5</v>
      </c>
      <c r="AD352" s="9">
        <v>575.6</v>
      </c>
      <c r="AE352" s="9">
        <v>398.3</v>
      </c>
      <c r="AF352" s="9">
        <v>311.60000000000002</v>
      </c>
      <c r="AG352" s="9">
        <v>348.70000000000005</v>
      </c>
      <c r="AH352" s="9">
        <v>221.7</v>
      </c>
      <c r="AI352" s="527">
        <v>1591</v>
      </c>
      <c r="AN352" s="107" t="s">
        <v>2197</v>
      </c>
      <c r="AR352" s="32">
        <f t="shared" si="1"/>
        <v>36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X352" s="481"/>
      <c r="BY352" s="481"/>
      <c r="BZ352" s="479"/>
      <c r="CC352" s="246"/>
      <c r="CD352" s="56"/>
      <c r="CE352" s="56"/>
      <c r="CF352" s="481"/>
      <c r="CG352" s="481"/>
      <c r="CH352" s="481"/>
      <c r="CI352" s="481"/>
      <c r="CJ352" s="481"/>
      <c r="CK352" s="481"/>
      <c r="CL352" s="481"/>
      <c r="CM352" s="479"/>
      <c r="CP352" s="246"/>
      <c r="CQ352" s="56"/>
      <c r="CR352" s="481"/>
      <c r="CS352" s="481"/>
      <c r="CT352" s="481"/>
      <c r="CU352" s="481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55">
        <f t="shared" si="0"/>
        <v>13797.25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A353" s="9">
        <v>419.90000000000003</v>
      </c>
      <c r="AB353" s="9">
        <v>708.5</v>
      </c>
      <c r="AC353" s="9">
        <v>149.5</v>
      </c>
      <c r="AD353" s="9">
        <v>552.29999999999995</v>
      </c>
      <c r="AE353" s="9">
        <v>533.19999999999993</v>
      </c>
      <c r="AF353" s="9">
        <v>701.4</v>
      </c>
      <c r="AG353" s="9">
        <v>552.6</v>
      </c>
      <c r="AH353" s="9">
        <v>0</v>
      </c>
      <c r="AI353" s="527">
        <v>2626.0999999999995</v>
      </c>
      <c r="AN353" s="285" t="s">
        <v>1666</v>
      </c>
      <c r="AR353" s="32">
        <f t="shared" si="1"/>
        <v>66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X353" s="481"/>
      <c r="BY353" s="481"/>
      <c r="BZ353" s="479"/>
      <c r="CC353" s="28"/>
      <c r="CD353" s="56"/>
      <c r="CE353" s="56"/>
      <c r="CF353" s="481"/>
      <c r="CG353" s="481"/>
      <c r="CH353" s="481"/>
      <c r="CI353" s="481"/>
      <c r="CJ353" s="481"/>
      <c r="CK353" s="481"/>
      <c r="CL353" s="481"/>
      <c r="CM353" s="479"/>
      <c r="CP353" s="246"/>
      <c r="CQ353" s="56"/>
      <c r="CR353" s="481"/>
      <c r="CS353" s="481"/>
      <c r="CT353" s="481"/>
      <c r="CU353" s="481"/>
      <c r="CV353" s="481"/>
      <c r="CW353" s="481"/>
    </row>
    <row r="354" spans="1:101" ht="15.75">
      <c r="A354" s="106" t="s">
        <v>1344</v>
      </c>
      <c r="B354" s="3"/>
      <c r="C354" s="3"/>
      <c r="D354" s="32"/>
      <c r="E354" s="555">
        <f t="shared" si="0"/>
        <v>12482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A354" s="9">
        <v>677.5</v>
      </c>
      <c r="AB354" s="9">
        <v>574.70000000000005</v>
      </c>
      <c r="AC354" s="9">
        <v>83.5</v>
      </c>
      <c r="AD354" s="9">
        <v>317.2</v>
      </c>
      <c r="AE354" s="9">
        <v>407.40000000000003</v>
      </c>
      <c r="AF354" s="9">
        <v>416.4</v>
      </c>
      <c r="AG354" s="9">
        <v>681.00000000000011</v>
      </c>
      <c r="AH354" s="9">
        <v>0</v>
      </c>
      <c r="AI354" s="527">
        <v>3024.2</v>
      </c>
      <c r="AN354" s="106" t="s">
        <v>1344</v>
      </c>
      <c r="AR354" s="32">
        <f t="shared" si="1"/>
        <v>53</v>
      </c>
      <c r="AS354" s="513">
        <v>3</v>
      </c>
      <c r="AT354" s="513">
        <v>2</v>
      </c>
      <c r="AU354" s="513">
        <v>3</v>
      </c>
      <c r="AV354" s="513">
        <v>0</v>
      </c>
      <c r="AW354" s="513">
        <v>3</v>
      </c>
      <c r="AX354" s="513">
        <v>3</v>
      </c>
      <c r="AY354" s="513">
        <v>0</v>
      </c>
      <c r="AZ354" s="513">
        <v>3</v>
      </c>
      <c r="BA354" s="513">
        <v>3</v>
      </c>
      <c r="BB354" s="513">
        <v>2</v>
      </c>
      <c r="BC354" s="513">
        <v>2</v>
      </c>
      <c r="BD354" s="56">
        <v>1</v>
      </c>
      <c r="BE354" s="513">
        <v>1</v>
      </c>
      <c r="BF354" s="56">
        <v>0</v>
      </c>
      <c r="BG354" s="56">
        <v>3</v>
      </c>
      <c r="BH354" s="513">
        <v>2</v>
      </c>
      <c r="BI354" s="56">
        <v>3</v>
      </c>
      <c r="BJ354" s="56">
        <v>0</v>
      </c>
      <c r="BK354" s="56">
        <v>0</v>
      </c>
      <c r="BL354" s="513">
        <v>0</v>
      </c>
      <c r="BM354" s="56">
        <v>0</v>
      </c>
      <c r="BN354" s="513">
        <v>3</v>
      </c>
      <c r="BO354" s="56">
        <v>3</v>
      </c>
      <c r="BP354" s="513">
        <v>3</v>
      </c>
      <c r="BQ354" s="56">
        <v>0</v>
      </c>
      <c r="BR354" s="513">
        <v>2</v>
      </c>
      <c r="BS354" s="56">
        <v>3</v>
      </c>
      <c r="BT354" s="513">
        <v>2</v>
      </c>
      <c r="BU354" s="56">
        <v>0</v>
      </c>
      <c r="BV354" s="513">
        <v>3</v>
      </c>
      <c r="BX354" s="481"/>
      <c r="BY354" s="481"/>
      <c r="BZ354" s="479"/>
      <c r="CA354" s="481"/>
      <c r="CB354" s="481"/>
      <c r="CC354" s="241"/>
      <c r="CD354" s="513"/>
      <c r="CE354" s="56"/>
      <c r="CF354" s="481"/>
      <c r="CG354" s="481"/>
      <c r="CH354" s="481"/>
      <c r="CI354" s="481"/>
      <c r="CJ354" s="481"/>
      <c r="CK354" s="481"/>
      <c r="CL354" s="481"/>
      <c r="CM354" s="479"/>
      <c r="CP354" s="28"/>
      <c r="CQ354" s="56"/>
      <c r="CR354" s="481"/>
      <c r="CS354" s="481"/>
      <c r="CT354" s="481"/>
      <c r="CU354" s="481"/>
      <c r="CV354" s="481"/>
      <c r="CW354" s="481"/>
    </row>
    <row r="355" spans="1:101" ht="15.75">
      <c r="A355" s="107" t="s">
        <v>633</v>
      </c>
      <c r="B355" s="3"/>
      <c r="C355" s="3"/>
      <c r="D355" s="32"/>
      <c r="E355" s="555">
        <f t="shared" si="0"/>
        <v>10105.9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A355" s="9">
        <v>176.20000000000002</v>
      </c>
      <c r="AB355" s="9">
        <v>466.5</v>
      </c>
      <c r="AC355" s="9">
        <v>6</v>
      </c>
      <c r="AD355" s="9">
        <v>539.69999999999993</v>
      </c>
      <c r="AE355" s="9">
        <v>619.45000000000005</v>
      </c>
      <c r="AF355" s="9">
        <v>389.09999999999997</v>
      </c>
      <c r="AG355" s="9">
        <v>496.09999999999997</v>
      </c>
      <c r="AH355" s="9">
        <v>168</v>
      </c>
      <c r="AI355" s="527">
        <v>2205.2000000000003</v>
      </c>
      <c r="AN355" s="107" t="s">
        <v>633</v>
      </c>
      <c r="AR355" s="32">
        <f t="shared" si="1"/>
        <v>42</v>
      </c>
      <c r="AS355" s="513">
        <v>3</v>
      </c>
      <c r="AT355" s="513">
        <v>0</v>
      </c>
      <c r="AU355" s="513">
        <v>1</v>
      </c>
      <c r="AV355" s="513">
        <v>3</v>
      </c>
      <c r="AW355" s="513">
        <v>0</v>
      </c>
      <c r="AX355" s="513">
        <v>0</v>
      </c>
      <c r="AY355" s="513">
        <v>3</v>
      </c>
      <c r="AZ355" s="513">
        <v>0</v>
      </c>
      <c r="BA355" s="513">
        <v>1</v>
      </c>
      <c r="BB355" s="513">
        <v>1</v>
      </c>
      <c r="BC355" s="513">
        <v>2</v>
      </c>
      <c r="BD355" s="56">
        <v>1</v>
      </c>
      <c r="BE355" s="513">
        <v>0</v>
      </c>
      <c r="BF355" s="56">
        <v>1</v>
      </c>
      <c r="BG355" s="56">
        <v>1</v>
      </c>
      <c r="BH355" s="513">
        <v>0</v>
      </c>
      <c r="BI355" s="56">
        <v>3</v>
      </c>
      <c r="BJ355" s="56">
        <v>3</v>
      </c>
      <c r="BK355" s="56">
        <v>0</v>
      </c>
      <c r="BL355" s="513">
        <v>0</v>
      </c>
      <c r="BM355" s="56">
        <v>3</v>
      </c>
      <c r="BN355" s="513">
        <v>3</v>
      </c>
      <c r="BO355" s="56">
        <v>3</v>
      </c>
      <c r="BP355" s="513">
        <v>0</v>
      </c>
      <c r="BQ355" s="56">
        <v>2</v>
      </c>
      <c r="BR355" s="513">
        <v>3</v>
      </c>
      <c r="BS355" s="56">
        <v>2</v>
      </c>
      <c r="BT355" s="513">
        <v>0</v>
      </c>
      <c r="BU355" s="56">
        <v>3</v>
      </c>
      <c r="BV355" s="513">
        <v>0</v>
      </c>
      <c r="BX355" s="481"/>
      <c r="BY355" s="481"/>
      <c r="BZ355" s="479"/>
      <c r="CA355" s="481"/>
      <c r="CB355" s="481"/>
      <c r="CC355" s="241"/>
      <c r="CD355" s="513"/>
      <c r="CE355" s="513"/>
      <c r="CF355" s="481"/>
      <c r="CG355" s="481"/>
      <c r="CH355" s="481"/>
      <c r="CI355" s="481"/>
      <c r="CJ355" s="481"/>
      <c r="CK355" s="481"/>
      <c r="CL355" s="481"/>
      <c r="CM355" s="479"/>
      <c r="CN355" s="481"/>
      <c r="CO355" s="481"/>
      <c r="CP355" s="246"/>
      <c r="CQ355" s="56"/>
      <c r="CR355" s="481"/>
      <c r="CS355" s="481"/>
      <c r="CT355" s="481"/>
      <c r="CU355" s="481"/>
      <c r="CV355" s="481"/>
      <c r="CW355" s="481"/>
    </row>
    <row r="356" spans="1:101" ht="15.75">
      <c r="A356" s="285" t="s">
        <v>1658</v>
      </c>
      <c r="B356" s="3"/>
      <c r="C356" s="3"/>
      <c r="D356" s="32"/>
      <c r="E356" s="555">
        <f t="shared" si="0"/>
        <v>9682.9499999999989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A356" s="9">
        <v>205.00000000000003</v>
      </c>
      <c r="AB356" s="9">
        <v>528.80000000000007</v>
      </c>
      <c r="AC356" s="9">
        <v>107</v>
      </c>
      <c r="AD356" s="9">
        <v>515.94999999999993</v>
      </c>
      <c r="AE356" s="9">
        <v>408.70000000000005</v>
      </c>
      <c r="AF356" s="9">
        <v>281.2</v>
      </c>
      <c r="AG356" s="9">
        <v>227.39999999999995</v>
      </c>
      <c r="AH356" s="9">
        <v>38.5</v>
      </c>
      <c r="AI356" s="527">
        <v>2165</v>
      </c>
      <c r="AN356" s="285" t="s">
        <v>1658</v>
      </c>
      <c r="AR356" s="32">
        <f t="shared" si="1"/>
        <v>36</v>
      </c>
      <c r="AS356" s="513">
        <v>0</v>
      </c>
      <c r="AT356" s="513">
        <v>0</v>
      </c>
      <c r="AU356" s="513">
        <v>0</v>
      </c>
      <c r="AV356" s="513">
        <v>3</v>
      </c>
      <c r="AW356" s="513">
        <v>0</v>
      </c>
      <c r="AX356" s="513">
        <v>0</v>
      </c>
      <c r="AY356" s="513">
        <v>0</v>
      </c>
      <c r="AZ356" s="513">
        <v>0</v>
      </c>
      <c r="BA356" s="513">
        <v>3</v>
      </c>
      <c r="BB356" s="513">
        <v>1</v>
      </c>
      <c r="BC356" s="513">
        <v>0</v>
      </c>
      <c r="BD356" s="56">
        <v>3</v>
      </c>
      <c r="BE356" s="513">
        <v>0</v>
      </c>
      <c r="BF356" s="56">
        <v>1</v>
      </c>
      <c r="BG356" s="56">
        <v>1</v>
      </c>
      <c r="BH356" s="513">
        <v>3</v>
      </c>
      <c r="BI356" s="56">
        <v>0</v>
      </c>
      <c r="BJ356" s="56">
        <v>3</v>
      </c>
      <c r="BK356" s="56">
        <v>2</v>
      </c>
      <c r="BL356" s="513">
        <v>2</v>
      </c>
      <c r="BM356" s="56">
        <v>3</v>
      </c>
      <c r="BN356" s="513">
        <v>0</v>
      </c>
      <c r="BO356" s="56">
        <v>2</v>
      </c>
      <c r="BP356" s="513">
        <v>3</v>
      </c>
      <c r="BQ356" s="56">
        <v>2</v>
      </c>
      <c r="BR356" s="513">
        <v>3</v>
      </c>
      <c r="BS356" s="56">
        <v>1</v>
      </c>
      <c r="BT356" s="513">
        <v>0</v>
      </c>
      <c r="BU356" s="56">
        <v>0</v>
      </c>
      <c r="BV356" s="513">
        <v>0</v>
      </c>
      <c r="BX356" s="481"/>
      <c r="BY356" s="481"/>
      <c r="BZ356" s="479"/>
      <c r="CA356" s="481"/>
      <c r="CB356" s="481"/>
      <c r="CC356" s="241"/>
      <c r="CD356" s="513"/>
      <c r="CE356" s="513"/>
      <c r="CF356" s="481"/>
      <c r="CG356" s="481"/>
      <c r="CH356" s="481"/>
      <c r="CI356" s="481"/>
      <c r="CJ356" s="481"/>
      <c r="CK356" s="481"/>
      <c r="CL356" s="481"/>
      <c r="CM356" s="479"/>
      <c r="CN356" s="481"/>
      <c r="CO356" s="481"/>
      <c r="CP356" s="246"/>
      <c r="CQ356" s="56"/>
      <c r="CR356" s="481"/>
      <c r="CS356" s="481"/>
      <c r="CT356" s="481"/>
      <c r="CU356" s="481"/>
      <c r="CV356" s="481"/>
      <c r="CW356" s="481"/>
    </row>
    <row r="357" spans="1:101" ht="15.75">
      <c r="A357" s="107" t="s">
        <v>2716</v>
      </c>
      <c r="B357" s="3"/>
      <c r="C357" s="3"/>
      <c r="D357" s="32"/>
      <c r="E357" s="555">
        <f t="shared" si="0"/>
        <v>9681.9000000000015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A357" s="9">
        <v>471.8</v>
      </c>
      <c r="AB357" s="9">
        <v>504.6</v>
      </c>
      <c r="AC357" s="9">
        <v>105.8</v>
      </c>
      <c r="AD357" s="9">
        <v>339.59999999999997</v>
      </c>
      <c r="AE357" s="9">
        <v>558.5</v>
      </c>
      <c r="AF357" s="9">
        <v>381.1</v>
      </c>
      <c r="AG357" s="9">
        <v>743.9</v>
      </c>
      <c r="AH357" s="9">
        <v>99.5</v>
      </c>
      <c r="AI357" s="527">
        <v>1130.1000000000001</v>
      </c>
      <c r="AN357" s="107" t="s">
        <v>2716</v>
      </c>
      <c r="AR357" s="32">
        <f t="shared" si="1"/>
        <v>42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X357" s="481"/>
      <c r="BY357" s="481"/>
      <c r="BZ357" s="479"/>
      <c r="CC357" s="28"/>
      <c r="CD357" s="56"/>
      <c r="CE357" s="513"/>
      <c r="CF357" s="481"/>
      <c r="CG357" s="481"/>
      <c r="CH357" s="481"/>
      <c r="CI357" s="481"/>
      <c r="CJ357" s="481"/>
      <c r="CK357" s="481"/>
      <c r="CL357" s="481"/>
      <c r="CM357" s="479"/>
      <c r="CN357" s="481"/>
      <c r="CO357" s="481"/>
      <c r="CP357" s="246"/>
      <c r="CQ357" s="56"/>
      <c r="CR357" s="481"/>
      <c r="CS357" s="481"/>
      <c r="CT357" s="481"/>
      <c r="CU357" s="481"/>
      <c r="CV357" s="481"/>
      <c r="CW357" s="481"/>
    </row>
    <row r="358" spans="1:101" ht="15.75">
      <c r="A358" s="284" t="s">
        <v>3626</v>
      </c>
      <c r="B358" s="3"/>
      <c r="C358" s="3"/>
      <c r="D358" s="32"/>
      <c r="E358" s="555">
        <f t="shared" si="0"/>
        <v>9163.7000000000007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A358" s="9">
        <v>331.8</v>
      </c>
      <c r="AB358" s="9">
        <v>330</v>
      </c>
      <c r="AC358" s="9">
        <v>73.400000000000006</v>
      </c>
      <c r="AD358" s="9">
        <v>482.8</v>
      </c>
      <c r="AE358" s="9">
        <v>409.5</v>
      </c>
      <c r="AF358" s="9">
        <v>465.5</v>
      </c>
      <c r="AG358" s="9">
        <v>270.8</v>
      </c>
      <c r="AH358" s="9">
        <v>90</v>
      </c>
      <c r="AI358" s="527">
        <v>2017.5</v>
      </c>
      <c r="AN358" s="284" t="s">
        <v>3626</v>
      </c>
      <c r="AR358" s="32">
        <f t="shared" si="1"/>
        <v>30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X358" s="481"/>
      <c r="BY358" s="481"/>
      <c r="BZ358" s="479"/>
      <c r="CC358" s="28"/>
      <c r="CD358" s="56"/>
      <c r="CE358" s="56"/>
      <c r="CF358" s="481"/>
      <c r="CG358" s="481"/>
      <c r="CH358" s="481"/>
      <c r="CI358" s="481"/>
      <c r="CJ358" s="481"/>
      <c r="CK358" s="481"/>
      <c r="CL358" s="481"/>
      <c r="CM358" s="479"/>
      <c r="CP358" s="28"/>
      <c r="CQ358" s="56"/>
      <c r="CR358" s="481"/>
      <c r="CS358" s="481"/>
      <c r="CT358" s="481"/>
      <c r="CU358" s="481"/>
      <c r="CV358" s="481"/>
      <c r="CW358" s="481"/>
    </row>
    <row r="359" spans="1:101" ht="15.75">
      <c r="A359" s="107" t="s">
        <v>687</v>
      </c>
      <c r="B359" s="3"/>
      <c r="C359" s="3"/>
      <c r="D359" s="32"/>
      <c r="E359" s="555">
        <f t="shared" si="0"/>
        <v>10875.799999999997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A359" s="9">
        <v>212.60000000000002</v>
      </c>
      <c r="AB359" s="9">
        <v>573.20000000000005</v>
      </c>
      <c r="AC359" s="9">
        <v>156.19999999999999</v>
      </c>
      <c r="AD359" s="9">
        <v>396.7</v>
      </c>
      <c r="AE359" s="9">
        <v>458.6</v>
      </c>
      <c r="AF359" s="9">
        <v>572.75</v>
      </c>
      <c r="AG359" s="9">
        <v>369.8</v>
      </c>
      <c r="AH359" s="9">
        <v>187.5</v>
      </c>
      <c r="AI359" s="527">
        <v>1984.3999999999999</v>
      </c>
      <c r="AN359" s="107" t="s">
        <v>687</v>
      </c>
      <c r="AR359" s="32">
        <f t="shared" si="1"/>
        <v>36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X359" s="481"/>
      <c r="BY359" s="481"/>
      <c r="BZ359" s="479"/>
      <c r="CC359" s="246"/>
      <c r="CD359" s="56"/>
      <c r="CE359" s="56"/>
      <c r="CF359" s="481"/>
      <c r="CG359" s="481"/>
      <c r="CH359" s="481"/>
      <c r="CI359" s="481"/>
      <c r="CJ359" s="481"/>
      <c r="CK359" s="481"/>
      <c r="CL359" s="481"/>
      <c r="CM359" s="479"/>
      <c r="CP359" s="28"/>
      <c r="CQ359" s="56"/>
      <c r="CR359" s="481"/>
      <c r="CS359" s="481"/>
      <c r="CT359" s="481"/>
      <c r="CU359" s="481"/>
      <c r="CV359" s="481"/>
      <c r="CW359" s="481"/>
    </row>
    <row r="360" spans="1:101" ht="15.75">
      <c r="A360" s="107" t="s">
        <v>639</v>
      </c>
      <c r="B360" s="3"/>
      <c r="C360" s="3"/>
      <c r="D360" s="32"/>
      <c r="E360" s="555">
        <f t="shared" si="0"/>
        <v>7179.1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A360" s="9">
        <v>275.84999999999997</v>
      </c>
      <c r="AB360" s="9">
        <v>384.5</v>
      </c>
      <c r="AC360" s="9">
        <v>120.8</v>
      </c>
      <c r="AD360" s="9">
        <v>352.20000000000005</v>
      </c>
      <c r="AE360" s="9">
        <v>159</v>
      </c>
      <c r="AF360" s="9">
        <v>331.25</v>
      </c>
      <c r="AG360" s="9">
        <v>222</v>
      </c>
      <c r="AH360" s="9">
        <v>33.15</v>
      </c>
      <c r="AI360" s="527">
        <v>1257.4000000000001</v>
      </c>
      <c r="AN360" s="107" t="s">
        <v>639</v>
      </c>
      <c r="AR360" s="32">
        <f t="shared" si="1"/>
        <v>27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X360" s="481"/>
      <c r="BY360" s="481"/>
      <c r="BZ360" s="479"/>
      <c r="CC360" s="28"/>
      <c r="CD360" s="56"/>
      <c r="CE360" s="56"/>
      <c r="CF360" s="481"/>
      <c r="CG360" s="481"/>
      <c r="CH360" s="481"/>
      <c r="CI360" s="481"/>
      <c r="CJ360" s="481"/>
      <c r="CK360" s="481"/>
      <c r="CL360" s="481"/>
      <c r="CM360" s="479"/>
      <c r="CP360" s="246"/>
      <c r="CQ360" s="56"/>
      <c r="CR360" s="481"/>
      <c r="CS360" s="481"/>
      <c r="CT360" s="481"/>
      <c r="CU360" s="481"/>
      <c r="CV360" s="481"/>
      <c r="CW360" s="481"/>
    </row>
    <row r="361" spans="1:101" ht="15.75">
      <c r="A361" s="284" t="s">
        <v>3655</v>
      </c>
      <c r="B361" s="3"/>
      <c r="C361" s="3"/>
      <c r="D361" s="32"/>
      <c r="E361" s="555">
        <f t="shared" si="0"/>
        <v>11144.800000000003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A361" s="9">
        <v>365.9</v>
      </c>
      <c r="AB361" s="9">
        <v>393</v>
      </c>
      <c r="AC361" s="9">
        <v>152.6</v>
      </c>
      <c r="AD361" s="9">
        <v>533.6</v>
      </c>
      <c r="AE361" s="9">
        <v>516.1</v>
      </c>
      <c r="AF361" s="9">
        <v>465.7</v>
      </c>
      <c r="AG361" s="9">
        <v>611.09999999999991</v>
      </c>
      <c r="AH361" s="9">
        <v>243.6</v>
      </c>
      <c r="AI361" s="527">
        <v>2006.6</v>
      </c>
      <c r="AN361" s="284" t="s">
        <v>3655</v>
      </c>
      <c r="AR361" s="32">
        <f t="shared" si="1"/>
        <v>39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X361" s="481"/>
      <c r="BY361" s="481"/>
      <c r="BZ361" s="479"/>
      <c r="CC361" s="246"/>
      <c r="CD361" s="56"/>
      <c r="CE361" s="56"/>
      <c r="CF361" s="481"/>
      <c r="CG361" s="481"/>
      <c r="CH361" s="481"/>
      <c r="CI361" s="481"/>
      <c r="CJ361" s="481"/>
      <c r="CK361" s="481"/>
      <c r="CL361" s="481"/>
      <c r="CM361" s="479"/>
      <c r="CP361" s="28"/>
      <c r="CQ361" s="56"/>
      <c r="CR361" s="481"/>
      <c r="CS361" s="481"/>
      <c r="CT361" s="481"/>
      <c r="CU361" s="481"/>
      <c r="CV361" s="481"/>
      <c r="CW361" s="481"/>
    </row>
    <row r="362" spans="1:101" ht="15.75">
      <c r="A362" s="285" t="s">
        <v>15</v>
      </c>
      <c r="B362" s="3"/>
      <c r="C362" s="3"/>
      <c r="D362" s="32"/>
      <c r="E362" s="555">
        <f t="shared" si="0"/>
        <v>11937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A362" s="9">
        <v>402.50000000000006</v>
      </c>
      <c r="AB362" s="9">
        <v>427</v>
      </c>
      <c r="AC362" s="9">
        <v>107.3</v>
      </c>
      <c r="AD362" s="9">
        <v>426.1</v>
      </c>
      <c r="AE362" s="9">
        <v>475.2</v>
      </c>
      <c r="AF362" s="9">
        <v>403.00000000000006</v>
      </c>
      <c r="AG362" s="9">
        <v>555.70000000000005</v>
      </c>
      <c r="AH362" s="9">
        <v>0</v>
      </c>
      <c r="AI362" s="527">
        <v>2756.2</v>
      </c>
      <c r="AN362" s="285" t="s">
        <v>15</v>
      </c>
      <c r="AR362" s="32">
        <f t="shared" si="1"/>
        <v>47</v>
      </c>
      <c r="AS362" s="513">
        <v>3</v>
      </c>
      <c r="AT362" s="513">
        <v>1</v>
      </c>
      <c r="AU362" s="513">
        <v>2</v>
      </c>
      <c r="AV362" s="513">
        <v>0</v>
      </c>
      <c r="AW362" s="513">
        <v>0</v>
      </c>
      <c r="AX362" s="513">
        <v>3</v>
      </c>
      <c r="AY362" s="513">
        <v>3</v>
      </c>
      <c r="AZ362" s="513">
        <v>2</v>
      </c>
      <c r="BA362" s="513">
        <v>0</v>
      </c>
      <c r="BB362" s="513">
        <v>3</v>
      </c>
      <c r="BC362" s="513">
        <v>0</v>
      </c>
      <c r="BD362" s="56">
        <v>3</v>
      </c>
      <c r="BE362" s="513">
        <v>1</v>
      </c>
      <c r="BF362" s="56">
        <v>1</v>
      </c>
      <c r="BG362" s="56">
        <v>0</v>
      </c>
      <c r="BH362" s="513">
        <v>3</v>
      </c>
      <c r="BI362" s="56">
        <v>0</v>
      </c>
      <c r="BJ362" s="56">
        <v>2</v>
      </c>
      <c r="BK362" s="56">
        <v>3</v>
      </c>
      <c r="BL362" s="513">
        <v>3</v>
      </c>
      <c r="BM362" s="56">
        <v>2</v>
      </c>
      <c r="BN362" s="513">
        <v>0</v>
      </c>
      <c r="BO362" s="56">
        <v>0</v>
      </c>
      <c r="BP362" s="513">
        <v>3</v>
      </c>
      <c r="BQ362" s="56">
        <v>1</v>
      </c>
      <c r="BR362" s="513">
        <v>1</v>
      </c>
      <c r="BS362" s="56">
        <v>3</v>
      </c>
      <c r="BT362" s="513">
        <v>3</v>
      </c>
      <c r="BU362" s="56">
        <v>0</v>
      </c>
      <c r="BV362" s="513">
        <v>1</v>
      </c>
      <c r="BX362" s="481"/>
      <c r="BY362" s="481"/>
      <c r="BZ362" s="479"/>
      <c r="CA362" s="481"/>
      <c r="CB362" s="481"/>
      <c r="CC362" s="241"/>
      <c r="CD362" s="513"/>
      <c r="CE362" s="56"/>
      <c r="CF362" s="481"/>
      <c r="CG362" s="481"/>
      <c r="CH362" s="481"/>
      <c r="CI362" s="481"/>
      <c r="CJ362" s="481"/>
      <c r="CK362" s="481"/>
      <c r="CL362" s="481"/>
      <c r="CM362" s="479"/>
      <c r="CP362" s="246"/>
      <c r="CQ362" s="56"/>
      <c r="CR362" s="481"/>
      <c r="CS362" s="481"/>
      <c r="CT362" s="481"/>
      <c r="CU362" s="481"/>
      <c r="CV362" s="481"/>
      <c r="CW362" s="481"/>
    </row>
    <row r="363" spans="1:101" ht="15.75">
      <c r="A363" s="107" t="s">
        <v>2725</v>
      </c>
      <c r="B363" s="3"/>
      <c r="C363" s="3"/>
      <c r="D363" s="32"/>
      <c r="E363" s="555">
        <f t="shared" si="0"/>
        <v>10888.1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A363" s="9">
        <v>330.8</v>
      </c>
      <c r="AB363" s="9">
        <v>436.8</v>
      </c>
      <c r="AC363" s="9">
        <v>119.5</v>
      </c>
      <c r="AD363" s="9">
        <v>460.1</v>
      </c>
      <c r="AE363" s="9">
        <v>452.6</v>
      </c>
      <c r="AF363" s="9">
        <v>423.5</v>
      </c>
      <c r="AG363" s="9">
        <v>753.3</v>
      </c>
      <c r="AH363" s="9">
        <v>0</v>
      </c>
      <c r="AI363" s="527">
        <v>1944.9</v>
      </c>
      <c r="AN363" s="107" t="s">
        <v>2725</v>
      </c>
      <c r="AR363" s="32">
        <f t="shared" si="1"/>
        <v>39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X363" s="481"/>
      <c r="BY363" s="481"/>
      <c r="BZ363" s="479"/>
      <c r="CC363" s="246"/>
      <c r="CD363" s="56"/>
      <c r="CE363" s="513"/>
      <c r="CF363" s="481"/>
      <c r="CG363" s="481"/>
      <c r="CH363" s="481"/>
      <c r="CI363" s="481"/>
      <c r="CJ363" s="481"/>
      <c r="CK363" s="481"/>
      <c r="CL363" s="481"/>
      <c r="CM363" s="479"/>
      <c r="CN363" s="481"/>
      <c r="CO363" s="481"/>
      <c r="CP363" s="246"/>
      <c r="CQ363" s="56"/>
      <c r="CR363" s="481"/>
      <c r="CS363" s="481"/>
      <c r="CT363" s="481"/>
      <c r="CU363" s="481"/>
      <c r="CV363" s="481"/>
      <c r="CW363" s="481"/>
    </row>
    <row r="364" spans="1:101" ht="15.75">
      <c r="A364" s="284" t="s">
        <v>3627</v>
      </c>
      <c r="B364" s="3"/>
      <c r="C364" s="3"/>
      <c r="D364" s="32"/>
      <c r="E364" s="555">
        <f t="shared" si="0"/>
        <v>10328.400000000001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A364" s="9">
        <v>356.2</v>
      </c>
      <c r="AB364" s="9">
        <v>451.5</v>
      </c>
      <c r="AC364" s="9">
        <v>148.5</v>
      </c>
      <c r="AD364" s="9">
        <v>465.5</v>
      </c>
      <c r="AE364" s="9">
        <v>602.5</v>
      </c>
      <c r="AF364" s="9">
        <v>557.6</v>
      </c>
      <c r="AG364" s="9">
        <v>651.30000000000007</v>
      </c>
      <c r="AH364" s="9">
        <v>30.599999999999998</v>
      </c>
      <c r="AI364" s="527">
        <v>2299.3000000000006</v>
      </c>
      <c r="AN364" s="284" t="s">
        <v>3627</v>
      </c>
      <c r="AR364" s="32">
        <f t="shared" si="1"/>
        <v>43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X364" s="481"/>
      <c r="BY364" s="481"/>
      <c r="BZ364" s="479"/>
      <c r="CC364" s="28"/>
      <c r="CD364" s="56"/>
      <c r="CE364" s="56"/>
      <c r="CF364" s="481"/>
      <c r="CG364" s="481"/>
      <c r="CH364" s="481"/>
      <c r="CI364" s="481"/>
      <c r="CJ364" s="481"/>
      <c r="CK364" s="481"/>
      <c r="CL364" s="481"/>
      <c r="CM364" s="479"/>
      <c r="CP364" s="246"/>
      <c r="CQ364" s="56"/>
      <c r="CR364" s="481"/>
      <c r="CS364" s="481"/>
      <c r="CT364" s="481"/>
      <c r="CU364" s="481"/>
      <c r="CV364" s="481"/>
      <c r="CW364" s="481"/>
    </row>
    <row r="365" spans="1:101" ht="15.75">
      <c r="A365" s="107" t="s">
        <v>2216</v>
      </c>
      <c r="B365" s="3"/>
      <c r="C365" s="3"/>
      <c r="D365" s="32"/>
      <c r="E365" s="555">
        <f t="shared" si="0"/>
        <v>13592.8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A365" s="9">
        <v>463.40000000000003</v>
      </c>
      <c r="AB365" s="9">
        <v>700.7</v>
      </c>
      <c r="AC365" s="9">
        <v>112.3</v>
      </c>
      <c r="AD365" s="9">
        <v>441.8</v>
      </c>
      <c r="AE365" s="9">
        <v>429.99999999999994</v>
      </c>
      <c r="AF365" s="9">
        <v>484.75</v>
      </c>
      <c r="AG365" s="9">
        <v>537.6</v>
      </c>
      <c r="AH365" s="9">
        <v>0</v>
      </c>
      <c r="AI365" s="527">
        <v>3146.5999999999995</v>
      </c>
      <c r="AN365" s="107" t="s">
        <v>2216</v>
      </c>
      <c r="AR365" s="32">
        <f t="shared" si="1"/>
        <v>48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X365" s="481"/>
      <c r="BY365" s="481"/>
      <c r="BZ365" s="479"/>
      <c r="CC365" s="246"/>
      <c r="CD365" s="56"/>
      <c r="CE365" s="56"/>
      <c r="CF365" s="481"/>
      <c r="CG365" s="481"/>
      <c r="CH365" s="481"/>
      <c r="CI365" s="481"/>
      <c r="CJ365" s="481"/>
      <c r="CK365" s="481"/>
      <c r="CL365" s="481"/>
      <c r="CM365" s="479"/>
      <c r="CP365" s="28"/>
      <c r="CQ365" s="56"/>
      <c r="CR365" s="481"/>
      <c r="CS365" s="481"/>
      <c r="CT365" s="481"/>
      <c r="CU365" s="481"/>
      <c r="CV365" s="481"/>
      <c r="CW365" s="481"/>
    </row>
    <row r="366" spans="1:101" ht="15.75">
      <c r="A366" s="284" t="s">
        <v>3628</v>
      </c>
      <c r="B366" s="3"/>
      <c r="C366" s="3"/>
      <c r="D366" s="32"/>
      <c r="E366" s="555">
        <f t="shared" si="0"/>
        <v>9051.8000000000011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A366" s="9">
        <v>219.1</v>
      </c>
      <c r="AB366" s="9">
        <v>546</v>
      </c>
      <c r="AC366" s="9">
        <v>133.30000000000001</v>
      </c>
      <c r="AD366" s="9">
        <v>583.15</v>
      </c>
      <c r="AE366" s="9">
        <v>458.9</v>
      </c>
      <c r="AF366" s="9">
        <v>307</v>
      </c>
      <c r="AG366" s="9">
        <v>193.95</v>
      </c>
      <c r="AH366" s="9">
        <v>171.6</v>
      </c>
      <c r="AI366" s="527">
        <v>1426.6000000000001</v>
      </c>
      <c r="AN366" s="284" t="s">
        <v>3628</v>
      </c>
      <c r="AR366" s="32">
        <f t="shared" si="1"/>
        <v>51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X366" s="481"/>
      <c r="BY366" s="481"/>
      <c r="BZ366" s="479"/>
      <c r="CC366" s="28"/>
      <c r="CD366" s="56"/>
      <c r="CE366" s="56"/>
      <c r="CF366" s="481"/>
      <c r="CG366" s="481"/>
      <c r="CH366" s="481"/>
      <c r="CI366" s="481"/>
      <c r="CJ366" s="481"/>
      <c r="CK366" s="481"/>
      <c r="CL366" s="481"/>
      <c r="CM366" s="479"/>
      <c r="CP366" s="246"/>
      <c r="CQ366" s="56"/>
      <c r="CR366" s="481"/>
      <c r="CS366" s="481"/>
      <c r="CT366" s="481"/>
      <c r="CU366" s="481"/>
      <c r="CV366" s="481"/>
      <c r="CW366" s="481"/>
    </row>
    <row r="367" spans="1:101" ht="15.75">
      <c r="A367" s="285" t="s">
        <v>1654</v>
      </c>
      <c r="B367" s="3"/>
      <c r="C367" s="3"/>
      <c r="D367" s="32"/>
      <c r="E367" s="555">
        <f t="shared" si="0"/>
        <v>10150.799999999999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A367" s="9">
        <v>454.8</v>
      </c>
      <c r="AB367" s="9">
        <v>348.9</v>
      </c>
      <c r="AC367" s="9">
        <v>45</v>
      </c>
      <c r="AD367" s="9">
        <v>236.29999999999998</v>
      </c>
      <c r="AE367" s="9">
        <v>404.7</v>
      </c>
      <c r="AF367" s="9">
        <v>198.00000000000003</v>
      </c>
      <c r="AG367" s="9">
        <v>869.39999999999986</v>
      </c>
      <c r="AH367" s="9">
        <v>142.79999999999998</v>
      </c>
      <c r="AI367" s="527">
        <v>2695.7</v>
      </c>
      <c r="AN367" s="285" t="s">
        <v>1654</v>
      </c>
      <c r="AR367" s="32">
        <f t="shared" si="1"/>
        <v>38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X367" s="481"/>
      <c r="BY367" s="481"/>
      <c r="BZ367" s="479"/>
      <c r="CC367" s="28"/>
      <c r="CD367" s="56"/>
      <c r="CE367" s="56"/>
      <c r="CF367" s="481"/>
      <c r="CG367" s="481"/>
      <c r="CH367" s="481"/>
      <c r="CI367" s="481"/>
      <c r="CJ367" s="481"/>
      <c r="CK367" s="481"/>
      <c r="CL367" s="481"/>
      <c r="CM367" s="479"/>
      <c r="CP367" s="28"/>
      <c r="CQ367" s="56"/>
      <c r="CR367" s="481"/>
      <c r="CS367" s="481"/>
      <c r="CT367" s="481"/>
      <c r="CU367" s="481"/>
      <c r="CV367" s="481"/>
      <c r="CW367" s="481"/>
    </row>
    <row r="368" spans="1:101" ht="15.75">
      <c r="A368" s="285" t="s">
        <v>17</v>
      </c>
      <c r="B368" s="3"/>
      <c r="C368" s="3"/>
      <c r="D368" s="32"/>
      <c r="E368" s="555">
        <f t="shared" si="0"/>
        <v>11550.9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A368" s="9">
        <v>723.2</v>
      </c>
      <c r="AB368" s="9">
        <v>574.79999999999995</v>
      </c>
      <c r="AC368" s="9">
        <v>123.6</v>
      </c>
      <c r="AD368" s="9">
        <v>542.29999999999995</v>
      </c>
      <c r="AE368" s="9">
        <v>622.29999999999995</v>
      </c>
      <c r="AF368" s="9">
        <v>503.2</v>
      </c>
      <c r="AG368" s="9">
        <v>894.7</v>
      </c>
      <c r="AH368" s="9">
        <v>0</v>
      </c>
      <c r="AI368" s="527">
        <v>2184.3999999999996</v>
      </c>
      <c r="AN368" s="285" t="s">
        <v>17</v>
      </c>
      <c r="AR368" s="32">
        <f t="shared" si="1"/>
        <v>40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X368" s="481"/>
      <c r="BY368" s="481"/>
      <c r="BZ368" s="479"/>
      <c r="CC368" s="28"/>
      <c r="CD368" s="56"/>
      <c r="CE368" s="56"/>
      <c r="CF368" s="481"/>
      <c r="CG368" s="481"/>
      <c r="CH368" s="481"/>
      <c r="CI368" s="481"/>
      <c r="CJ368" s="481"/>
      <c r="CK368" s="481"/>
      <c r="CL368" s="481"/>
      <c r="CM368" s="479"/>
      <c r="CP368" s="28"/>
      <c r="CQ368" s="56"/>
      <c r="CR368" s="481"/>
      <c r="CS368" s="481"/>
      <c r="CT368" s="481"/>
      <c r="CU368" s="481"/>
      <c r="CV368" s="481"/>
      <c r="CW368" s="481"/>
    </row>
    <row r="369" spans="1:101" ht="15.75">
      <c r="A369" s="284" t="s">
        <v>3629</v>
      </c>
      <c r="B369" s="3"/>
      <c r="C369" s="3"/>
      <c r="D369" s="32"/>
      <c r="E369" s="555">
        <f t="shared" si="0"/>
        <v>12418.8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A369" s="9">
        <v>540.4</v>
      </c>
      <c r="AB369" s="9">
        <v>517.90000000000009</v>
      </c>
      <c r="AC369" s="9">
        <v>100.9</v>
      </c>
      <c r="AD369" s="9">
        <v>457</v>
      </c>
      <c r="AE369" s="9">
        <v>379</v>
      </c>
      <c r="AF369" s="9">
        <v>279.60000000000002</v>
      </c>
      <c r="AG369" s="9">
        <v>597.79999999999995</v>
      </c>
      <c r="AH369" s="9">
        <v>0</v>
      </c>
      <c r="AI369" s="527">
        <v>3398.8</v>
      </c>
      <c r="AN369" s="284" t="s">
        <v>3629</v>
      </c>
      <c r="AR369" s="32">
        <f t="shared" si="1"/>
        <v>45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X369" s="481"/>
      <c r="BY369" s="481"/>
      <c r="BZ369" s="479"/>
      <c r="CC369" s="28"/>
      <c r="CD369" s="56"/>
      <c r="CE369" s="56"/>
      <c r="CF369" s="481"/>
      <c r="CG369" s="481"/>
      <c r="CH369" s="481"/>
      <c r="CI369" s="481"/>
      <c r="CJ369" s="481"/>
      <c r="CK369" s="481"/>
      <c r="CL369" s="481"/>
      <c r="CM369" s="479"/>
      <c r="CP369" s="28"/>
      <c r="CQ369" s="56"/>
      <c r="CR369" s="481"/>
      <c r="CS369" s="481"/>
      <c r="CT369" s="481"/>
      <c r="CU369" s="481"/>
      <c r="CV369" s="481"/>
      <c r="CW369" s="481"/>
    </row>
    <row r="370" spans="1:101" ht="15.75">
      <c r="A370" s="107" t="s">
        <v>162</v>
      </c>
      <c r="B370" s="3"/>
      <c r="C370" s="3"/>
      <c r="D370" s="32"/>
      <c r="E370" s="555">
        <f t="shared" si="0"/>
        <v>9039.4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A370" s="9">
        <v>576.20000000000016</v>
      </c>
      <c r="AB370" s="9">
        <v>451.6</v>
      </c>
      <c r="AC370" s="9">
        <v>126.60000000000001</v>
      </c>
      <c r="AD370" s="9">
        <v>455.4</v>
      </c>
      <c r="AE370" s="9">
        <v>401.3</v>
      </c>
      <c r="AF370" s="9">
        <v>319</v>
      </c>
      <c r="AG370" s="9">
        <v>510.2</v>
      </c>
      <c r="AH370" s="9">
        <v>19.5</v>
      </c>
      <c r="AI370" s="527">
        <v>1593.8999999999999</v>
      </c>
      <c r="AN370" s="107" t="s">
        <v>162</v>
      </c>
      <c r="AR370" s="32">
        <f t="shared" si="1"/>
        <v>45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X370" s="481"/>
      <c r="BY370" s="481"/>
      <c r="BZ370" s="479"/>
      <c r="CC370" s="28"/>
      <c r="CD370" s="56"/>
      <c r="CE370" s="56"/>
      <c r="CF370" s="481"/>
      <c r="CG370" s="481"/>
      <c r="CH370" s="481"/>
      <c r="CI370" s="481"/>
      <c r="CJ370" s="481"/>
      <c r="CK370" s="481"/>
      <c r="CL370" s="481"/>
      <c r="CM370" s="479"/>
      <c r="CP370" s="28"/>
      <c r="CQ370" s="56"/>
      <c r="CR370" s="481"/>
      <c r="CS370" s="481"/>
      <c r="CT370" s="481"/>
      <c r="CU370" s="481"/>
      <c r="CV370" s="481"/>
      <c r="CW370" s="481"/>
    </row>
    <row r="371" spans="1:101" ht="15.75">
      <c r="A371" s="107" t="s">
        <v>2201</v>
      </c>
      <c r="B371" s="3"/>
      <c r="C371" s="3"/>
      <c r="D371" s="32"/>
      <c r="E371" s="555">
        <f t="shared" si="0"/>
        <v>9983.0000000000018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A371" s="9">
        <v>15.3</v>
      </c>
      <c r="AB371" s="9">
        <v>538</v>
      </c>
      <c r="AC371" s="9">
        <v>165.50000000000003</v>
      </c>
      <c r="AD371" s="9">
        <v>448.79999999999995</v>
      </c>
      <c r="AE371" s="9">
        <v>448.7</v>
      </c>
      <c r="AF371" s="9">
        <v>358.6</v>
      </c>
      <c r="AG371" s="9">
        <v>635.80000000000007</v>
      </c>
      <c r="AH371" s="9">
        <v>0</v>
      </c>
      <c r="AI371" s="527">
        <v>1803.4000000000003</v>
      </c>
      <c r="AN371" s="107" t="s">
        <v>2201</v>
      </c>
      <c r="AR371" s="32">
        <f t="shared" si="1"/>
        <v>38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X371" s="481"/>
      <c r="BY371" s="481"/>
      <c r="BZ371" s="479"/>
      <c r="CC371" s="246"/>
      <c r="CD371" s="56"/>
      <c r="CE371" s="56"/>
      <c r="CF371" s="481"/>
      <c r="CG371" s="481"/>
      <c r="CH371" s="481"/>
      <c r="CI371" s="481"/>
      <c r="CJ371" s="481"/>
      <c r="CK371" s="481"/>
      <c r="CL371" s="481"/>
      <c r="CM371" s="479"/>
      <c r="CP371" s="28"/>
      <c r="CQ371" s="56"/>
      <c r="CR371" s="481"/>
      <c r="CS371" s="481"/>
      <c r="CT371" s="481"/>
      <c r="CU371" s="481"/>
      <c r="CV371" s="481"/>
      <c r="CW371" s="481"/>
    </row>
    <row r="372" spans="1:101" ht="15.75">
      <c r="A372" s="284" t="s">
        <v>3630</v>
      </c>
      <c r="B372" s="3"/>
      <c r="C372" s="3"/>
      <c r="D372" s="32"/>
      <c r="E372" s="555">
        <f t="shared" si="0"/>
        <v>12261.3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A372" s="9">
        <v>170.20000000000002</v>
      </c>
      <c r="AB372" s="9">
        <v>679.59999999999991</v>
      </c>
      <c r="AC372" s="9">
        <v>105.19999999999999</v>
      </c>
      <c r="AD372" s="9">
        <v>539.79999999999995</v>
      </c>
      <c r="AE372" s="9">
        <v>587.09999999999991</v>
      </c>
      <c r="AF372" s="9">
        <v>350.4</v>
      </c>
      <c r="AG372" s="9">
        <v>474.2</v>
      </c>
      <c r="AH372" s="9">
        <v>132</v>
      </c>
      <c r="AI372" s="527">
        <v>2651.2999999999997</v>
      </c>
      <c r="AN372" s="284" t="s">
        <v>3630</v>
      </c>
      <c r="AR372" s="32">
        <f t="shared" si="1"/>
        <v>41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X372" s="481"/>
      <c r="BY372" s="481"/>
      <c r="BZ372" s="479"/>
      <c r="CC372" s="28"/>
      <c r="CD372" s="56"/>
      <c r="CE372" s="56"/>
      <c r="CF372" s="481"/>
      <c r="CG372" s="481"/>
      <c r="CH372" s="481"/>
      <c r="CI372" s="481"/>
      <c r="CJ372" s="481"/>
      <c r="CK372" s="481"/>
      <c r="CL372" s="481"/>
      <c r="CM372" s="479"/>
      <c r="CP372" s="246"/>
      <c r="CQ372" s="56"/>
      <c r="CR372" s="481"/>
      <c r="CS372" s="481"/>
      <c r="CT372" s="481"/>
      <c r="CU372" s="481"/>
      <c r="CV372" s="481"/>
      <c r="CW372" s="481"/>
    </row>
    <row r="373" spans="1:101" ht="15.75">
      <c r="A373" s="107" t="s">
        <v>2719</v>
      </c>
      <c r="B373" s="3"/>
      <c r="C373" s="3"/>
      <c r="D373" s="32"/>
      <c r="E373" s="555">
        <f t="shared" si="0"/>
        <v>13295.3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A373" s="9">
        <v>536.9</v>
      </c>
      <c r="AB373" s="9">
        <v>558.1</v>
      </c>
      <c r="AC373" s="9">
        <v>167.1</v>
      </c>
      <c r="AD373" s="9">
        <v>553</v>
      </c>
      <c r="AE373" s="9">
        <v>664.39999999999986</v>
      </c>
      <c r="AF373" s="9">
        <v>468.8</v>
      </c>
      <c r="AG373" s="9">
        <v>951.80000000000007</v>
      </c>
      <c r="AH373" s="9">
        <v>25.2</v>
      </c>
      <c r="AI373" s="527">
        <v>2579.9</v>
      </c>
      <c r="AN373" s="107" t="s">
        <v>2719</v>
      </c>
      <c r="AR373" s="32">
        <f t="shared" si="1"/>
        <v>53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X373" s="481"/>
      <c r="BY373" s="481"/>
      <c r="BZ373" s="479"/>
      <c r="CC373" s="28"/>
      <c r="CD373" s="56"/>
      <c r="CE373" s="56"/>
      <c r="CF373" s="481"/>
      <c r="CG373" s="481"/>
      <c r="CH373" s="481"/>
      <c r="CI373" s="481"/>
      <c r="CJ373" s="481"/>
      <c r="CK373" s="481"/>
      <c r="CL373" s="481"/>
      <c r="CM373" s="479"/>
      <c r="CP373" s="28"/>
      <c r="CQ373" s="56"/>
      <c r="CR373" s="481"/>
      <c r="CS373" s="481"/>
      <c r="CT373" s="481"/>
      <c r="CU373" s="481"/>
      <c r="CV373" s="481"/>
      <c r="CW373" s="481"/>
    </row>
    <row r="374" spans="1:101" ht="15.75">
      <c r="A374" s="107" t="s">
        <v>2220</v>
      </c>
      <c r="B374" s="3"/>
      <c r="C374" s="3"/>
      <c r="D374" s="32"/>
      <c r="E374" s="555">
        <f t="shared" si="0"/>
        <v>9914.9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A374" s="9">
        <v>312.8</v>
      </c>
      <c r="AB374" s="9">
        <v>645.20000000000005</v>
      </c>
      <c r="AC374" s="9">
        <v>120.3</v>
      </c>
      <c r="AD374" s="9">
        <v>494.8</v>
      </c>
      <c r="AE374" s="9">
        <v>593.1</v>
      </c>
      <c r="AF374" s="9">
        <v>544.69999999999993</v>
      </c>
      <c r="AG374" s="9">
        <v>496.9</v>
      </c>
      <c r="AH374" s="9">
        <v>50.3</v>
      </c>
      <c r="AI374" s="527">
        <v>1561.3</v>
      </c>
      <c r="AN374" s="107" t="s">
        <v>2220</v>
      </c>
      <c r="AR374" s="32">
        <f t="shared" si="1"/>
        <v>49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X374" s="481"/>
      <c r="BY374" s="481"/>
      <c r="BZ374" s="479"/>
      <c r="CC374" s="246"/>
      <c r="CD374" s="56"/>
      <c r="CE374" s="56"/>
      <c r="CF374" s="481"/>
      <c r="CG374" s="481"/>
      <c r="CH374" s="481"/>
      <c r="CI374" s="481"/>
      <c r="CJ374" s="481"/>
      <c r="CK374" s="481"/>
      <c r="CL374" s="481"/>
      <c r="CM374" s="479"/>
      <c r="CP374" s="28"/>
      <c r="CQ374" s="56"/>
      <c r="CR374" s="481"/>
      <c r="CS374" s="481"/>
      <c r="CT374" s="481"/>
      <c r="CU374" s="481"/>
      <c r="CV374" s="481"/>
      <c r="CW374" s="481"/>
    </row>
    <row r="375" spans="1:101" ht="15.75">
      <c r="A375" s="107" t="s">
        <v>2711</v>
      </c>
      <c r="B375" s="3"/>
      <c r="C375" s="3"/>
      <c r="D375" s="32"/>
      <c r="E375" s="555">
        <f t="shared" si="0"/>
        <v>12823.900000000001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A375" s="9">
        <v>436</v>
      </c>
      <c r="AB375" s="9">
        <v>576.70000000000005</v>
      </c>
      <c r="AC375" s="9">
        <v>157.70000000000002</v>
      </c>
      <c r="AD375" s="9">
        <v>429.5</v>
      </c>
      <c r="AE375" s="9">
        <v>352.7</v>
      </c>
      <c r="AF375" s="9">
        <v>369.79999999999995</v>
      </c>
      <c r="AG375" s="9">
        <v>615.1</v>
      </c>
      <c r="AH375" s="9">
        <v>120.10000000000001</v>
      </c>
      <c r="AI375" s="527">
        <v>3162.2</v>
      </c>
      <c r="AN375" s="107" t="s">
        <v>2711</v>
      </c>
      <c r="AR375" s="32">
        <f t="shared" si="1"/>
        <v>48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X375" s="481"/>
      <c r="BY375" s="481"/>
      <c r="BZ375" s="479"/>
      <c r="CC375" s="28"/>
      <c r="CD375" s="56"/>
      <c r="CE375" s="56"/>
      <c r="CF375" s="481"/>
      <c r="CG375" s="481"/>
      <c r="CH375" s="481"/>
      <c r="CI375" s="481"/>
      <c r="CJ375" s="481"/>
      <c r="CK375" s="481"/>
      <c r="CL375" s="481"/>
      <c r="CM375" s="479"/>
      <c r="CP375" s="246"/>
      <c r="CQ375" s="56"/>
      <c r="CR375" s="481"/>
      <c r="CS375" s="481"/>
      <c r="CT375" s="481"/>
      <c r="CU375" s="481"/>
      <c r="CV375" s="481"/>
      <c r="CW375" s="481"/>
    </row>
    <row r="376" spans="1:101" ht="15.75">
      <c r="A376" s="284" t="s">
        <v>3631</v>
      </c>
      <c r="B376" s="3"/>
      <c r="C376" s="3"/>
      <c r="D376" s="32"/>
      <c r="E376" s="555">
        <f t="shared" si="0"/>
        <v>12051.6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A376" s="9">
        <v>338.7</v>
      </c>
      <c r="AB376" s="9">
        <v>457.5</v>
      </c>
      <c r="AC376" s="9">
        <v>128</v>
      </c>
      <c r="AD376" s="9">
        <v>451.4</v>
      </c>
      <c r="AE376" s="9">
        <v>394.3</v>
      </c>
      <c r="AF376" s="9">
        <v>473.3</v>
      </c>
      <c r="AG376" s="9">
        <v>234.2</v>
      </c>
      <c r="AH376" s="9">
        <v>98.199999999999989</v>
      </c>
      <c r="AI376" s="527">
        <v>2791.4</v>
      </c>
      <c r="AN376" s="284" t="s">
        <v>3631</v>
      </c>
      <c r="AR376" s="32">
        <f t="shared" si="1"/>
        <v>53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X376" s="481"/>
      <c r="BY376" s="481"/>
      <c r="BZ376" s="479"/>
      <c r="CC376" s="28"/>
      <c r="CD376" s="56"/>
      <c r="CE376" s="56"/>
      <c r="CF376" s="481"/>
      <c r="CG376" s="481"/>
      <c r="CH376" s="481"/>
      <c r="CI376" s="481"/>
      <c r="CJ376" s="481"/>
      <c r="CK376" s="481"/>
      <c r="CL376" s="481"/>
      <c r="CM376" s="479"/>
      <c r="CP376" s="28"/>
      <c r="CQ376" s="56"/>
      <c r="CR376" s="481"/>
      <c r="CS376" s="481"/>
      <c r="CT376" s="481"/>
      <c r="CU376" s="481"/>
      <c r="CV376" s="481"/>
      <c r="CW376" s="481"/>
    </row>
    <row r="377" spans="1:101" ht="15.75">
      <c r="A377" s="107" t="s">
        <v>2200</v>
      </c>
      <c r="B377" s="3"/>
      <c r="C377" s="3"/>
      <c r="D377" s="32"/>
      <c r="E377" s="555">
        <f t="shared" si="0"/>
        <v>10349.1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A377" s="9">
        <v>35.299999999999997</v>
      </c>
      <c r="AB377" s="9">
        <v>524.1</v>
      </c>
      <c r="AC377" s="9">
        <v>118</v>
      </c>
      <c r="AD377" s="9">
        <v>492</v>
      </c>
      <c r="AE377" s="9">
        <v>664</v>
      </c>
      <c r="AF377" s="9">
        <v>434.5</v>
      </c>
      <c r="AG377" s="9">
        <v>523.40000000000009</v>
      </c>
      <c r="AH377" s="9">
        <v>11.700000000000001</v>
      </c>
      <c r="AI377" s="527">
        <v>1171</v>
      </c>
      <c r="AN377" s="107" t="s">
        <v>2200</v>
      </c>
      <c r="AR377" s="32">
        <f t="shared" si="1"/>
        <v>43</v>
      </c>
      <c r="AS377" s="513">
        <v>0</v>
      </c>
      <c r="AT377" s="513">
        <v>0</v>
      </c>
      <c r="AU377" s="513">
        <v>0</v>
      </c>
      <c r="AV377" s="513">
        <v>0</v>
      </c>
      <c r="AW377" s="513">
        <v>2</v>
      </c>
      <c r="AX377" s="513">
        <v>0</v>
      </c>
      <c r="AY377" s="513">
        <v>3</v>
      </c>
      <c r="AZ377" s="513">
        <v>3</v>
      </c>
      <c r="BA377" s="513">
        <v>0</v>
      </c>
      <c r="BB377" s="513">
        <v>3</v>
      </c>
      <c r="BC377" s="513">
        <v>2</v>
      </c>
      <c r="BD377" s="56">
        <v>3</v>
      </c>
      <c r="BE377" s="513">
        <v>3</v>
      </c>
      <c r="BF377" s="56">
        <v>0</v>
      </c>
      <c r="BG377" s="56">
        <v>3</v>
      </c>
      <c r="BH377" s="513">
        <v>0</v>
      </c>
      <c r="BI377" s="56">
        <v>3</v>
      </c>
      <c r="BJ377" s="56">
        <v>1</v>
      </c>
      <c r="BK377" s="56">
        <v>0</v>
      </c>
      <c r="BL377" s="513">
        <v>3</v>
      </c>
      <c r="BM377" s="56">
        <v>3</v>
      </c>
      <c r="BN377" s="513">
        <v>0</v>
      </c>
      <c r="BO377" s="56">
        <v>1</v>
      </c>
      <c r="BP377" s="513">
        <v>1</v>
      </c>
      <c r="BQ377" s="56">
        <v>3</v>
      </c>
      <c r="BR377" s="513">
        <v>3</v>
      </c>
      <c r="BS377" s="56">
        <v>0</v>
      </c>
      <c r="BT377" s="513">
        <v>0</v>
      </c>
      <c r="BU377" s="56">
        <v>3</v>
      </c>
      <c r="BV377" s="513">
        <v>0</v>
      </c>
      <c r="BX377" s="38"/>
      <c r="BY377" s="38"/>
      <c r="BZ377" s="479"/>
      <c r="CA377" s="481"/>
      <c r="CB377" s="481"/>
      <c r="CC377" s="241"/>
      <c r="CD377" s="513"/>
      <c r="CK377" s="481"/>
      <c r="CL377" s="481"/>
      <c r="CM377" s="479"/>
      <c r="CP377" s="28"/>
      <c r="CQ377" s="56"/>
      <c r="CR377" s="481"/>
      <c r="CS377" s="481"/>
      <c r="CT377" s="481"/>
      <c r="CU377" s="481"/>
      <c r="CV377" s="481"/>
      <c r="CW377" s="481"/>
    </row>
    <row r="378" spans="1:101" ht="15.75">
      <c r="A378" s="284" t="s">
        <v>3632</v>
      </c>
      <c r="B378" s="3"/>
      <c r="C378" s="3"/>
      <c r="D378" s="32"/>
      <c r="E378" s="555">
        <f t="shared" si="0"/>
        <v>10869.7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A378" s="9">
        <v>464.1</v>
      </c>
      <c r="AB378" s="9">
        <v>513</v>
      </c>
      <c r="AC378" s="9">
        <v>58.2</v>
      </c>
      <c r="AD378" s="9">
        <v>428.8</v>
      </c>
      <c r="AE378" s="9">
        <v>356.8</v>
      </c>
      <c r="AF378" s="9">
        <v>325.8</v>
      </c>
      <c r="AG378" s="9">
        <v>438.4</v>
      </c>
      <c r="AH378" s="9">
        <v>191.5</v>
      </c>
      <c r="AI378" s="527">
        <v>1958.8000000000002</v>
      </c>
      <c r="AN378" s="284" t="s">
        <v>3632</v>
      </c>
      <c r="AR378" s="32">
        <f t="shared" si="1"/>
        <v>36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Z378" s="479"/>
      <c r="CC378" s="28"/>
      <c r="CD378" s="56"/>
      <c r="CK378" s="38"/>
      <c r="CL378" s="481"/>
      <c r="CM378" s="479"/>
      <c r="CN378" s="481"/>
      <c r="CO378" s="481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55">
        <f t="shared" si="0"/>
        <v>10694.3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A379" s="9">
        <v>408.7</v>
      </c>
      <c r="AB379" s="9">
        <v>608.6</v>
      </c>
      <c r="AC379" s="9">
        <v>166.9</v>
      </c>
      <c r="AD379" s="9">
        <v>381.2</v>
      </c>
      <c r="AE379" s="9">
        <v>412.3</v>
      </c>
      <c r="AF379" s="9">
        <v>303</v>
      </c>
      <c r="AG379" s="9">
        <v>523.1</v>
      </c>
      <c r="AH379" s="9">
        <v>49.500000000000007</v>
      </c>
      <c r="AI379" s="527">
        <v>2256</v>
      </c>
      <c r="AN379" s="107" t="s">
        <v>2733</v>
      </c>
      <c r="AR379" s="32">
        <f t="shared" si="1"/>
        <v>44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Z379" s="479"/>
      <c r="CC379" s="246"/>
      <c r="CD379" s="56"/>
      <c r="CL379" s="316"/>
      <c r="CM379" s="479"/>
      <c r="CP379" s="28"/>
      <c r="CQ379" s="56"/>
    </row>
    <row r="380" spans="1:101" ht="15.75">
      <c r="A380" s="107" t="s">
        <v>704</v>
      </c>
      <c r="B380" s="3"/>
      <c r="C380" s="3"/>
      <c r="D380" s="32"/>
      <c r="E380" s="555">
        <f t="shared" si="0"/>
        <v>13573.900000000001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A380" s="9">
        <v>454.2</v>
      </c>
      <c r="AB380" s="9">
        <v>498.5</v>
      </c>
      <c r="AC380" s="9">
        <v>91</v>
      </c>
      <c r="AD380" s="9">
        <v>389.5</v>
      </c>
      <c r="AE380" s="9">
        <v>601.20000000000005</v>
      </c>
      <c r="AF380" s="9">
        <v>353.70000000000005</v>
      </c>
      <c r="AG380" s="9">
        <v>744.80000000000007</v>
      </c>
      <c r="AH380" s="9">
        <v>0</v>
      </c>
      <c r="AI380" s="527">
        <v>3799.6000000000004</v>
      </c>
      <c r="AN380" s="107" t="s">
        <v>704</v>
      </c>
      <c r="AR380" s="32">
        <f t="shared" si="1"/>
        <v>53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X380" s="463"/>
      <c r="BY380" s="463"/>
      <c r="BZ380" s="479"/>
      <c r="CC380" s="246"/>
      <c r="CD380" s="56"/>
      <c r="CL380" s="256"/>
      <c r="CM380" s="479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55">
        <f t="shared" si="0"/>
        <v>10157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A381" s="9">
        <v>198.99999999999997</v>
      </c>
      <c r="AB381" s="9">
        <v>574.20000000000005</v>
      </c>
      <c r="AC381" s="9">
        <v>85.4</v>
      </c>
      <c r="AD381" s="9">
        <v>537.19999999999993</v>
      </c>
      <c r="AE381" s="9">
        <v>251.20000000000002</v>
      </c>
      <c r="AF381" s="9">
        <v>346.1</v>
      </c>
      <c r="AG381" s="9">
        <v>344.20000000000005</v>
      </c>
      <c r="AH381" s="9">
        <v>180</v>
      </c>
      <c r="AI381" s="527">
        <v>1850.6999999999998</v>
      </c>
      <c r="AN381" s="107" t="s">
        <v>2732</v>
      </c>
      <c r="AR381" s="32">
        <f t="shared" si="1"/>
        <v>52</v>
      </c>
      <c r="AS381" s="513">
        <v>3</v>
      </c>
      <c r="AT381" s="513">
        <v>3</v>
      </c>
      <c r="AU381" s="513">
        <v>2</v>
      </c>
      <c r="AV381" s="513">
        <v>1</v>
      </c>
      <c r="AW381" s="513">
        <v>3</v>
      </c>
      <c r="AX381" s="513">
        <v>1</v>
      </c>
      <c r="AY381" s="513">
        <v>3</v>
      </c>
      <c r="AZ381" s="513">
        <v>0</v>
      </c>
      <c r="BA381" s="513">
        <v>0</v>
      </c>
      <c r="BB381" s="513">
        <v>1</v>
      </c>
      <c r="BC381" s="513">
        <v>3</v>
      </c>
      <c r="BD381" s="56">
        <v>3</v>
      </c>
      <c r="BE381" s="513">
        <v>3</v>
      </c>
      <c r="BF381" s="56">
        <v>3</v>
      </c>
      <c r="BG381" s="56">
        <v>3</v>
      </c>
      <c r="BH381" s="513">
        <v>0</v>
      </c>
      <c r="BI381" s="56">
        <v>3</v>
      </c>
      <c r="BJ381" s="56">
        <v>3</v>
      </c>
      <c r="BK381" s="56">
        <v>1</v>
      </c>
      <c r="BL381" s="513">
        <v>0</v>
      </c>
      <c r="BM381" s="56">
        <v>2</v>
      </c>
      <c r="BN381" s="513">
        <v>0</v>
      </c>
      <c r="BO381" s="56">
        <v>2</v>
      </c>
      <c r="BP381" s="513">
        <v>0</v>
      </c>
      <c r="BQ381" s="56">
        <v>1</v>
      </c>
      <c r="BR381" s="513">
        <v>0</v>
      </c>
      <c r="BS381" s="56">
        <v>2</v>
      </c>
      <c r="BT381" s="513">
        <v>3</v>
      </c>
      <c r="BU381" s="56">
        <v>3</v>
      </c>
      <c r="BV381" s="513">
        <v>0</v>
      </c>
      <c r="BZ381" s="479"/>
      <c r="CA381" s="481"/>
      <c r="CB381" s="481"/>
      <c r="CC381" s="241"/>
      <c r="CD381" s="513"/>
      <c r="CK381" s="463"/>
      <c r="CL381" s="463"/>
      <c r="CM381" s="479"/>
      <c r="CP381" s="246"/>
      <c r="CQ381" s="56"/>
      <c r="CR381" s="463"/>
      <c r="CS381" s="463"/>
      <c r="CT381" s="463"/>
      <c r="CU381" s="463"/>
      <c r="CV381" s="463"/>
      <c r="CW381" s="463"/>
    </row>
    <row r="382" spans="1:101" ht="15.75">
      <c r="A382" s="285" t="s">
        <v>2325</v>
      </c>
      <c r="B382" s="3"/>
      <c r="C382" s="3"/>
      <c r="D382" s="32"/>
      <c r="E382" s="555">
        <f t="shared" si="0"/>
        <v>12312.3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A382" s="9">
        <v>463.1</v>
      </c>
      <c r="AB382" s="9">
        <v>445.9</v>
      </c>
      <c r="AC382" s="9">
        <v>145.4</v>
      </c>
      <c r="AD382" s="9">
        <v>387.6</v>
      </c>
      <c r="AE382" s="9">
        <v>519.90000000000009</v>
      </c>
      <c r="AF382" s="9">
        <v>583.9</v>
      </c>
      <c r="AG382" s="9">
        <v>753.1</v>
      </c>
      <c r="AH382" s="9">
        <v>30.7</v>
      </c>
      <c r="AI382" s="527">
        <v>2383.8000000000002</v>
      </c>
      <c r="AN382" s="285" t="s">
        <v>2325</v>
      </c>
      <c r="AR382" s="32">
        <f t="shared" si="1"/>
        <v>50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Z382" s="479"/>
      <c r="CC382" s="246"/>
      <c r="CD382" s="56"/>
      <c r="CM382" s="479"/>
      <c r="CN382" s="481"/>
      <c r="CO382" s="481"/>
      <c r="CP382" s="246"/>
      <c r="CQ382" s="56"/>
    </row>
    <row r="383" spans="1:101" ht="15.75">
      <c r="A383" s="107" t="s">
        <v>3633</v>
      </c>
      <c r="B383" s="3"/>
      <c r="C383" s="3"/>
      <c r="D383" s="32"/>
      <c r="E383" s="555">
        <f t="shared" si="0"/>
        <v>11614.499999999998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A383" s="9">
        <v>489.2</v>
      </c>
      <c r="AB383" s="9">
        <v>526.4</v>
      </c>
      <c r="AC383" s="9">
        <v>56.5</v>
      </c>
      <c r="AD383" s="9">
        <v>562.79999999999995</v>
      </c>
      <c r="AE383" s="9">
        <v>689.19999999999982</v>
      </c>
      <c r="AF383" s="9">
        <v>515.80000000000007</v>
      </c>
      <c r="AG383" s="9">
        <v>698.1</v>
      </c>
      <c r="AH383" s="9">
        <v>42</v>
      </c>
      <c r="AI383" s="527">
        <v>1616.3</v>
      </c>
      <c r="AN383" s="107" t="s">
        <v>3633</v>
      </c>
      <c r="AR383" s="32">
        <f t="shared" si="1"/>
        <v>42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Z383" s="479"/>
      <c r="CC383" s="28"/>
      <c r="CD383" s="56"/>
      <c r="CM383" s="479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55">
        <f t="shared" si="0"/>
        <v>11926.7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A384" s="9">
        <v>285.90000000000003</v>
      </c>
      <c r="AB384" s="9">
        <v>572.6</v>
      </c>
      <c r="AC384" s="9">
        <v>50.4</v>
      </c>
      <c r="AD384" s="9">
        <v>284.3</v>
      </c>
      <c r="AE384" s="9">
        <v>540.79999999999995</v>
      </c>
      <c r="AF384" s="9">
        <v>474.2</v>
      </c>
      <c r="AG384" s="9">
        <v>483.5</v>
      </c>
      <c r="AH384" s="9">
        <v>0</v>
      </c>
      <c r="AI384" s="527">
        <v>3106.7000000000003</v>
      </c>
      <c r="AN384" s="107" t="s">
        <v>2715</v>
      </c>
      <c r="AR384" s="32">
        <f t="shared" si="1"/>
        <v>53</v>
      </c>
      <c r="AS384" s="513">
        <v>3</v>
      </c>
      <c r="AT384" s="513">
        <v>3</v>
      </c>
      <c r="AU384" s="513">
        <v>3</v>
      </c>
      <c r="AV384" s="513">
        <v>3</v>
      </c>
      <c r="AW384" s="513">
        <v>2</v>
      </c>
      <c r="AX384" s="513">
        <v>0</v>
      </c>
      <c r="AY384" s="513">
        <v>3</v>
      </c>
      <c r="AZ384" s="513">
        <v>3</v>
      </c>
      <c r="BA384" s="513">
        <v>0</v>
      </c>
      <c r="BB384" s="513">
        <v>0</v>
      </c>
      <c r="BC384" s="513">
        <v>3</v>
      </c>
      <c r="BD384" s="56">
        <v>3</v>
      </c>
      <c r="BE384" s="513">
        <v>2</v>
      </c>
      <c r="BF384" s="56">
        <v>3</v>
      </c>
      <c r="BG384" s="56">
        <v>3</v>
      </c>
      <c r="BH384" s="513">
        <v>3</v>
      </c>
      <c r="BI384" s="56">
        <v>0</v>
      </c>
      <c r="BJ384" s="56">
        <v>1</v>
      </c>
      <c r="BK384" s="56">
        <v>0</v>
      </c>
      <c r="BL384" s="513">
        <v>2</v>
      </c>
      <c r="BM384" s="56">
        <v>2</v>
      </c>
      <c r="BN384" s="513">
        <v>0</v>
      </c>
      <c r="BO384" s="56">
        <v>1</v>
      </c>
      <c r="BP384" s="513">
        <v>0</v>
      </c>
      <c r="BQ384" s="56">
        <v>0</v>
      </c>
      <c r="BR384" s="513">
        <v>3</v>
      </c>
      <c r="BS384" s="56">
        <v>1</v>
      </c>
      <c r="BT384" s="513">
        <v>3</v>
      </c>
      <c r="BU384" s="56">
        <v>0</v>
      </c>
      <c r="BV384" s="513">
        <v>3</v>
      </c>
      <c r="BZ384" s="479"/>
      <c r="CA384" s="481"/>
      <c r="CB384" s="481"/>
      <c r="CC384" s="241"/>
      <c r="CD384" s="513"/>
      <c r="CM384" s="479"/>
      <c r="CP384" s="28"/>
      <c r="CQ384" s="56"/>
    </row>
    <row r="385" spans="1:95" ht="15.75">
      <c r="A385" s="107" t="s">
        <v>700</v>
      </c>
      <c r="B385" s="3"/>
      <c r="C385" s="3"/>
      <c r="D385" s="32"/>
      <c r="E385" s="555">
        <f t="shared" si="0"/>
        <v>9907.6000000000022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A385" s="9">
        <v>212.5</v>
      </c>
      <c r="AB385" s="9">
        <v>501.5</v>
      </c>
      <c r="AC385" s="9">
        <v>56</v>
      </c>
      <c r="AD385" s="9">
        <v>450.5</v>
      </c>
      <c r="AE385" s="9">
        <v>412.3</v>
      </c>
      <c r="AF385" s="9">
        <v>376.6</v>
      </c>
      <c r="AG385" s="9">
        <v>164.70000000000002</v>
      </c>
      <c r="AH385" s="9">
        <v>297.3</v>
      </c>
      <c r="AI385" s="527">
        <v>1671.1000000000001</v>
      </c>
      <c r="AN385" s="107" t="s">
        <v>700</v>
      </c>
      <c r="AR385" s="32">
        <f t="shared" si="1"/>
        <v>46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Z385" s="479"/>
      <c r="CC385" s="246"/>
      <c r="CD385" s="56"/>
      <c r="CM385" s="479"/>
      <c r="CN385" s="481"/>
      <c r="CO385" s="481"/>
      <c r="CP385" s="246"/>
      <c r="CQ385" s="56"/>
    </row>
    <row r="386" spans="1:95" ht="15.75">
      <c r="A386" s="284" t="s">
        <v>21</v>
      </c>
      <c r="B386" s="3"/>
      <c r="C386" s="3"/>
      <c r="D386" s="32"/>
      <c r="E386" s="555">
        <f t="shared" si="0"/>
        <v>12633.899999999998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A386" s="9">
        <v>557.09999999999991</v>
      </c>
      <c r="AB386" s="9">
        <v>531.70000000000005</v>
      </c>
      <c r="AC386" s="9">
        <v>108.3</v>
      </c>
      <c r="AD386" s="9">
        <v>573.5</v>
      </c>
      <c r="AE386" s="9">
        <v>558.09999999999991</v>
      </c>
      <c r="AF386" s="9">
        <v>477.9</v>
      </c>
      <c r="AG386" s="9">
        <v>470.80000000000007</v>
      </c>
      <c r="AH386" s="9">
        <v>82.5</v>
      </c>
      <c r="AI386" s="527">
        <v>2783.7999999999997</v>
      </c>
      <c r="AN386" s="284" t="s">
        <v>21</v>
      </c>
      <c r="AR386" s="32">
        <f t="shared" si="1"/>
        <v>46</v>
      </c>
      <c r="AS386" s="513">
        <v>3</v>
      </c>
      <c r="AT386" s="513">
        <v>3</v>
      </c>
      <c r="AU386" s="513">
        <v>0</v>
      </c>
      <c r="AV386" s="513">
        <v>3</v>
      </c>
      <c r="AW386" s="513">
        <v>3</v>
      </c>
      <c r="AX386" s="513">
        <v>1</v>
      </c>
      <c r="AY386" s="513">
        <v>3</v>
      </c>
      <c r="AZ386" s="513">
        <v>0</v>
      </c>
      <c r="BA386" s="513">
        <v>0</v>
      </c>
      <c r="BB386" s="513">
        <v>2</v>
      </c>
      <c r="BC386" s="513">
        <v>0</v>
      </c>
      <c r="BD386" s="56">
        <v>2</v>
      </c>
      <c r="BE386" s="513">
        <v>0</v>
      </c>
      <c r="BF386" s="56">
        <v>0</v>
      </c>
      <c r="BG386" s="56">
        <v>0</v>
      </c>
      <c r="BH386" s="513">
        <v>3</v>
      </c>
      <c r="BI386" s="56">
        <v>0</v>
      </c>
      <c r="BJ386" s="56">
        <v>0</v>
      </c>
      <c r="BK386" s="56">
        <v>2</v>
      </c>
      <c r="BL386" s="513">
        <v>3</v>
      </c>
      <c r="BM386" s="56">
        <v>0</v>
      </c>
      <c r="BN386" s="513">
        <v>0</v>
      </c>
      <c r="BO386" s="56">
        <v>2</v>
      </c>
      <c r="BP386" s="513">
        <v>1</v>
      </c>
      <c r="BQ386" s="56">
        <v>2</v>
      </c>
      <c r="BR386" s="513">
        <v>3</v>
      </c>
      <c r="BS386" s="56">
        <v>3</v>
      </c>
      <c r="BT386" s="513">
        <v>2</v>
      </c>
      <c r="BU386" s="56">
        <v>3</v>
      </c>
      <c r="BV386" s="513">
        <v>2</v>
      </c>
      <c r="BZ386" s="479"/>
      <c r="CA386" s="481"/>
      <c r="CB386" s="481"/>
      <c r="CC386" s="241"/>
      <c r="CD386" s="513"/>
      <c r="CM386" s="479"/>
      <c r="CP386" s="246"/>
      <c r="CQ386" s="56"/>
    </row>
    <row r="387" spans="1:95" ht="15.75">
      <c r="A387" s="107" t="s">
        <v>141</v>
      </c>
      <c r="B387" s="3"/>
      <c r="C387" s="3"/>
      <c r="D387" s="32"/>
      <c r="E387" s="555">
        <f t="shared" si="0"/>
        <v>12715.399999999998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A387" s="9">
        <v>599.1</v>
      </c>
      <c r="AB387" s="9">
        <v>540</v>
      </c>
      <c r="AC387" s="9">
        <v>116.9</v>
      </c>
      <c r="AD387" s="9">
        <v>544.20000000000005</v>
      </c>
      <c r="AE387" s="9">
        <v>549.5</v>
      </c>
      <c r="AF387" s="9">
        <v>493.1</v>
      </c>
      <c r="AG387" s="9">
        <v>715.2</v>
      </c>
      <c r="AH387" s="9">
        <v>0</v>
      </c>
      <c r="AI387" s="527">
        <v>3792.0999999999995</v>
      </c>
      <c r="AN387" s="107" t="s">
        <v>141</v>
      </c>
      <c r="AR387" s="32">
        <f t="shared" si="1"/>
        <v>51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Z387" s="479"/>
      <c r="CC387" s="28"/>
      <c r="CD387" s="56"/>
      <c r="CM387" s="479"/>
      <c r="CN387" s="481"/>
      <c r="CO387" s="481"/>
      <c r="CP387" s="246"/>
      <c r="CQ387" s="56"/>
    </row>
    <row r="388" spans="1:95" ht="15.75">
      <c r="A388" s="107" t="s">
        <v>2193</v>
      </c>
      <c r="B388" s="3"/>
      <c r="C388" s="3"/>
      <c r="D388" s="32"/>
      <c r="E388" s="555">
        <f t="shared" si="0"/>
        <v>5790.6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A388" s="9">
        <v>188.4</v>
      </c>
      <c r="AB388" s="9">
        <v>122.7</v>
      </c>
      <c r="AC388" s="9">
        <v>0</v>
      </c>
      <c r="AD388" s="9">
        <v>297</v>
      </c>
      <c r="AE388" s="9">
        <v>219.50000000000003</v>
      </c>
      <c r="AF388" s="9">
        <v>94.5</v>
      </c>
      <c r="AG388" s="9">
        <v>61.2</v>
      </c>
      <c r="AH388" s="9">
        <v>308.8</v>
      </c>
      <c r="AI388" s="527">
        <v>1481.1</v>
      </c>
      <c r="AN388" s="107" t="s">
        <v>2193</v>
      </c>
      <c r="AR388" s="32">
        <f t="shared" si="1"/>
        <v>23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Z388" s="479"/>
      <c r="CC388" s="246"/>
      <c r="CD388" s="56"/>
      <c r="CM388" s="479"/>
      <c r="CP388" s="28"/>
      <c r="CQ388" s="56"/>
    </row>
    <row r="389" spans="1:95" ht="15.75">
      <c r="A389" s="285" t="s">
        <v>1667</v>
      </c>
      <c r="B389" s="3"/>
      <c r="C389" s="3"/>
      <c r="D389" s="32"/>
      <c r="E389" s="555">
        <f t="shared" si="0"/>
        <v>8346.2999999999993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A389" s="9">
        <v>594</v>
      </c>
      <c r="AB389" s="9">
        <v>313.5</v>
      </c>
      <c r="AC389" s="9">
        <v>76</v>
      </c>
      <c r="AD389" s="9">
        <v>226.5</v>
      </c>
      <c r="AE389" s="9">
        <v>0</v>
      </c>
      <c r="AF389" s="9">
        <v>280.39999999999998</v>
      </c>
      <c r="AG389" s="9">
        <v>363.9</v>
      </c>
      <c r="AH389" s="9">
        <v>217</v>
      </c>
      <c r="AI389" s="527">
        <v>1165.1000000000001</v>
      </c>
      <c r="AN389" s="285" t="s">
        <v>1667</v>
      </c>
      <c r="AR389" s="32">
        <f t="shared" si="1"/>
        <v>23</v>
      </c>
      <c r="AS389" s="513">
        <v>3</v>
      </c>
      <c r="AT389" s="513">
        <v>3</v>
      </c>
      <c r="AU389" s="513">
        <v>0</v>
      </c>
      <c r="AV389" s="513">
        <v>0</v>
      </c>
      <c r="AW389" s="513">
        <v>0</v>
      </c>
      <c r="AX389" s="513">
        <v>1</v>
      </c>
      <c r="AY389" s="513">
        <v>3</v>
      </c>
      <c r="AZ389" s="513">
        <v>1</v>
      </c>
      <c r="BA389" s="513">
        <v>0</v>
      </c>
      <c r="BB389" s="513">
        <v>0</v>
      </c>
      <c r="BC389" s="513">
        <v>0</v>
      </c>
      <c r="BD389" s="56">
        <v>1</v>
      </c>
      <c r="BE389" s="513">
        <v>0</v>
      </c>
      <c r="BF389" s="56">
        <v>0</v>
      </c>
      <c r="BG389" s="56">
        <v>0</v>
      </c>
      <c r="BH389" s="513">
        <v>1</v>
      </c>
      <c r="BI389" s="56">
        <v>3</v>
      </c>
      <c r="BJ389" s="56">
        <v>1</v>
      </c>
      <c r="BK389" s="56">
        <v>0</v>
      </c>
      <c r="BL389" s="513">
        <v>0</v>
      </c>
      <c r="BM389" s="56">
        <v>0</v>
      </c>
      <c r="BN389" s="513">
        <v>3</v>
      </c>
      <c r="BO389" s="56">
        <v>0</v>
      </c>
      <c r="BP389" s="513">
        <v>0</v>
      </c>
      <c r="BQ389" s="56">
        <v>0</v>
      </c>
      <c r="BR389" s="513">
        <v>0</v>
      </c>
      <c r="BS389" s="56">
        <v>0</v>
      </c>
      <c r="BT389" s="513">
        <v>0</v>
      </c>
      <c r="BU389" s="56">
        <v>3</v>
      </c>
      <c r="BV389" s="513">
        <v>0</v>
      </c>
      <c r="BZ389" s="479"/>
      <c r="CA389" s="481"/>
      <c r="CB389" s="481"/>
      <c r="CC389" s="241"/>
      <c r="CD389" s="513"/>
      <c r="CM389" s="479"/>
      <c r="CP389" s="246"/>
      <c r="CQ389" s="56"/>
    </row>
    <row r="390" spans="1:95" ht="15.75">
      <c r="A390" s="284" t="s">
        <v>3634</v>
      </c>
      <c r="B390" s="3"/>
      <c r="C390" s="3"/>
      <c r="D390" s="32"/>
      <c r="E390" s="555">
        <f t="shared" si="0"/>
        <v>10956.900000000001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A390" s="9">
        <v>533.59999999999991</v>
      </c>
      <c r="AB390" s="9">
        <v>684.6</v>
      </c>
      <c r="AC390" s="9">
        <v>145</v>
      </c>
      <c r="AD390" s="9">
        <v>440.9</v>
      </c>
      <c r="AE390" s="9">
        <v>467.1</v>
      </c>
      <c r="AF390" s="9">
        <v>464</v>
      </c>
      <c r="AG390" s="9">
        <v>568</v>
      </c>
      <c r="AH390" s="9">
        <v>0</v>
      </c>
      <c r="AI390" s="527">
        <v>1887.5999999999997</v>
      </c>
      <c r="AN390" s="284" t="s">
        <v>3634</v>
      </c>
      <c r="AR390" s="32">
        <f t="shared" si="1"/>
        <v>44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Z390" s="479"/>
      <c r="CC390" s="28"/>
      <c r="CD390" s="56"/>
      <c r="CM390" s="479"/>
      <c r="CN390" s="481"/>
      <c r="CO390" s="481"/>
      <c r="CP390" s="246"/>
      <c r="CQ390" s="56"/>
    </row>
    <row r="391" spans="1:95" ht="15.75">
      <c r="A391" s="107" t="s">
        <v>2726</v>
      </c>
      <c r="B391" s="3"/>
      <c r="C391" s="3"/>
      <c r="D391" s="32"/>
      <c r="E391" s="555">
        <f t="shared" ref="E391:E454" si="2">SUM(F391:AL391)</f>
        <v>13007.3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A391" s="9">
        <v>714.7</v>
      </c>
      <c r="AB391" s="9">
        <v>421.59999999999997</v>
      </c>
      <c r="AC391" s="9">
        <v>74.5</v>
      </c>
      <c r="AD391" s="9">
        <v>408.79999999999995</v>
      </c>
      <c r="AE391" s="9">
        <v>447.80000000000007</v>
      </c>
      <c r="AF391" s="9">
        <v>565.59999999999991</v>
      </c>
      <c r="AG391" s="9">
        <v>389.70000000000005</v>
      </c>
      <c r="AH391" s="9">
        <v>1.3</v>
      </c>
      <c r="AI391" s="527">
        <v>3537.7</v>
      </c>
      <c r="AN391" s="107" t="s">
        <v>2726</v>
      </c>
      <c r="AR391" s="32">
        <f t="shared" ref="AR391:AR454" si="3">SUM(AS391:BY391)</f>
        <v>41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Z391" s="479"/>
      <c r="CC391" s="28"/>
      <c r="CD391" s="56"/>
      <c r="CM391" s="479"/>
      <c r="CP391" s="28"/>
      <c r="CQ391" s="56"/>
    </row>
    <row r="392" spans="1:95" ht="15.75">
      <c r="A392" s="107" t="s">
        <v>2203</v>
      </c>
      <c r="B392" s="3"/>
      <c r="C392" s="3"/>
      <c r="D392" s="32"/>
      <c r="E392" s="555">
        <f t="shared" si="2"/>
        <v>13066.399999999998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A392" s="9">
        <v>493.20000000000005</v>
      </c>
      <c r="AB392" s="9">
        <v>439.2</v>
      </c>
      <c r="AC392" s="9">
        <v>189.4</v>
      </c>
      <c r="AD392" s="9">
        <v>511.40000000000003</v>
      </c>
      <c r="AE392" s="9">
        <v>561.5</v>
      </c>
      <c r="AF392" s="9">
        <v>380.29999999999995</v>
      </c>
      <c r="AG392" s="9">
        <v>706</v>
      </c>
      <c r="AH392" s="9">
        <v>0</v>
      </c>
      <c r="AI392" s="527">
        <v>3083.4999999999995</v>
      </c>
      <c r="AN392" s="107" t="s">
        <v>2203</v>
      </c>
      <c r="AR392" s="32">
        <f t="shared" si="3"/>
        <v>44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Z392" s="479"/>
      <c r="CC392" s="28"/>
      <c r="CD392" s="56"/>
      <c r="CM392" s="479"/>
      <c r="CP392" s="28"/>
      <c r="CQ392" s="56"/>
    </row>
    <row r="393" spans="1:95" ht="15.75">
      <c r="A393" s="285" t="s">
        <v>1668</v>
      </c>
      <c r="B393" s="3"/>
      <c r="C393" s="3"/>
      <c r="D393" s="32"/>
      <c r="E393" s="555">
        <f t="shared" si="2"/>
        <v>10722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A393" s="9">
        <v>152.4</v>
      </c>
      <c r="AB393" s="9">
        <v>238</v>
      </c>
      <c r="AC393" s="9">
        <v>39.25</v>
      </c>
      <c r="AD393" s="9">
        <v>445</v>
      </c>
      <c r="AE393" s="9">
        <v>455.20000000000005</v>
      </c>
      <c r="AF393" s="9">
        <v>519.54999999999995</v>
      </c>
      <c r="AG393" s="9">
        <v>327.70000000000005</v>
      </c>
      <c r="AH393" s="9">
        <v>300.75</v>
      </c>
      <c r="AI393" s="527">
        <v>1723.3999999999999</v>
      </c>
      <c r="AN393" s="285" t="s">
        <v>1668</v>
      </c>
      <c r="AR393" s="32">
        <f t="shared" si="3"/>
        <v>46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Z393" s="479"/>
      <c r="CC393" s="246"/>
      <c r="CD393" s="56"/>
      <c r="CM393" s="479"/>
      <c r="CP393" s="28"/>
      <c r="CQ393" s="56"/>
    </row>
    <row r="394" spans="1:95" ht="15.75">
      <c r="A394" s="284" t="s">
        <v>3635</v>
      </c>
      <c r="B394" s="3"/>
      <c r="C394" s="3"/>
      <c r="D394" s="32"/>
      <c r="E394" s="555">
        <f t="shared" si="2"/>
        <v>10058.599999999999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A394" s="9">
        <v>60.600000000000009</v>
      </c>
      <c r="AB394" s="9">
        <v>673.69999999999993</v>
      </c>
      <c r="AC394" s="9">
        <v>117.6</v>
      </c>
      <c r="AD394" s="9">
        <v>585.30000000000007</v>
      </c>
      <c r="AE394" s="9">
        <v>548.29999999999995</v>
      </c>
      <c r="AF394" s="9">
        <v>601.1</v>
      </c>
      <c r="AG394" s="9">
        <v>259</v>
      </c>
      <c r="AH394" s="9">
        <v>1.4</v>
      </c>
      <c r="AI394" s="527">
        <v>1092.3</v>
      </c>
      <c r="AN394" s="284" t="s">
        <v>3635</v>
      </c>
      <c r="AR394" s="32">
        <f t="shared" si="3"/>
        <v>47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Z394" s="479"/>
      <c r="CC394" s="28"/>
      <c r="CD394" s="56"/>
      <c r="CM394" s="479"/>
      <c r="CP394" s="246"/>
      <c r="CQ394" s="56"/>
    </row>
    <row r="395" spans="1:95" ht="15.75">
      <c r="A395" s="284" t="s">
        <v>3636</v>
      </c>
      <c r="B395" s="3"/>
      <c r="C395" s="3"/>
      <c r="D395" s="32"/>
      <c r="E395" s="555">
        <f t="shared" si="2"/>
        <v>10882.100000000002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A395" s="9">
        <v>863.1</v>
      </c>
      <c r="AB395" s="9">
        <v>495.79999999999995</v>
      </c>
      <c r="AC395" s="9">
        <v>189.2</v>
      </c>
      <c r="AD395" s="9">
        <v>448.2</v>
      </c>
      <c r="AE395" s="9">
        <v>385.10000000000008</v>
      </c>
      <c r="AF395" s="9">
        <v>652.20000000000005</v>
      </c>
      <c r="AG395" s="9">
        <v>517.20000000000005</v>
      </c>
      <c r="AH395" s="9">
        <v>105.4</v>
      </c>
      <c r="AI395" s="527">
        <v>1630.4999999999998</v>
      </c>
      <c r="AN395" s="284" t="s">
        <v>3636</v>
      </c>
      <c r="AR395" s="32">
        <f t="shared" si="3"/>
        <v>49</v>
      </c>
      <c r="AS395" s="513">
        <v>0</v>
      </c>
      <c r="AT395" s="513">
        <v>3</v>
      </c>
      <c r="AU395" s="513">
        <v>3</v>
      </c>
      <c r="AV395" s="513">
        <v>3</v>
      </c>
      <c r="AW395" s="513">
        <v>1</v>
      </c>
      <c r="AX395" s="513">
        <v>3</v>
      </c>
      <c r="AY395" s="513">
        <v>0</v>
      </c>
      <c r="AZ395" s="513">
        <v>2</v>
      </c>
      <c r="BA395" s="513">
        <v>0</v>
      </c>
      <c r="BB395" s="513">
        <v>2</v>
      </c>
      <c r="BC395" s="513">
        <v>3</v>
      </c>
      <c r="BD395" s="56">
        <v>0</v>
      </c>
      <c r="BE395" s="513">
        <v>3</v>
      </c>
      <c r="BF395" s="56">
        <v>3</v>
      </c>
      <c r="BG395" s="56">
        <v>0</v>
      </c>
      <c r="BH395" s="513">
        <v>3</v>
      </c>
      <c r="BI395" s="56">
        <v>0</v>
      </c>
      <c r="BJ395" s="56">
        <v>0</v>
      </c>
      <c r="BK395" s="56">
        <v>3</v>
      </c>
      <c r="BL395" s="513">
        <v>3</v>
      </c>
      <c r="BM395" s="56">
        <v>0</v>
      </c>
      <c r="BN395" s="513">
        <v>3</v>
      </c>
      <c r="BO395" s="56">
        <v>0</v>
      </c>
      <c r="BP395" s="513">
        <v>3</v>
      </c>
      <c r="BQ395" s="56">
        <v>0</v>
      </c>
      <c r="BR395" s="513">
        <v>0</v>
      </c>
      <c r="BS395" s="56">
        <v>2</v>
      </c>
      <c r="BT395" s="513">
        <v>3</v>
      </c>
      <c r="BU395" s="56">
        <v>3</v>
      </c>
      <c r="BV395" s="513">
        <v>0</v>
      </c>
      <c r="BZ395" s="479"/>
      <c r="CA395" s="481"/>
      <c r="CB395" s="481"/>
      <c r="CC395" s="241"/>
      <c r="CD395" s="513"/>
      <c r="CM395" s="479"/>
      <c r="CP395" s="28"/>
      <c r="CQ395" s="56"/>
    </row>
    <row r="396" spans="1:95" ht="15.75">
      <c r="A396" s="107" t="s">
        <v>667</v>
      </c>
      <c r="B396" s="3"/>
      <c r="C396" s="3"/>
      <c r="D396" s="32"/>
      <c r="E396" s="555">
        <f t="shared" si="2"/>
        <v>13289.800000000001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A396" s="9">
        <v>586.09999999999991</v>
      </c>
      <c r="AB396" s="9">
        <v>633.6</v>
      </c>
      <c r="AC396" s="9">
        <v>152.1</v>
      </c>
      <c r="AD396" s="9">
        <v>567</v>
      </c>
      <c r="AE396" s="9">
        <v>628.6</v>
      </c>
      <c r="AF396" s="9">
        <v>594</v>
      </c>
      <c r="AG396" s="9">
        <v>799.49999999999989</v>
      </c>
      <c r="AH396" s="9">
        <v>0</v>
      </c>
      <c r="AI396" s="527">
        <v>2940.8999999999996</v>
      </c>
      <c r="AN396" s="107" t="s">
        <v>667</v>
      </c>
      <c r="AR396" s="32">
        <f t="shared" si="3"/>
        <v>51</v>
      </c>
      <c r="AS396" s="513">
        <v>3</v>
      </c>
      <c r="AT396" s="513">
        <v>3</v>
      </c>
      <c r="AU396" s="513">
        <v>3</v>
      </c>
      <c r="AV396" s="513">
        <v>0</v>
      </c>
      <c r="AW396" s="513">
        <v>0</v>
      </c>
      <c r="AX396" s="513">
        <v>2</v>
      </c>
      <c r="AY396" s="513">
        <v>0</v>
      </c>
      <c r="AZ396" s="513">
        <v>0</v>
      </c>
      <c r="BA396" s="513">
        <v>3</v>
      </c>
      <c r="BB396" s="513">
        <v>3</v>
      </c>
      <c r="BC396" s="513">
        <v>1</v>
      </c>
      <c r="BD396" s="56">
        <v>1</v>
      </c>
      <c r="BE396" s="513">
        <v>1</v>
      </c>
      <c r="BF396" s="56">
        <v>1</v>
      </c>
      <c r="BG396" s="56">
        <v>0</v>
      </c>
      <c r="BH396" s="513">
        <v>2</v>
      </c>
      <c r="BI396" s="56">
        <v>0</v>
      </c>
      <c r="BJ396" s="56">
        <v>3</v>
      </c>
      <c r="BK396" s="56">
        <v>1</v>
      </c>
      <c r="BL396" s="513">
        <v>1</v>
      </c>
      <c r="BM396" s="56">
        <v>3</v>
      </c>
      <c r="BN396" s="513">
        <v>3</v>
      </c>
      <c r="BO396" s="56">
        <v>2</v>
      </c>
      <c r="BP396" s="513">
        <v>3</v>
      </c>
      <c r="BQ396" s="56">
        <v>2</v>
      </c>
      <c r="BR396" s="513">
        <v>2</v>
      </c>
      <c r="BS396" s="56">
        <v>3</v>
      </c>
      <c r="BT396" s="513">
        <v>3</v>
      </c>
      <c r="BU396" s="56">
        <v>0</v>
      </c>
      <c r="BV396" s="513">
        <v>2</v>
      </c>
      <c r="BZ396" s="479"/>
      <c r="CA396" s="481"/>
      <c r="CB396" s="481"/>
      <c r="CC396" s="241"/>
      <c r="CD396" s="513"/>
      <c r="CM396" s="479"/>
      <c r="CN396" s="481"/>
      <c r="CO396" s="481"/>
      <c r="CP396" s="246"/>
      <c r="CQ396" s="56"/>
    </row>
    <row r="397" spans="1:95" ht="15.75">
      <c r="A397" s="107" t="s">
        <v>2202</v>
      </c>
      <c r="B397" s="3"/>
      <c r="C397" s="3"/>
      <c r="D397" s="32"/>
      <c r="E397" s="555">
        <f t="shared" si="2"/>
        <v>12521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A397" s="9">
        <v>395.09999999999997</v>
      </c>
      <c r="AB397" s="9">
        <v>450.5</v>
      </c>
      <c r="AC397" s="9">
        <v>149.89999999999998</v>
      </c>
      <c r="AD397" s="9">
        <v>514.5</v>
      </c>
      <c r="AE397" s="9">
        <v>392.2</v>
      </c>
      <c r="AF397" s="9">
        <v>334.5</v>
      </c>
      <c r="AG397" s="9">
        <v>645.99999999999989</v>
      </c>
      <c r="AH397" s="9">
        <v>0</v>
      </c>
      <c r="AI397" s="527">
        <v>3169.7000000000007</v>
      </c>
      <c r="AN397" s="107" t="s">
        <v>2202</v>
      </c>
      <c r="AR397" s="32">
        <f t="shared" si="3"/>
        <v>48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Z397" s="479"/>
      <c r="CC397" s="246"/>
      <c r="CD397" s="56"/>
      <c r="CM397" s="479"/>
      <c r="CN397" s="481"/>
      <c r="CO397" s="481"/>
      <c r="CP397" s="246"/>
      <c r="CQ397" s="56"/>
    </row>
    <row r="398" spans="1:95" ht="15.75">
      <c r="A398" s="107" t="s">
        <v>2209</v>
      </c>
      <c r="B398" s="3"/>
      <c r="C398" s="3"/>
      <c r="D398" s="32"/>
      <c r="E398" s="555">
        <f t="shared" si="2"/>
        <v>9838.3499999999985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A398" s="9">
        <v>386.7</v>
      </c>
      <c r="AB398" s="9">
        <v>565</v>
      </c>
      <c r="AC398" s="9">
        <v>110.2</v>
      </c>
      <c r="AD398" s="9">
        <v>654.85</v>
      </c>
      <c r="AE398" s="9">
        <v>441.65000000000003</v>
      </c>
      <c r="AF398" s="9">
        <v>462.05</v>
      </c>
      <c r="AG398" s="9">
        <v>516.79999999999995</v>
      </c>
      <c r="AH398" s="9">
        <v>9.7999999999999989</v>
      </c>
      <c r="AI398" s="527">
        <v>1144.3000000000002</v>
      </c>
      <c r="AN398" s="107" t="s">
        <v>2209</v>
      </c>
      <c r="AR398" s="32">
        <f t="shared" si="3"/>
        <v>39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Z398" s="479"/>
      <c r="CC398" s="246"/>
      <c r="CD398" s="56"/>
      <c r="CM398" s="479"/>
      <c r="CP398" s="246"/>
      <c r="CQ398" s="56"/>
    </row>
    <row r="399" spans="1:95" ht="15.75">
      <c r="A399" s="107" t="s">
        <v>668</v>
      </c>
      <c r="B399" s="3"/>
      <c r="C399" s="3"/>
      <c r="D399" s="32"/>
      <c r="E399" s="555">
        <f t="shared" si="2"/>
        <v>10338.150000000001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A399" s="9">
        <v>133.9</v>
      </c>
      <c r="AB399" s="9">
        <v>458.09999999999997</v>
      </c>
      <c r="AC399" s="9">
        <v>117.60000000000001</v>
      </c>
      <c r="AD399" s="9">
        <v>494.5</v>
      </c>
      <c r="AE399" s="9">
        <v>449</v>
      </c>
      <c r="AF399" s="9">
        <v>345.4</v>
      </c>
      <c r="AG399" s="9">
        <v>230.2</v>
      </c>
      <c r="AH399" s="9">
        <v>53.7</v>
      </c>
      <c r="AI399" s="527">
        <v>2106.3000000000002</v>
      </c>
      <c r="AN399" s="107" t="s">
        <v>668</v>
      </c>
      <c r="AR399" s="32">
        <f t="shared" si="3"/>
        <v>32</v>
      </c>
      <c r="AS399" s="513">
        <v>0</v>
      </c>
      <c r="AT399" s="513">
        <v>3</v>
      </c>
      <c r="AU399" s="513">
        <v>0</v>
      </c>
      <c r="AV399" s="513">
        <v>0</v>
      </c>
      <c r="AW399" s="513">
        <v>3</v>
      </c>
      <c r="AX399" s="513">
        <v>2</v>
      </c>
      <c r="AY399" s="513">
        <v>0</v>
      </c>
      <c r="AZ399" s="513">
        <v>3</v>
      </c>
      <c r="BA399" s="513">
        <v>3</v>
      </c>
      <c r="BB399" s="513">
        <v>1</v>
      </c>
      <c r="BC399" s="513">
        <v>0</v>
      </c>
      <c r="BD399" s="56">
        <v>0</v>
      </c>
      <c r="BE399" s="513">
        <v>3</v>
      </c>
      <c r="BF399" s="56">
        <v>0</v>
      </c>
      <c r="BG399" s="56">
        <v>0</v>
      </c>
      <c r="BH399" s="513">
        <v>0</v>
      </c>
      <c r="BI399" s="56">
        <v>3</v>
      </c>
      <c r="BJ399" s="56">
        <v>0</v>
      </c>
      <c r="BK399" s="56">
        <v>3</v>
      </c>
      <c r="BL399" s="513">
        <v>0</v>
      </c>
      <c r="BM399" s="56">
        <v>1</v>
      </c>
      <c r="BN399" s="513">
        <v>0</v>
      </c>
      <c r="BO399" s="56">
        <v>0</v>
      </c>
      <c r="BP399" s="513">
        <v>1</v>
      </c>
      <c r="BQ399" s="56">
        <v>2</v>
      </c>
      <c r="BR399" s="513">
        <v>0</v>
      </c>
      <c r="BS399" s="56">
        <v>1</v>
      </c>
      <c r="BT399" s="513">
        <v>0</v>
      </c>
      <c r="BU399" s="56">
        <v>0</v>
      </c>
      <c r="BV399" s="513">
        <v>3</v>
      </c>
      <c r="BZ399" s="479"/>
      <c r="CA399" s="481"/>
      <c r="CB399" s="481"/>
      <c r="CC399" s="241"/>
      <c r="CD399" s="513"/>
      <c r="CM399" s="479"/>
      <c r="CP399" s="246"/>
      <c r="CQ399" s="56"/>
    </row>
    <row r="400" spans="1:95" ht="15.75">
      <c r="A400" s="107" t="s">
        <v>3637</v>
      </c>
      <c r="B400" s="3"/>
      <c r="C400" s="3"/>
      <c r="D400" s="32"/>
      <c r="E400" s="555">
        <f t="shared" si="2"/>
        <v>10893.599999999999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A400" s="9">
        <v>554.5</v>
      </c>
      <c r="AB400" s="9">
        <v>520.4</v>
      </c>
      <c r="AC400" s="9">
        <v>121.8</v>
      </c>
      <c r="AD400" s="9">
        <v>572.70000000000005</v>
      </c>
      <c r="AE400" s="9">
        <v>504.6</v>
      </c>
      <c r="AF400" s="9">
        <v>576.29999999999995</v>
      </c>
      <c r="AG400" s="9">
        <v>396.49999999999994</v>
      </c>
      <c r="AH400" s="9">
        <v>82.5</v>
      </c>
      <c r="AI400" s="527">
        <v>1266.2999999999997</v>
      </c>
      <c r="AN400" s="107" t="s">
        <v>3637</v>
      </c>
      <c r="AR400" s="32">
        <f t="shared" si="3"/>
        <v>56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Z400" s="479"/>
      <c r="CC400" s="28"/>
      <c r="CD400" s="56"/>
      <c r="CM400" s="479"/>
      <c r="CN400" s="481"/>
      <c r="CO400" s="481"/>
      <c r="CP400" s="246"/>
      <c r="CQ400" s="56"/>
    </row>
    <row r="401" spans="1:101" ht="15.75">
      <c r="A401" s="285" t="s">
        <v>23</v>
      </c>
      <c r="B401" s="3"/>
      <c r="C401" s="3"/>
      <c r="D401" s="32"/>
      <c r="E401" s="555">
        <f t="shared" si="2"/>
        <v>10779.199999999999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A401" s="9">
        <v>661.80000000000007</v>
      </c>
      <c r="AB401" s="9">
        <v>462.9</v>
      </c>
      <c r="AC401" s="9">
        <v>131</v>
      </c>
      <c r="AD401" s="9">
        <v>516.30000000000007</v>
      </c>
      <c r="AE401" s="9">
        <v>583</v>
      </c>
      <c r="AF401" s="9">
        <v>349.20000000000005</v>
      </c>
      <c r="AG401" s="9">
        <v>757.8</v>
      </c>
      <c r="AH401" s="9">
        <v>96</v>
      </c>
      <c r="AI401" s="527">
        <v>1952.5000000000002</v>
      </c>
      <c r="AN401" s="285" t="s">
        <v>23</v>
      </c>
      <c r="AR401" s="32">
        <f t="shared" si="3"/>
        <v>32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Z401" s="479"/>
      <c r="CC401" s="28"/>
      <c r="CD401" s="56"/>
      <c r="CM401" s="479"/>
      <c r="CP401" s="28"/>
      <c r="CQ401" s="56"/>
    </row>
    <row r="402" spans="1:101" ht="15.75">
      <c r="A402" s="285" t="s">
        <v>25</v>
      </c>
      <c r="B402" s="3"/>
      <c r="C402" s="3"/>
      <c r="D402" s="32"/>
      <c r="E402" s="555">
        <f t="shared" si="2"/>
        <v>12594.5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A402" s="9">
        <v>542.70000000000005</v>
      </c>
      <c r="AB402" s="9">
        <v>538.29999999999995</v>
      </c>
      <c r="AC402" s="9">
        <v>91.5</v>
      </c>
      <c r="AD402" s="9">
        <v>509.5</v>
      </c>
      <c r="AE402" s="9">
        <v>361.7000000000001</v>
      </c>
      <c r="AF402" s="9">
        <v>545.70000000000005</v>
      </c>
      <c r="AG402" s="9">
        <v>588.5</v>
      </c>
      <c r="AH402" s="9">
        <v>23.1</v>
      </c>
      <c r="AI402" s="527">
        <v>3273.2999999999997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Z402" s="479"/>
      <c r="CC402" s="28"/>
      <c r="CD402" s="56"/>
      <c r="CM402" s="479"/>
      <c r="CP402" s="28"/>
      <c r="CQ402" s="56"/>
    </row>
    <row r="403" spans="1:101" ht="15.75">
      <c r="A403" s="107" t="s">
        <v>2712</v>
      </c>
      <c r="B403" s="3"/>
      <c r="C403" s="3"/>
      <c r="D403" s="32"/>
      <c r="E403" s="555">
        <f t="shared" si="2"/>
        <v>12865.599999999999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A403" s="9">
        <v>562.70000000000005</v>
      </c>
      <c r="AB403" s="9">
        <v>542.4</v>
      </c>
      <c r="AC403" s="9">
        <v>135.60000000000002</v>
      </c>
      <c r="AD403" s="9">
        <v>612.69999999999993</v>
      </c>
      <c r="AE403" s="9">
        <v>690.99999999999989</v>
      </c>
      <c r="AF403" s="9">
        <v>457.9</v>
      </c>
      <c r="AG403" s="9">
        <v>677.3</v>
      </c>
      <c r="AH403" s="9">
        <v>0</v>
      </c>
      <c r="AI403" s="527">
        <v>3149.7</v>
      </c>
      <c r="AN403" s="107" t="s">
        <v>2712</v>
      </c>
      <c r="AR403" s="32">
        <f t="shared" si="3"/>
        <v>48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Z403" s="479"/>
      <c r="CC403" s="246"/>
      <c r="CD403" s="56"/>
      <c r="CE403" s="56"/>
      <c r="CM403" s="479"/>
      <c r="CP403" s="28"/>
      <c r="CQ403" s="56"/>
    </row>
    <row r="404" spans="1:101" ht="15.75">
      <c r="A404" s="106" t="s">
        <v>1343</v>
      </c>
      <c r="B404" s="3"/>
      <c r="C404" s="3"/>
      <c r="D404" s="32"/>
      <c r="E404" s="555">
        <f t="shared" si="2"/>
        <v>11401.699999999999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A404" s="9">
        <v>204.5</v>
      </c>
      <c r="AB404" s="9">
        <v>610.5</v>
      </c>
      <c r="AC404" s="9">
        <v>61.6</v>
      </c>
      <c r="AD404" s="9">
        <v>359.5</v>
      </c>
      <c r="AE404" s="9">
        <v>526.1</v>
      </c>
      <c r="AF404" s="9">
        <v>431</v>
      </c>
      <c r="AG404" s="9">
        <v>457.9</v>
      </c>
      <c r="AH404" s="9">
        <v>0</v>
      </c>
      <c r="AI404" s="527">
        <v>2488</v>
      </c>
      <c r="AN404" s="106" t="s">
        <v>1343</v>
      </c>
      <c r="AR404" s="32">
        <f t="shared" si="3"/>
        <v>48</v>
      </c>
      <c r="AS404" s="513">
        <v>3</v>
      </c>
      <c r="AT404" s="513">
        <v>0</v>
      </c>
      <c r="AU404" s="513">
        <v>3</v>
      </c>
      <c r="AV404" s="513">
        <v>0</v>
      </c>
      <c r="AW404" s="513">
        <v>1</v>
      </c>
      <c r="AX404" s="513">
        <v>0</v>
      </c>
      <c r="AY404" s="513">
        <v>0</v>
      </c>
      <c r="AZ404" s="513">
        <v>3</v>
      </c>
      <c r="BA404" s="513">
        <v>3</v>
      </c>
      <c r="BB404" s="513">
        <v>2</v>
      </c>
      <c r="BC404" s="513">
        <v>2</v>
      </c>
      <c r="BD404" s="56">
        <v>0</v>
      </c>
      <c r="BE404" s="513">
        <v>3</v>
      </c>
      <c r="BF404" s="56">
        <v>3</v>
      </c>
      <c r="BG404" s="56">
        <v>0</v>
      </c>
      <c r="BH404" s="513">
        <v>3</v>
      </c>
      <c r="BI404" s="56">
        <v>0</v>
      </c>
      <c r="BJ404" s="56">
        <v>2</v>
      </c>
      <c r="BK404" s="56">
        <v>1</v>
      </c>
      <c r="BL404" s="513">
        <v>3</v>
      </c>
      <c r="BM404" s="56">
        <v>3</v>
      </c>
      <c r="BN404" s="513">
        <v>0</v>
      </c>
      <c r="BO404" s="56">
        <v>2</v>
      </c>
      <c r="BP404" s="513">
        <v>0</v>
      </c>
      <c r="BQ404" s="56">
        <v>3</v>
      </c>
      <c r="BR404" s="513">
        <v>3</v>
      </c>
      <c r="BS404" s="56">
        <v>0</v>
      </c>
      <c r="BT404" s="513">
        <v>1</v>
      </c>
      <c r="BU404" s="56">
        <v>1</v>
      </c>
      <c r="BV404" s="513">
        <v>3</v>
      </c>
      <c r="BZ404" s="479"/>
      <c r="CA404" s="481"/>
      <c r="CB404" s="481"/>
      <c r="CC404" s="241"/>
      <c r="CD404" s="513"/>
      <c r="CE404" s="56"/>
      <c r="CM404" s="479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55">
        <f t="shared" si="2"/>
        <v>11863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A405" s="9">
        <v>456.59999999999997</v>
      </c>
      <c r="AB405" s="9">
        <v>719.19999999999993</v>
      </c>
      <c r="AC405" s="9">
        <v>108</v>
      </c>
      <c r="AD405" s="9">
        <v>558.79999999999995</v>
      </c>
      <c r="AE405" s="9">
        <v>610.39999999999986</v>
      </c>
      <c r="AF405" s="9">
        <v>548.70000000000005</v>
      </c>
      <c r="AG405" s="9">
        <v>402.3</v>
      </c>
      <c r="AH405" s="9">
        <v>0</v>
      </c>
      <c r="AI405" s="527">
        <v>2646.7000000000003</v>
      </c>
      <c r="AN405" s="106" t="s">
        <v>1345</v>
      </c>
      <c r="AR405" s="32">
        <f t="shared" si="3"/>
        <v>51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Z405" s="479"/>
      <c r="CC405" s="28"/>
      <c r="CD405" s="56"/>
      <c r="CE405" s="513"/>
      <c r="CM405" s="479"/>
      <c r="CN405" s="481"/>
      <c r="CO405" s="481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55">
        <f t="shared" si="2"/>
        <v>10672.5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A406" s="9">
        <v>596.29999999999995</v>
      </c>
      <c r="AB406" s="9">
        <v>348.7</v>
      </c>
      <c r="AC406" s="9">
        <v>101.1</v>
      </c>
      <c r="AD406" s="9">
        <v>465.59999999999997</v>
      </c>
      <c r="AE406" s="9">
        <v>566.59999999999991</v>
      </c>
      <c r="AF406" s="9">
        <v>662.7</v>
      </c>
      <c r="AG406" s="9">
        <v>412.8</v>
      </c>
      <c r="AH406" s="9">
        <v>90</v>
      </c>
      <c r="AI406" s="527">
        <v>1624.4</v>
      </c>
      <c r="AN406" s="107" t="s">
        <v>2713</v>
      </c>
      <c r="AR406" s="32">
        <f t="shared" si="3"/>
        <v>40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Z406" s="479"/>
      <c r="CC406" s="28"/>
      <c r="CD406" s="56"/>
      <c r="CE406" s="56"/>
      <c r="CM406" s="479"/>
      <c r="CP406" s="28"/>
      <c r="CQ406" s="56"/>
      <c r="CV406" s="246"/>
      <c r="CW406" s="56"/>
    </row>
    <row r="407" spans="1:101" ht="15.75">
      <c r="A407" s="284" t="s">
        <v>3638</v>
      </c>
      <c r="B407" s="3"/>
      <c r="C407" s="3"/>
      <c r="D407" s="32"/>
      <c r="E407" s="555">
        <f t="shared" si="2"/>
        <v>10979.200000000003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A407" s="9">
        <v>156.1</v>
      </c>
      <c r="AB407" s="9">
        <v>550.1</v>
      </c>
      <c r="AC407" s="9">
        <v>154.5</v>
      </c>
      <c r="AD407" s="9">
        <v>519.29999999999995</v>
      </c>
      <c r="AE407" s="9">
        <v>634.70000000000005</v>
      </c>
      <c r="AF407" s="9">
        <v>652</v>
      </c>
      <c r="AG407" s="9">
        <v>472</v>
      </c>
      <c r="AH407" s="9">
        <v>49.500000000000007</v>
      </c>
      <c r="AI407" s="527">
        <v>1921.5999999999997</v>
      </c>
      <c r="AN407" s="284" t="s">
        <v>3638</v>
      </c>
      <c r="AR407" s="32">
        <f t="shared" si="3"/>
        <v>52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Z407" s="479"/>
      <c r="CC407" s="28"/>
      <c r="CD407" s="56"/>
      <c r="CE407" s="56"/>
      <c r="CM407" s="479"/>
      <c r="CP407" s="28"/>
      <c r="CQ407" s="56"/>
      <c r="CV407" s="246"/>
      <c r="CW407" s="56"/>
    </row>
    <row r="408" spans="1:101" ht="15.75">
      <c r="A408" s="284" t="s">
        <v>3639</v>
      </c>
      <c r="B408" s="3"/>
      <c r="C408" s="3"/>
      <c r="D408" s="32"/>
      <c r="E408" s="555">
        <f t="shared" si="2"/>
        <v>13342.400000000001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A408" s="9">
        <v>554</v>
      </c>
      <c r="AB408" s="9">
        <v>731.1</v>
      </c>
      <c r="AC408" s="9">
        <v>158.5</v>
      </c>
      <c r="AD408" s="9">
        <v>560.6</v>
      </c>
      <c r="AE408" s="9">
        <v>651.59999999999991</v>
      </c>
      <c r="AF408" s="9">
        <v>549.79999999999995</v>
      </c>
      <c r="AG408" s="9">
        <v>626.5</v>
      </c>
      <c r="AH408" s="9">
        <v>12.100000000000001</v>
      </c>
      <c r="AI408" s="527">
        <v>2211.3000000000002</v>
      </c>
      <c r="AN408" s="284" t="s">
        <v>3639</v>
      </c>
      <c r="AR408" s="32">
        <f t="shared" si="3"/>
        <v>62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Z408" s="479"/>
      <c r="CC408" s="246"/>
      <c r="CD408" s="56"/>
      <c r="CE408" s="56"/>
      <c r="CM408" s="479"/>
      <c r="CP408" s="28"/>
      <c r="CQ408" s="56"/>
    </row>
    <row r="409" spans="1:101" ht="15.75">
      <c r="A409" s="107" t="s">
        <v>2198</v>
      </c>
      <c r="B409" s="3"/>
      <c r="C409" s="3"/>
      <c r="D409" s="32"/>
      <c r="E409" s="555">
        <f t="shared" si="2"/>
        <v>9269.9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124.3</v>
      </c>
      <c r="O409" s="9">
        <v>274.50000000000006</v>
      </c>
      <c r="P409" s="9">
        <v>530.4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A409" s="9">
        <v>527</v>
      </c>
      <c r="AB409" s="9">
        <v>346</v>
      </c>
      <c r="AC409" s="9">
        <v>125.5</v>
      </c>
      <c r="AD409" s="9">
        <v>426</v>
      </c>
      <c r="AE409" s="9">
        <v>283.7</v>
      </c>
      <c r="AF409" s="9">
        <v>370.90000000000003</v>
      </c>
      <c r="AG409" s="9">
        <v>586.19999999999993</v>
      </c>
      <c r="AH409" s="9">
        <v>12.100000000000001</v>
      </c>
      <c r="AI409" s="527">
        <v>2102.1999999999998</v>
      </c>
      <c r="AN409" s="107" t="s">
        <v>2198</v>
      </c>
      <c r="AR409" s="32">
        <f t="shared" si="3"/>
        <v>37</v>
      </c>
      <c r="AS409" s="513">
        <v>0</v>
      </c>
      <c r="AT409" s="513">
        <v>0</v>
      </c>
      <c r="AU409" s="513">
        <v>3</v>
      </c>
      <c r="AV409" s="513">
        <v>3</v>
      </c>
      <c r="AW409" s="513">
        <v>2</v>
      </c>
      <c r="AX409" s="513">
        <v>3</v>
      </c>
      <c r="AY409" s="513">
        <v>0</v>
      </c>
      <c r="AZ409" s="513">
        <v>0</v>
      </c>
      <c r="BA409" s="513">
        <v>3</v>
      </c>
      <c r="BB409" s="513">
        <v>2</v>
      </c>
      <c r="BC409" s="513">
        <v>1</v>
      </c>
      <c r="BD409" s="56">
        <v>0</v>
      </c>
      <c r="BE409" s="513">
        <v>1</v>
      </c>
      <c r="BF409" s="56">
        <v>1</v>
      </c>
      <c r="BG409" s="56">
        <v>0</v>
      </c>
      <c r="BH409" s="513">
        <v>2</v>
      </c>
      <c r="BI409" s="56">
        <v>3</v>
      </c>
      <c r="BJ409" s="56">
        <v>0</v>
      </c>
      <c r="BK409" s="56">
        <v>3</v>
      </c>
      <c r="BL409" s="513">
        <v>0</v>
      </c>
      <c r="BM409" s="56">
        <v>0</v>
      </c>
      <c r="BN409" s="513">
        <v>0</v>
      </c>
      <c r="BO409" s="56">
        <v>0</v>
      </c>
      <c r="BP409" s="513">
        <v>3</v>
      </c>
      <c r="BQ409" s="56">
        <v>1</v>
      </c>
      <c r="BR409" s="513">
        <v>0</v>
      </c>
      <c r="BS409" s="56">
        <v>3</v>
      </c>
      <c r="BT409" s="513">
        <v>1</v>
      </c>
      <c r="BU409" s="56">
        <v>0</v>
      </c>
      <c r="BV409" s="513">
        <v>2</v>
      </c>
      <c r="BZ409" s="479"/>
      <c r="CA409" s="481"/>
      <c r="CB409" s="481"/>
      <c r="CC409" s="241"/>
      <c r="CD409" s="513"/>
      <c r="CE409" s="56"/>
      <c r="CM409" s="479"/>
      <c r="CP409" s="246"/>
      <c r="CQ409" s="56"/>
    </row>
    <row r="410" spans="1:101" ht="15.75">
      <c r="A410" s="107" t="s">
        <v>651</v>
      </c>
      <c r="B410" s="3"/>
      <c r="C410" s="3"/>
      <c r="D410" s="32"/>
      <c r="E410" s="555">
        <f t="shared" si="2"/>
        <v>12728.300000000001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A410" s="9">
        <v>363.1</v>
      </c>
      <c r="AB410" s="9">
        <v>581.5</v>
      </c>
      <c r="AC410" s="9">
        <v>111.5</v>
      </c>
      <c r="AD410" s="9">
        <v>537.29999999999995</v>
      </c>
      <c r="AE410" s="9">
        <v>538.4</v>
      </c>
      <c r="AF410" s="9">
        <v>375.20000000000005</v>
      </c>
      <c r="AG410" s="9">
        <v>710.90000000000009</v>
      </c>
      <c r="AH410" s="9">
        <v>0</v>
      </c>
      <c r="AI410" s="527">
        <v>2762.4999999999995</v>
      </c>
      <c r="AN410" s="107" t="s">
        <v>651</v>
      </c>
      <c r="AR410" s="32">
        <f t="shared" si="3"/>
        <v>61</v>
      </c>
      <c r="AS410" s="513">
        <v>3</v>
      </c>
      <c r="AT410" s="513">
        <v>3</v>
      </c>
      <c r="AU410" s="513">
        <v>3</v>
      </c>
      <c r="AV410" s="513">
        <v>3</v>
      </c>
      <c r="AW410" s="513">
        <v>3</v>
      </c>
      <c r="AX410" s="513">
        <v>3</v>
      </c>
      <c r="AY410" s="513">
        <v>0</v>
      </c>
      <c r="AZ410" s="513">
        <v>3</v>
      </c>
      <c r="BA410" s="513">
        <v>1</v>
      </c>
      <c r="BB410" s="513">
        <v>1</v>
      </c>
      <c r="BC410" s="513">
        <v>1</v>
      </c>
      <c r="BD410" s="56">
        <v>2</v>
      </c>
      <c r="BE410" s="513">
        <v>3</v>
      </c>
      <c r="BF410" s="56">
        <v>0</v>
      </c>
      <c r="BG410" s="56">
        <v>3</v>
      </c>
      <c r="BH410" s="513">
        <v>3</v>
      </c>
      <c r="BI410" s="56">
        <v>3</v>
      </c>
      <c r="BJ410" s="56">
        <v>3</v>
      </c>
      <c r="BK410" s="56">
        <v>3</v>
      </c>
      <c r="BL410" s="513">
        <v>3</v>
      </c>
      <c r="BM410" s="56">
        <v>2</v>
      </c>
      <c r="BN410" s="513">
        <v>1</v>
      </c>
      <c r="BO410" s="56">
        <v>0</v>
      </c>
      <c r="BP410" s="513">
        <v>3</v>
      </c>
      <c r="BQ410" s="56">
        <v>2</v>
      </c>
      <c r="BR410" s="513">
        <v>1</v>
      </c>
      <c r="BS410" s="56">
        <v>0</v>
      </c>
      <c r="BT410" s="513">
        <v>3</v>
      </c>
      <c r="BU410" s="56">
        <v>0</v>
      </c>
      <c r="BV410" s="513">
        <v>2</v>
      </c>
      <c r="BZ410" s="479"/>
      <c r="CA410" s="481"/>
      <c r="CB410" s="481"/>
      <c r="CC410" s="241"/>
      <c r="CD410" s="513"/>
      <c r="CE410" s="513"/>
      <c r="CM410" s="479"/>
      <c r="CN410" s="481"/>
      <c r="CO410" s="481"/>
      <c r="CP410" s="246"/>
      <c r="CQ410" s="56"/>
    </row>
    <row r="411" spans="1:101" ht="15.75">
      <c r="A411" s="107" t="s">
        <v>682</v>
      </c>
      <c r="B411" s="3"/>
      <c r="C411" s="3"/>
      <c r="D411" s="32"/>
      <c r="E411" s="555">
        <f t="shared" si="2"/>
        <v>11334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A411" s="9">
        <v>608.4</v>
      </c>
      <c r="AB411" s="9">
        <v>491</v>
      </c>
      <c r="AC411" s="9">
        <v>133.80000000000001</v>
      </c>
      <c r="AD411" s="9">
        <v>681.69999999999993</v>
      </c>
      <c r="AE411" s="9">
        <v>562.09999999999991</v>
      </c>
      <c r="AF411" s="9">
        <v>232</v>
      </c>
      <c r="AG411" s="9">
        <v>696.2</v>
      </c>
      <c r="AH411" s="9">
        <v>54.300000000000004</v>
      </c>
      <c r="AI411" s="527">
        <v>2822.7000000000003</v>
      </c>
      <c r="AN411" s="107" t="s">
        <v>682</v>
      </c>
      <c r="AR411" s="32">
        <f t="shared" si="3"/>
        <v>41</v>
      </c>
      <c r="AS411" s="513">
        <v>2</v>
      </c>
      <c r="AT411" s="513">
        <v>0</v>
      </c>
      <c r="AU411" s="513">
        <v>3</v>
      </c>
      <c r="AV411" s="513">
        <v>0</v>
      </c>
      <c r="AW411" s="513">
        <v>2</v>
      </c>
      <c r="AX411" s="513">
        <v>3</v>
      </c>
      <c r="AY411" s="513">
        <v>3</v>
      </c>
      <c r="AZ411" s="513">
        <v>0</v>
      </c>
      <c r="BA411" s="513">
        <v>0</v>
      </c>
      <c r="BB411" s="513">
        <v>0</v>
      </c>
      <c r="BC411" s="513">
        <v>3</v>
      </c>
      <c r="BD411" s="56">
        <v>0</v>
      </c>
      <c r="BE411" s="513">
        <v>0</v>
      </c>
      <c r="BF411" s="56">
        <v>3</v>
      </c>
      <c r="BG411" s="56">
        <v>0</v>
      </c>
      <c r="BH411" s="513">
        <v>1</v>
      </c>
      <c r="BI411" s="56">
        <v>0</v>
      </c>
      <c r="BJ411" s="56">
        <v>0</v>
      </c>
      <c r="BK411" s="56">
        <v>0</v>
      </c>
      <c r="BL411" s="513">
        <v>0</v>
      </c>
      <c r="BM411" s="56">
        <v>3</v>
      </c>
      <c r="BN411" s="513">
        <v>3</v>
      </c>
      <c r="BO411" s="56">
        <v>1</v>
      </c>
      <c r="BP411" s="513">
        <v>2</v>
      </c>
      <c r="BQ411" s="56">
        <v>3</v>
      </c>
      <c r="BR411" s="513">
        <v>3</v>
      </c>
      <c r="BS411" s="56">
        <v>0</v>
      </c>
      <c r="BT411" s="513">
        <v>3</v>
      </c>
      <c r="BU411" s="56">
        <v>0</v>
      </c>
      <c r="BV411" s="513">
        <v>3</v>
      </c>
      <c r="BZ411" s="479"/>
      <c r="CA411" s="481"/>
      <c r="CB411" s="481"/>
      <c r="CC411" s="241"/>
      <c r="CD411" s="513"/>
      <c r="CE411" s="513"/>
      <c r="CM411" s="479"/>
      <c r="CN411" s="481"/>
      <c r="CO411" s="481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55">
        <f t="shared" si="2"/>
        <v>12978.899999999998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A412" s="9">
        <v>606.19999999999993</v>
      </c>
      <c r="AB412" s="9">
        <v>583.5</v>
      </c>
      <c r="AC412" s="9">
        <v>129.30000000000001</v>
      </c>
      <c r="AD412" s="9">
        <v>432.4</v>
      </c>
      <c r="AE412" s="9">
        <v>419.29999999999995</v>
      </c>
      <c r="AF412" s="9">
        <v>288.90000000000003</v>
      </c>
      <c r="AG412" s="9">
        <v>809.8</v>
      </c>
      <c r="AH412" s="9">
        <v>121.80000000000001</v>
      </c>
      <c r="AI412" s="527">
        <v>3663.5</v>
      </c>
      <c r="AN412" s="107" t="s">
        <v>2708</v>
      </c>
      <c r="AR412" s="32">
        <f t="shared" si="3"/>
        <v>43</v>
      </c>
      <c r="AS412" s="513">
        <v>2</v>
      </c>
      <c r="AT412" s="513">
        <v>2</v>
      </c>
      <c r="AU412" s="513">
        <v>0</v>
      </c>
      <c r="AV412" s="513">
        <v>3</v>
      </c>
      <c r="AW412" s="513">
        <v>0</v>
      </c>
      <c r="AX412" s="513">
        <v>3</v>
      </c>
      <c r="AY412" s="513">
        <v>0</v>
      </c>
      <c r="AZ412" s="513">
        <v>2</v>
      </c>
      <c r="BA412" s="513">
        <v>3</v>
      </c>
      <c r="BB412" s="513">
        <v>0</v>
      </c>
      <c r="BC412" s="513">
        <v>3</v>
      </c>
      <c r="BD412" s="56">
        <v>1</v>
      </c>
      <c r="BE412" s="513">
        <v>0</v>
      </c>
      <c r="BF412" s="56">
        <v>0</v>
      </c>
      <c r="BG412" s="56">
        <v>1</v>
      </c>
      <c r="BH412" s="513">
        <v>3</v>
      </c>
      <c r="BI412" s="56">
        <v>2</v>
      </c>
      <c r="BJ412" s="56">
        <v>0</v>
      </c>
      <c r="BK412" s="56">
        <v>2</v>
      </c>
      <c r="BL412" s="513">
        <v>1</v>
      </c>
      <c r="BM412" s="56">
        <v>1</v>
      </c>
      <c r="BN412" s="513">
        <v>3</v>
      </c>
      <c r="BO412" s="56">
        <v>2</v>
      </c>
      <c r="BP412" s="513">
        <v>1</v>
      </c>
      <c r="BQ412" s="56">
        <v>0</v>
      </c>
      <c r="BR412" s="513">
        <v>2</v>
      </c>
      <c r="BS412" s="56">
        <v>0</v>
      </c>
      <c r="BT412" s="513">
        <v>3</v>
      </c>
      <c r="BU412" s="56">
        <v>0</v>
      </c>
      <c r="BV412" s="513">
        <v>3</v>
      </c>
      <c r="BZ412" s="479"/>
      <c r="CA412" s="481"/>
      <c r="CB412" s="481"/>
      <c r="CC412" s="241"/>
      <c r="CD412" s="513"/>
      <c r="CE412" s="513"/>
      <c r="CM412" s="479"/>
      <c r="CN412" s="481"/>
      <c r="CO412" s="481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55">
        <f t="shared" si="2"/>
        <v>10874.8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A413" s="9">
        <v>44</v>
      </c>
      <c r="AB413" s="9">
        <v>620.29999999999995</v>
      </c>
      <c r="AC413" s="9">
        <v>94</v>
      </c>
      <c r="AD413" s="9">
        <v>380.3</v>
      </c>
      <c r="AE413" s="9">
        <v>438.3</v>
      </c>
      <c r="AF413" s="9">
        <v>399.7</v>
      </c>
      <c r="AG413" s="9">
        <v>213.20000000000002</v>
      </c>
      <c r="AH413" s="9">
        <v>49.500000000000007</v>
      </c>
      <c r="AI413" s="527">
        <v>1893.8000000000002</v>
      </c>
      <c r="AN413" s="107" t="s">
        <v>2734</v>
      </c>
      <c r="AR413" s="32">
        <f t="shared" si="3"/>
        <v>44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Z413" s="479"/>
      <c r="CC413" s="28"/>
      <c r="CD413" s="56"/>
      <c r="CE413" s="513"/>
      <c r="CM413" s="479"/>
      <c r="CN413" s="481"/>
      <c r="CO413" s="481"/>
      <c r="CP413" s="246"/>
      <c r="CQ413" s="56"/>
    </row>
    <row r="414" spans="1:101" ht="15.75">
      <c r="A414" s="284" t="s">
        <v>3640</v>
      </c>
      <c r="B414" s="3"/>
      <c r="C414" s="3"/>
      <c r="D414" s="32"/>
      <c r="E414" s="555">
        <f t="shared" si="2"/>
        <v>9342.9000000000015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A414" s="9">
        <v>205.79999999999998</v>
      </c>
      <c r="AB414" s="9">
        <v>551.79999999999995</v>
      </c>
      <c r="AC414" s="9">
        <v>119</v>
      </c>
      <c r="AD414" s="9">
        <v>498.5</v>
      </c>
      <c r="AE414" s="9">
        <v>355.4</v>
      </c>
      <c r="AF414" s="9">
        <v>306.3</v>
      </c>
      <c r="AG414" s="9">
        <v>276.79999999999995</v>
      </c>
      <c r="AH414" s="9">
        <v>49.3</v>
      </c>
      <c r="AI414" s="527">
        <v>1782.6</v>
      </c>
      <c r="AN414" s="284" t="s">
        <v>3640</v>
      </c>
      <c r="AR414" s="32">
        <f t="shared" si="3"/>
        <v>35</v>
      </c>
      <c r="AS414" s="513">
        <v>0</v>
      </c>
      <c r="AT414" s="513">
        <v>0</v>
      </c>
      <c r="AU414" s="513">
        <v>0</v>
      </c>
      <c r="AV414" s="513">
        <v>0</v>
      </c>
      <c r="AW414" s="513">
        <v>0</v>
      </c>
      <c r="AX414" s="513">
        <v>0</v>
      </c>
      <c r="AY414" s="513">
        <v>3</v>
      </c>
      <c r="AZ414" s="513">
        <v>3</v>
      </c>
      <c r="BA414" s="513">
        <v>2</v>
      </c>
      <c r="BB414" s="513">
        <v>1</v>
      </c>
      <c r="BC414" s="513">
        <v>3</v>
      </c>
      <c r="BD414" s="56">
        <v>0</v>
      </c>
      <c r="BE414" s="513">
        <v>1</v>
      </c>
      <c r="BF414" s="56">
        <v>0</v>
      </c>
      <c r="BG414" s="56">
        <v>3</v>
      </c>
      <c r="BH414" s="513">
        <v>0</v>
      </c>
      <c r="BI414" s="56">
        <v>0</v>
      </c>
      <c r="BJ414" s="56">
        <v>3</v>
      </c>
      <c r="BK414" s="56">
        <v>3</v>
      </c>
      <c r="BL414" s="513">
        <v>3</v>
      </c>
      <c r="BM414" s="56">
        <v>2</v>
      </c>
      <c r="BN414" s="513">
        <v>0</v>
      </c>
      <c r="BO414" s="56">
        <v>3</v>
      </c>
      <c r="BP414" s="513">
        <v>2</v>
      </c>
      <c r="BQ414" s="56">
        <v>0</v>
      </c>
      <c r="BR414" s="513">
        <v>1</v>
      </c>
      <c r="BS414" s="56">
        <v>0</v>
      </c>
      <c r="BT414" s="513">
        <v>0</v>
      </c>
      <c r="BU414" s="56">
        <v>0</v>
      </c>
      <c r="BV414" s="513">
        <v>2</v>
      </c>
      <c r="BZ414" s="479"/>
      <c r="CA414" s="481"/>
      <c r="CB414" s="481"/>
      <c r="CC414" s="241"/>
      <c r="CD414" s="513"/>
      <c r="CE414" s="56"/>
      <c r="CM414" s="479"/>
      <c r="CP414" s="28"/>
      <c r="CQ414" s="56"/>
    </row>
    <row r="415" spans="1:101" ht="15.75">
      <c r="A415" s="284" t="s">
        <v>3641</v>
      </c>
      <c r="B415" s="3"/>
      <c r="C415" s="3"/>
      <c r="D415" s="32"/>
      <c r="E415" s="555">
        <f t="shared" si="2"/>
        <v>9380.5500000000047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A415" s="9">
        <v>497.1</v>
      </c>
      <c r="AB415" s="9">
        <v>376.6</v>
      </c>
      <c r="AC415" s="9">
        <v>108.8</v>
      </c>
      <c r="AD415" s="9">
        <v>357.1</v>
      </c>
      <c r="AE415" s="9">
        <v>456.5</v>
      </c>
      <c r="AF415" s="9">
        <v>209.60000000000002</v>
      </c>
      <c r="AG415" s="9">
        <v>431.70000000000005</v>
      </c>
      <c r="AH415" s="9">
        <v>220.1</v>
      </c>
      <c r="AI415" s="527">
        <v>831.6</v>
      </c>
      <c r="AN415" s="284" t="s">
        <v>3641</v>
      </c>
      <c r="AR415" s="32">
        <f t="shared" si="3"/>
        <v>27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Z415" s="479"/>
      <c r="CC415" s="246"/>
      <c r="CD415" s="56"/>
      <c r="CE415" s="513"/>
      <c r="CM415" s="479"/>
      <c r="CN415" s="481"/>
      <c r="CO415" s="481"/>
      <c r="CP415" s="246"/>
      <c r="CQ415" s="56"/>
    </row>
    <row r="416" spans="1:101" ht="15.75">
      <c r="A416" s="107" t="s">
        <v>154</v>
      </c>
      <c r="B416" s="3"/>
      <c r="C416" s="3"/>
      <c r="D416" s="32"/>
      <c r="E416" s="555">
        <f t="shared" si="2"/>
        <v>13288.4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A416" s="9">
        <v>292.5</v>
      </c>
      <c r="AB416" s="9">
        <v>379.6</v>
      </c>
      <c r="AC416" s="9">
        <v>79.2</v>
      </c>
      <c r="AD416" s="9">
        <v>567.4</v>
      </c>
      <c r="AE416" s="9">
        <v>644.04999999999984</v>
      </c>
      <c r="AF416" s="9">
        <v>522.79999999999995</v>
      </c>
      <c r="AG416" s="9">
        <v>740.5</v>
      </c>
      <c r="AH416" s="9">
        <v>23.1</v>
      </c>
      <c r="AI416" s="527">
        <v>3264.1000000000004</v>
      </c>
      <c r="AN416" s="107" t="s">
        <v>154</v>
      </c>
      <c r="AR416" s="32">
        <f t="shared" si="3"/>
        <v>43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Z416" s="479"/>
      <c r="CC416" s="28"/>
      <c r="CD416" s="56"/>
      <c r="CE416" s="56"/>
      <c r="CM416" s="479"/>
      <c r="CP416" s="246"/>
      <c r="CQ416" s="56"/>
    </row>
    <row r="417" spans="1:95" ht="15.75">
      <c r="A417" s="107" t="s">
        <v>2210</v>
      </c>
      <c r="B417" s="3"/>
      <c r="C417" s="3"/>
      <c r="D417" s="32"/>
      <c r="E417" s="555">
        <f t="shared" si="2"/>
        <v>11581.7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A417" s="9">
        <v>424</v>
      </c>
      <c r="AB417" s="9">
        <v>618.80000000000007</v>
      </c>
      <c r="AC417" s="9">
        <v>204.1</v>
      </c>
      <c r="AD417" s="9">
        <v>553.5</v>
      </c>
      <c r="AE417" s="9">
        <v>551.4</v>
      </c>
      <c r="AF417" s="9">
        <v>596.30000000000007</v>
      </c>
      <c r="AG417" s="9">
        <v>391.3</v>
      </c>
      <c r="AH417" s="9">
        <v>0</v>
      </c>
      <c r="AI417" s="527">
        <v>1782.6</v>
      </c>
      <c r="AN417" s="107" t="s">
        <v>2210</v>
      </c>
      <c r="AR417" s="32">
        <f t="shared" si="3"/>
        <v>65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Z417" s="479"/>
      <c r="CC417" s="28"/>
      <c r="CD417" s="56"/>
      <c r="CE417" s="56"/>
      <c r="CM417" s="479"/>
      <c r="CP417" s="28"/>
      <c r="CQ417" s="56"/>
    </row>
    <row r="418" spans="1:95" ht="15.75">
      <c r="A418" s="107" t="s">
        <v>669</v>
      </c>
      <c r="B418" s="3"/>
      <c r="C418" s="3"/>
      <c r="D418" s="32"/>
      <c r="E418" s="555">
        <f t="shared" si="2"/>
        <v>11169.400000000001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A418" s="9">
        <v>578.40000000000009</v>
      </c>
      <c r="AB418" s="9">
        <v>356</v>
      </c>
      <c r="AC418" s="9">
        <v>167.4</v>
      </c>
      <c r="AD418" s="9">
        <v>636.6</v>
      </c>
      <c r="AE418" s="9">
        <v>548.1</v>
      </c>
      <c r="AF418" s="9">
        <v>436.6</v>
      </c>
      <c r="AG418" s="9">
        <v>789.5</v>
      </c>
      <c r="AH418" s="9">
        <v>0</v>
      </c>
      <c r="AI418" s="527">
        <v>2934.4000000000005</v>
      </c>
      <c r="AN418" s="107" t="s">
        <v>669</v>
      </c>
      <c r="AR418" s="32">
        <f t="shared" si="3"/>
        <v>48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Z418" s="479"/>
      <c r="CC418" s="28"/>
      <c r="CD418" s="56"/>
      <c r="CE418" s="56"/>
      <c r="CM418" s="479"/>
      <c r="CP418" s="28"/>
      <c r="CQ418" s="56"/>
    </row>
    <row r="419" spans="1:95" ht="15.75">
      <c r="A419" s="107" t="s">
        <v>2723</v>
      </c>
      <c r="B419" s="3"/>
      <c r="C419" s="3"/>
      <c r="D419" s="32"/>
      <c r="E419" s="555">
        <f t="shared" si="2"/>
        <v>12848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A419" s="9">
        <v>364</v>
      </c>
      <c r="AB419" s="9">
        <v>483</v>
      </c>
      <c r="AC419" s="9">
        <v>116.8</v>
      </c>
      <c r="AD419" s="9">
        <v>556.19999999999993</v>
      </c>
      <c r="AE419" s="9">
        <v>608.5</v>
      </c>
      <c r="AF419" s="9">
        <v>497.05</v>
      </c>
      <c r="AG419" s="9">
        <v>678.1</v>
      </c>
      <c r="AH419" s="9">
        <v>0</v>
      </c>
      <c r="AI419" s="527">
        <v>2646.9</v>
      </c>
      <c r="AN419" s="107" t="s">
        <v>2723</v>
      </c>
      <c r="AR419" s="32">
        <f t="shared" si="3"/>
        <v>52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Z419" s="479"/>
      <c r="CC419" s="28"/>
      <c r="CD419" s="56"/>
      <c r="CE419" s="56"/>
      <c r="CM419" s="479"/>
      <c r="CP419" s="28"/>
      <c r="CQ419" s="56"/>
    </row>
    <row r="420" spans="1:95" ht="15.75">
      <c r="A420" s="284" t="s">
        <v>142</v>
      </c>
      <c r="B420" s="3"/>
      <c r="C420" s="3"/>
      <c r="D420" s="32"/>
      <c r="E420" s="555">
        <f t="shared" si="2"/>
        <v>13081.05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A420" s="9">
        <v>608.90000000000009</v>
      </c>
      <c r="AB420" s="9">
        <v>613.6</v>
      </c>
      <c r="AC420" s="9">
        <v>124.6</v>
      </c>
      <c r="AD420" s="9">
        <v>601.29999999999995</v>
      </c>
      <c r="AE420" s="9">
        <v>656.5</v>
      </c>
      <c r="AF420" s="9">
        <v>473.4</v>
      </c>
      <c r="AG420" s="9">
        <v>808.60000000000014</v>
      </c>
      <c r="AH420" s="9">
        <v>0</v>
      </c>
      <c r="AI420" s="527">
        <v>2856.7999999999997</v>
      </c>
      <c r="AN420" s="284" t="s">
        <v>142</v>
      </c>
      <c r="AR420" s="32">
        <f t="shared" si="3"/>
        <v>48</v>
      </c>
      <c r="AS420" s="513">
        <v>0</v>
      </c>
      <c r="AT420" s="513">
        <v>2</v>
      </c>
      <c r="AU420" s="513">
        <v>0</v>
      </c>
      <c r="AV420" s="513">
        <v>3</v>
      </c>
      <c r="AW420" s="513">
        <v>1</v>
      </c>
      <c r="AX420" s="513">
        <v>3</v>
      </c>
      <c r="AY420" s="513">
        <v>3</v>
      </c>
      <c r="AZ420" s="513">
        <v>0</v>
      </c>
      <c r="BA420" s="513">
        <v>2</v>
      </c>
      <c r="BB420" s="513">
        <v>3</v>
      </c>
      <c r="BC420" s="513">
        <v>1</v>
      </c>
      <c r="BD420" s="56">
        <v>3</v>
      </c>
      <c r="BE420" s="513">
        <v>0</v>
      </c>
      <c r="BF420" s="56">
        <v>0</v>
      </c>
      <c r="BG420" s="56">
        <v>2</v>
      </c>
      <c r="BH420" s="513">
        <v>1</v>
      </c>
      <c r="BI420" s="56">
        <v>0</v>
      </c>
      <c r="BJ420" s="56">
        <v>2</v>
      </c>
      <c r="BK420" s="56">
        <v>0</v>
      </c>
      <c r="BL420" s="513">
        <v>0</v>
      </c>
      <c r="BM420" s="56">
        <v>3</v>
      </c>
      <c r="BN420" s="513">
        <v>3</v>
      </c>
      <c r="BO420" s="56">
        <v>1</v>
      </c>
      <c r="BP420" s="513">
        <v>2</v>
      </c>
      <c r="BQ420" s="56">
        <v>2</v>
      </c>
      <c r="BR420" s="513">
        <v>3</v>
      </c>
      <c r="BS420" s="56">
        <v>2</v>
      </c>
      <c r="BT420" s="513">
        <v>3</v>
      </c>
      <c r="BU420" s="56">
        <v>0</v>
      </c>
      <c r="BV420" s="513">
        <v>3</v>
      </c>
      <c r="BZ420" s="479"/>
      <c r="CA420" s="481"/>
      <c r="CB420" s="481"/>
      <c r="CC420" s="241"/>
      <c r="CD420" s="513"/>
      <c r="CE420" s="56"/>
      <c r="CM420" s="479"/>
      <c r="CP420" s="28"/>
      <c r="CQ420" s="56"/>
    </row>
    <row r="421" spans="1:95" ht="15.75">
      <c r="A421" s="106" t="s">
        <v>1349</v>
      </c>
      <c r="B421" s="3"/>
      <c r="C421" s="3"/>
      <c r="D421" s="32"/>
      <c r="E421" s="555">
        <f t="shared" si="2"/>
        <v>12767.699999999997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A421" s="9">
        <v>340.9</v>
      </c>
      <c r="AB421" s="9">
        <v>744.59999999999991</v>
      </c>
      <c r="AC421" s="9">
        <v>163.5</v>
      </c>
      <c r="AD421" s="9">
        <v>485.3</v>
      </c>
      <c r="AE421" s="9">
        <v>444.8</v>
      </c>
      <c r="AF421" s="9">
        <v>486.5</v>
      </c>
      <c r="AG421" s="9">
        <v>509.4</v>
      </c>
      <c r="AH421" s="9">
        <v>0</v>
      </c>
      <c r="AI421" s="527">
        <v>2864.7999999999997</v>
      </c>
      <c r="AN421" s="106" t="s">
        <v>1349</v>
      </c>
      <c r="AR421" s="32">
        <f t="shared" si="3"/>
        <v>61</v>
      </c>
      <c r="AS421" s="513">
        <v>1</v>
      </c>
      <c r="AT421" s="513">
        <v>3</v>
      </c>
      <c r="AU421" s="513">
        <v>3</v>
      </c>
      <c r="AV421" s="513">
        <v>0</v>
      </c>
      <c r="AW421" s="513">
        <v>1</v>
      </c>
      <c r="AX421" s="513">
        <v>3</v>
      </c>
      <c r="AY421" s="513">
        <v>3</v>
      </c>
      <c r="AZ421" s="513">
        <v>0</v>
      </c>
      <c r="BA421" s="513">
        <v>3</v>
      </c>
      <c r="BB421" s="513">
        <v>2</v>
      </c>
      <c r="BC421" s="513">
        <v>0</v>
      </c>
      <c r="BD421" s="56">
        <v>2</v>
      </c>
      <c r="BE421" s="513">
        <v>1</v>
      </c>
      <c r="BF421" s="56">
        <v>3</v>
      </c>
      <c r="BG421" s="56">
        <v>3</v>
      </c>
      <c r="BH421" s="513">
        <v>2</v>
      </c>
      <c r="BI421" s="56">
        <v>3</v>
      </c>
      <c r="BJ421" s="56">
        <v>2</v>
      </c>
      <c r="BK421" s="56">
        <v>2</v>
      </c>
      <c r="BL421" s="513">
        <v>2</v>
      </c>
      <c r="BM421" s="56">
        <v>3</v>
      </c>
      <c r="BN421" s="513">
        <v>3</v>
      </c>
      <c r="BO421" s="56">
        <v>3</v>
      </c>
      <c r="BP421" s="513">
        <v>3</v>
      </c>
      <c r="BQ421" s="56">
        <v>1</v>
      </c>
      <c r="BR421" s="513">
        <v>2</v>
      </c>
      <c r="BS421" s="56">
        <v>3</v>
      </c>
      <c r="BT421" s="513">
        <v>0</v>
      </c>
      <c r="BU421" s="56">
        <v>1</v>
      </c>
      <c r="BV421" s="513">
        <v>3</v>
      </c>
      <c r="BZ421" s="479"/>
      <c r="CA421" s="481"/>
      <c r="CB421" s="481"/>
      <c r="CC421" s="241"/>
      <c r="CD421" s="513"/>
      <c r="CE421" s="513"/>
      <c r="CM421" s="479"/>
      <c r="CN421" s="481"/>
      <c r="CO421" s="481"/>
      <c r="CP421" s="246"/>
      <c r="CQ421" s="56"/>
    </row>
    <row r="422" spans="1:95" ht="15.75">
      <c r="A422" s="107" t="s">
        <v>683</v>
      </c>
      <c r="B422" s="3"/>
      <c r="C422" s="3"/>
      <c r="D422" s="32"/>
      <c r="E422" s="555">
        <f t="shared" si="2"/>
        <v>11882.400000000001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A422" s="9">
        <v>568</v>
      </c>
      <c r="AB422" s="9">
        <v>295.5</v>
      </c>
      <c r="AC422" s="9">
        <v>143.30000000000001</v>
      </c>
      <c r="AD422" s="9">
        <v>505.09999999999997</v>
      </c>
      <c r="AE422" s="9">
        <v>592.29999999999995</v>
      </c>
      <c r="AF422" s="9">
        <v>368.09999999999997</v>
      </c>
      <c r="AG422" s="9">
        <v>711</v>
      </c>
      <c r="AH422" s="9">
        <v>58.5</v>
      </c>
      <c r="AI422" s="527">
        <v>2740.4</v>
      </c>
      <c r="AN422" s="107" t="s">
        <v>683</v>
      </c>
      <c r="AR422" s="32">
        <f t="shared" si="3"/>
        <v>47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Z422" s="479"/>
      <c r="CC422" s="28"/>
      <c r="CD422" s="56"/>
      <c r="CE422" s="513"/>
      <c r="CM422" s="479"/>
      <c r="CN422" s="481"/>
      <c r="CO422" s="481"/>
      <c r="CP422" s="246"/>
      <c r="CQ422" s="56"/>
    </row>
    <row r="423" spans="1:95" ht="15.75">
      <c r="A423" s="107" t="s">
        <v>2724</v>
      </c>
      <c r="B423" s="3"/>
      <c r="C423" s="3"/>
      <c r="D423" s="32"/>
      <c r="E423" s="555">
        <f t="shared" si="2"/>
        <v>13197.200000000003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A423" s="9">
        <v>293.3</v>
      </c>
      <c r="AB423" s="9">
        <v>857.5</v>
      </c>
      <c r="AC423" s="9">
        <v>202.6</v>
      </c>
      <c r="AD423" s="9">
        <v>500</v>
      </c>
      <c r="AE423" s="9">
        <v>598.59999999999991</v>
      </c>
      <c r="AF423" s="9">
        <v>581.6</v>
      </c>
      <c r="AG423" s="9">
        <v>377.90000000000003</v>
      </c>
      <c r="AH423" s="9">
        <v>134.69999999999999</v>
      </c>
      <c r="AI423" s="527">
        <v>2955.1000000000004</v>
      </c>
      <c r="AN423" s="107" t="s">
        <v>2724</v>
      </c>
      <c r="AR423" s="32">
        <f t="shared" si="3"/>
        <v>50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Z423" s="479"/>
      <c r="CC423" s="246"/>
      <c r="CD423" s="56"/>
      <c r="CE423" s="56"/>
      <c r="CM423" s="479"/>
      <c r="CP423" s="28"/>
      <c r="CQ423" s="56"/>
    </row>
    <row r="424" spans="1:95" ht="15.75">
      <c r="A424" s="284" t="s">
        <v>3642</v>
      </c>
      <c r="B424" s="3"/>
      <c r="C424" s="3"/>
      <c r="D424" s="32"/>
      <c r="E424" s="555">
        <f t="shared" si="2"/>
        <v>9140.8000000000011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A424" s="9">
        <v>158.79999999999998</v>
      </c>
      <c r="AB424" s="9">
        <v>558.90000000000009</v>
      </c>
      <c r="AC424" s="9">
        <v>145.1</v>
      </c>
      <c r="AD424" s="9">
        <v>576.09999999999991</v>
      </c>
      <c r="AE424" s="9">
        <v>451.29999999999995</v>
      </c>
      <c r="AF424" s="9">
        <v>589.79999999999995</v>
      </c>
      <c r="AG424" s="9">
        <v>198.9</v>
      </c>
      <c r="AH424" s="9">
        <v>108.2</v>
      </c>
      <c r="AI424" s="527">
        <v>1116.2</v>
      </c>
      <c r="AN424" s="284" t="s">
        <v>3642</v>
      </c>
      <c r="AR424" s="32">
        <f t="shared" si="3"/>
        <v>40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Z424" s="479"/>
      <c r="CC424" s="246"/>
      <c r="CD424" s="56"/>
      <c r="CE424" s="56"/>
      <c r="CM424" s="479"/>
      <c r="CP424" s="246"/>
      <c r="CQ424" s="56"/>
    </row>
    <row r="425" spans="1:95" ht="15.75">
      <c r="A425" s="285" t="s">
        <v>1690</v>
      </c>
      <c r="B425" s="3"/>
      <c r="C425" s="3"/>
      <c r="D425" s="32"/>
      <c r="E425" s="555">
        <f t="shared" si="2"/>
        <v>8064.0500000000011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A425" s="9">
        <v>253.24999999999997</v>
      </c>
      <c r="AB425" s="9">
        <v>468.1</v>
      </c>
      <c r="AC425" s="9">
        <v>66.8</v>
      </c>
      <c r="AD425" s="9">
        <v>383.7</v>
      </c>
      <c r="AE425" s="9">
        <v>224.1</v>
      </c>
      <c r="AF425" s="9">
        <v>384.7</v>
      </c>
      <c r="AG425" s="9">
        <v>401.1</v>
      </c>
      <c r="AH425" s="9">
        <v>209</v>
      </c>
      <c r="AI425" s="527">
        <v>1126.3999999999999</v>
      </c>
      <c r="AN425" s="285" t="s">
        <v>1690</v>
      </c>
      <c r="AR425" s="32">
        <f t="shared" si="3"/>
        <v>31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Z425" s="479"/>
      <c r="CC425" s="246"/>
      <c r="CD425" s="56"/>
      <c r="CE425" s="56"/>
      <c r="CM425" s="479"/>
      <c r="CP425" s="246"/>
      <c r="CQ425" s="56"/>
    </row>
    <row r="426" spans="1:95" ht="15.75">
      <c r="A426" s="107" t="s">
        <v>654</v>
      </c>
      <c r="B426" s="3"/>
      <c r="C426" s="3"/>
      <c r="D426" s="32"/>
      <c r="E426" s="555">
        <f t="shared" si="2"/>
        <v>12692.199999999999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A426" s="9">
        <v>272.7</v>
      </c>
      <c r="AB426" s="9">
        <v>431.79999999999995</v>
      </c>
      <c r="AC426" s="9">
        <v>63.9</v>
      </c>
      <c r="AD426" s="9">
        <v>377.79999999999995</v>
      </c>
      <c r="AE426" s="9">
        <v>483.09999999999997</v>
      </c>
      <c r="AF426" s="9">
        <v>541.9</v>
      </c>
      <c r="AG426" s="9">
        <v>517.9</v>
      </c>
      <c r="AH426" s="9">
        <v>162</v>
      </c>
      <c r="AI426" s="527">
        <v>2739.1000000000004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Z426" s="479"/>
      <c r="CC426" s="28"/>
      <c r="CD426" s="56"/>
      <c r="CE426" s="56"/>
      <c r="CM426" s="479"/>
      <c r="CP426" s="246"/>
      <c r="CQ426" s="56"/>
    </row>
    <row r="427" spans="1:95" ht="15.75">
      <c r="A427" s="107" t="s">
        <v>653</v>
      </c>
      <c r="B427" s="3"/>
      <c r="C427" s="3"/>
      <c r="D427" s="32"/>
      <c r="E427" s="555">
        <f t="shared" si="2"/>
        <v>12936.699999999999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A427" s="9">
        <v>588.4</v>
      </c>
      <c r="AB427" s="9">
        <v>522.79999999999995</v>
      </c>
      <c r="AC427" s="9">
        <v>127.5</v>
      </c>
      <c r="AD427" s="9">
        <v>464.2</v>
      </c>
      <c r="AE427" s="9">
        <v>578.6</v>
      </c>
      <c r="AF427" s="9">
        <v>471.2</v>
      </c>
      <c r="AG427" s="9">
        <v>875.40000000000009</v>
      </c>
      <c r="AH427" s="9">
        <v>1.3</v>
      </c>
      <c r="AI427" s="527">
        <v>2844</v>
      </c>
      <c r="AN427" s="107" t="s">
        <v>653</v>
      </c>
      <c r="AR427" s="32">
        <f t="shared" si="3"/>
        <v>42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Z427" s="479"/>
      <c r="CC427" s="28"/>
      <c r="CD427" s="56"/>
      <c r="CE427" s="56"/>
      <c r="CM427" s="479"/>
      <c r="CP427" s="28"/>
      <c r="CQ427" s="56"/>
    </row>
    <row r="428" spans="1:95" ht="15.75">
      <c r="A428" s="285" t="s">
        <v>1753</v>
      </c>
      <c r="B428" s="3"/>
      <c r="C428" s="3"/>
      <c r="D428" s="32"/>
      <c r="E428" s="555">
        <f t="shared" si="2"/>
        <v>10393.9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A428" s="9">
        <v>110.3</v>
      </c>
      <c r="AB428" s="9">
        <v>388.8</v>
      </c>
      <c r="AC428" s="9">
        <v>6</v>
      </c>
      <c r="AD428" s="9">
        <v>353.1</v>
      </c>
      <c r="AE428" s="9">
        <v>425.3</v>
      </c>
      <c r="AF428" s="9">
        <v>361.75</v>
      </c>
      <c r="AG428" s="9">
        <v>450.59999999999991</v>
      </c>
      <c r="AH428" s="9">
        <v>0</v>
      </c>
      <c r="AI428" s="527">
        <v>1918.3</v>
      </c>
      <c r="AN428" s="285" t="s">
        <v>1753</v>
      </c>
      <c r="AR428" s="32">
        <f t="shared" si="3"/>
        <v>41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Z428" s="479"/>
      <c r="CC428" s="28"/>
      <c r="CD428" s="56"/>
      <c r="CM428" s="479"/>
      <c r="CP428" s="28"/>
      <c r="CQ428" s="56"/>
    </row>
    <row r="429" spans="1:95" ht="15.75">
      <c r="A429" s="107" t="s">
        <v>638</v>
      </c>
      <c r="B429" s="3"/>
      <c r="C429" s="3"/>
      <c r="D429" s="32"/>
      <c r="E429" s="555">
        <f t="shared" si="2"/>
        <v>12131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A429" s="9">
        <v>602.99999999999989</v>
      </c>
      <c r="AB429" s="9">
        <v>552.6</v>
      </c>
      <c r="AC429" s="9">
        <v>137.5</v>
      </c>
      <c r="AD429" s="9">
        <v>583.4</v>
      </c>
      <c r="AE429" s="9">
        <v>490.2</v>
      </c>
      <c r="AF429" s="9">
        <v>727.8</v>
      </c>
      <c r="AG429" s="9">
        <v>667.1</v>
      </c>
      <c r="AH429" s="9">
        <v>1.1000000000000001</v>
      </c>
      <c r="AI429" s="527">
        <v>2599.2000000000003</v>
      </c>
      <c r="AN429" s="107" t="s">
        <v>638</v>
      </c>
      <c r="AR429" s="32">
        <f t="shared" si="3"/>
        <v>56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Z429" s="479"/>
      <c r="CC429" s="28"/>
      <c r="CD429" s="56"/>
      <c r="CM429" s="479"/>
      <c r="CP429" s="28"/>
      <c r="CQ429" s="56"/>
    </row>
    <row r="430" spans="1:95" ht="15.75">
      <c r="A430" s="285" t="s">
        <v>1649</v>
      </c>
      <c r="B430" s="3"/>
      <c r="C430" s="3"/>
      <c r="D430" s="32"/>
      <c r="E430" s="555">
        <f t="shared" si="2"/>
        <v>10253.650000000001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A430" s="9">
        <v>279.10000000000002</v>
      </c>
      <c r="AB430" s="9">
        <v>280.60000000000002</v>
      </c>
      <c r="AC430" s="9">
        <v>58</v>
      </c>
      <c r="AD430" s="9">
        <v>400.3</v>
      </c>
      <c r="AE430" s="9">
        <v>404.8</v>
      </c>
      <c r="AF430" s="9">
        <v>543.59999999999991</v>
      </c>
      <c r="AG430" s="9">
        <v>373.8</v>
      </c>
      <c r="AH430" s="9">
        <v>112.5</v>
      </c>
      <c r="AI430" s="527">
        <v>1448.1</v>
      </c>
      <c r="AN430" s="285" t="s">
        <v>1649</v>
      </c>
      <c r="AR430" s="32">
        <f t="shared" si="3"/>
        <v>32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Z430" s="479"/>
      <c r="CC430" s="28"/>
      <c r="CD430" s="56"/>
      <c r="CM430" s="479"/>
      <c r="CP430" s="28"/>
      <c r="CQ430" s="56"/>
    </row>
    <row r="431" spans="1:95" ht="15.75">
      <c r="A431" s="107" t="s">
        <v>2714</v>
      </c>
      <c r="B431" s="3"/>
      <c r="C431" s="3"/>
      <c r="D431" s="32"/>
      <c r="E431" s="555">
        <f t="shared" si="2"/>
        <v>9259.1999999999989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A431" s="9">
        <v>658.4</v>
      </c>
      <c r="AB431" s="9">
        <v>490</v>
      </c>
      <c r="AC431" s="9">
        <v>152.5</v>
      </c>
      <c r="AD431" s="9">
        <v>521.5</v>
      </c>
      <c r="AE431" s="9">
        <v>499</v>
      </c>
      <c r="AF431" s="9">
        <v>516.5</v>
      </c>
      <c r="AG431" s="9">
        <v>438.4</v>
      </c>
      <c r="AH431" s="9">
        <v>66</v>
      </c>
      <c r="AI431" s="527">
        <v>1288.4000000000001</v>
      </c>
      <c r="AN431" s="107" t="s">
        <v>2714</v>
      </c>
      <c r="AR431" s="32">
        <f t="shared" si="3"/>
        <v>43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Z431" s="479"/>
      <c r="CC431" s="28"/>
      <c r="CD431" s="56"/>
      <c r="CM431" s="479"/>
      <c r="CP431" s="28"/>
      <c r="CQ431" s="56"/>
    </row>
    <row r="432" spans="1:95" ht="15.75">
      <c r="A432" s="107" t="s">
        <v>2832</v>
      </c>
      <c r="B432" s="3"/>
      <c r="C432" s="3"/>
      <c r="D432" s="32"/>
      <c r="E432" s="555">
        <f t="shared" si="2"/>
        <v>10413.6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A432" s="9">
        <v>648.30000000000007</v>
      </c>
      <c r="AB432" s="9">
        <v>464.6</v>
      </c>
      <c r="AC432" s="9">
        <v>91</v>
      </c>
      <c r="AD432" s="9">
        <v>326.8</v>
      </c>
      <c r="AE432" s="9">
        <v>431</v>
      </c>
      <c r="AF432" s="9">
        <v>405.4</v>
      </c>
      <c r="AG432" s="9">
        <v>602</v>
      </c>
      <c r="AH432" s="9">
        <v>24.1</v>
      </c>
      <c r="AI432" s="527">
        <v>2024.0000000000005</v>
      </c>
      <c r="AN432" s="107" t="s">
        <v>2832</v>
      </c>
      <c r="AR432" s="32">
        <f t="shared" si="3"/>
        <v>34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Z432" s="479"/>
      <c r="CC432" s="28"/>
      <c r="CD432" s="56"/>
      <c r="CM432" s="479"/>
      <c r="CP432" s="28"/>
      <c r="CQ432" s="56"/>
    </row>
    <row r="433" spans="1:101" ht="15.75">
      <c r="A433" s="284" t="s">
        <v>3643</v>
      </c>
      <c r="B433" s="3"/>
      <c r="C433" s="3"/>
      <c r="D433" s="32"/>
      <c r="E433" s="555">
        <f t="shared" si="2"/>
        <v>9897.8999999999978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A433" s="9">
        <v>379.20000000000005</v>
      </c>
      <c r="AB433" s="9">
        <v>584.9</v>
      </c>
      <c r="AC433" s="9">
        <v>56.5</v>
      </c>
      <c r="AD433" s="9">
        <v>362.4</v>
      </c>
      <c r="AE433" s="9">
        <v>477</v>
      </c>
      <c r="AF433" s="9">
        <v>483</v>
      </c>
      <c r="AG433" s="9">
        <v>265.8</v>
      </c>
      <c r="AH433" s="9">
        <v>0</v>
      </c>
      <c r="AI433" s="527">
        <v>1555</v>
      </c>
      <c r="AN433" s="284" t="s">
        <v>3643</v>
      </c>
      <c r="AR433" s="32">
        <f t="shared" si="3"/>
        <v>38</v>
      </c>
      <c r="AS433" s="513">
        <v>0</v>
      </c>
      <c r="AT433" s="513">
        <v>0</v>
      </c>
      <c r="AU433" s="513">
        <v>0</v>
      </c>
      <c r="AV433" s="513">
        <v>3</v>
      </c>
      <c r="AW433" s="513">
        <v>0</v>
      </c>
      <c r="AX433" s="513">
        <v>0</v>
      </c>
      <c r="AY433" s="513">
        <v>3</v>
      </c>
      <c r="AZ433" s="513">
        <v>3</v>
      </c>
      <c r="BA433" s="513">
        <v>3</v>
      </c>
      <c r="BB433" s="513">
        <v>0</v>
      </c>
      <c r="BC433" s="513">
        <v>0</v>
      </c>
      <c r="BD433" s="56">
        <v>2</v>
      </c>
      <c r="BE433" s="513">
        <v>0</v>
      </c>
      <c r="BF433" s="56">
        <v>2</v>
      </c>
      <c r="BG433" s="56">
        <v>3</v>
      </c>
      <c r="BH433" s="513">
        <v>1</v>
      </c>
      <c r="BI433" s="56">
        <v>3</v>
      </c>
      <c r="BJ433" s="56">
        <v>3</v>
      </c>
      <c r="BK433" s="56">
        <v>3</v>
      </c>
      <c r="BL433" s="513">
        <v>1</v>
      </c>
      <c r="BM433" s="56">
        <v>0</v>
      </c>
      <c r="BN433" s="513">
        <v>2</v>
      </c>
      <c r="BO433" s="56">
        <v>1</v>
      </c>
      <c r="BP433" s="513">
        <v>0</v>
      </c>
      <c r="BQ433" s="56">
        <v>0</v>
      </c>
      <c r="BR433" s="513">
        <v>2</v>
      </c>
      <c r="BS433" s="56">
        <v>2</v>
      </c>
      <c r="BT433" s="513">
        <v>0</v>
      </c>
      <c r="BU433" s="56">
        <v>0</v>
      </c>
      <c r="BV433" s="513">
        <v>1</v>
      </c>
      <c r="BZ433" s="479"/>
      <c r="CA433" s="481"/>
      <c r="CB433" s="481"/>
      <c r="CC433" s="241"/>
      <c r="CD433" s="513"/>
      <c r="CM433" s="479"/>
      <c r="CP433" s="28"/>
      <c r="CQ433" s="56"/>
    </row>
    <row r="434" spans="1:101" ht="15.75">
      <c r="A434" s="284" t="s">
        <v>3644</v>
      </c>
      <c r="B434" s="3"/>
      <c r="C434" s="3"/>
      <c r="D434" s="32"/>
      <c r="E434" s="555">
        <f t="shared" si="2"/>
        <v>11908.699999999999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A434" s="9">
        <v>721.00000000000011</v>
      </c>
      <c r="AB434" s="9">
        <v>616.5</v>
      </c>
      <c r="AC434" s="9">
        <v>150.5</v>
      </c>
      <c r="AD434" s="9">
        <v>569.5</v>
      </c>
      <c r="AE434" s="9">
        <v>373</v>
      </c>
      <c r="AF434" s="9">
        <v>580.5</v>
      </c>
      <c r="AG434" s="9">
        <v>452.79999999999995</v>
      </c>
      <c r="AH434" s="9">
        <v>336.5</v>
      </c>
      <c r="AI434" s="527">
        <v>2306.9</v>
      </c>
      <c r="AN434" s="284" t="s">
        <v>3644</v>
      </c>
      <c r="AR434" s="32">
        <f t="shared" si="3"/>
        <v>49</v>
      </c>
      <c r="AS434" s="513">
        <v>0</v>
      </c>
      <c r="AT434" s="513">
        <v>0</v>
      </c>
      <c r="AU434" s="513">
        <v>0</v>
      </c>
      <c r="AV434" s="513">
        <v>3</v>
      </c>
      <c r="AW434" s="513">
        <v>2</v>
      </c>
      <c r="AX434" s="513">
        <v>2</v>
      </c>
      <c r="AY434" s="513">
        <v>3</v>
      </c>
      <c r="AZ434" s="513">
        <v>0</v>
      </c>
      <c r="BA434" s="513">
        <v>0</v>
      </c>
      <c r="BB434" s="513">
        <v>2</v>
      </c>
      <c r="BC434" s="513">
        <v>0</v>
      </c>
      <c r="BD434" s="56">
        <v>0</v>
      </c>
      <c r="BE434" s="513">
        <v>1</v>
      </c>
      <c r="BF434" s="56">
        <v>0</v>
      </c>
      <c r="BG434" s="56">
        <v>3</v>
      </c>
      <c r="BH434" s="513">
        <v>3</v>
      </c>
      <c r="BI434" s="56">
        <v>0</v>
      </c>
      <c r="BJ434" s="56">
        <v>2</v>
      </c>
      <c r="BK434" s="56">
        <v>3</v>
      </c>
      <c r="BL434" s="513">
        <v>1</v>
      </c>
      <c r="BM434" s="56">
        <v>2</v>
      </c>
      <c r="BN434" s="513">
        <v>3</v>
      </c>
      <c r="BO434" s="56">
        <v>3</v>
      </c>
      <c r="BP434" s="513">
        <v>3</v>
      </c>
      <c r="BQ434" s="56">
        <v>3</v>
      </c>
      <c r="BR434" s="513">
        <v>1</v>
      </c>
      <c r="BS434" s="56">
        <v>3</v>
      </c>
      <c r="BT434" s="513">
        <v>3</v>
      </c>
      <c r="BU434" s="56">
        <v>3</v>
      </c>
      <c r="BV434" s="513">
        <v>0</v>
      </c>
      <c r="BZ434" s="479"/>
      <c r="CA434" s="481"/>
      <c r="CB434" s="481"/>
      <c r="CC434" s="241"/>
      <c r="CD434" s="513"/>
      <c r="CL434" s="316"/>
      <c r="CM434" s="479"/>
      <c r="CN434" s="481"/>
      <c r="CO434" s="481"/>
      <c r="CP434" s="246"/>
      <c r="CQ434" s="56"/>
    </row>
    <row r="435" spans="1:101" ht="15.75">
      <c r="A435" s="285" t="s">
        <v>31</v>
      </c>
      <c r="B435" s="3"/>
      <c r="C435" s="3"/>
      <c r="D435" s="32"/>
      <c r="E435" s="555">
        <f t="shared" si="2"/>
        <v>13607.749999999998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A435" s="9">
        <v>1028.9000000000001</v>
      </c>
      <c r="AB435" s="9">
        <v>549.79999999999995</v>
      </c>
      <c r="AC435" s="9">
        <v>64.599999999999994</v>
      </c>
      <c r="AD435" s="9">
        <v>628.34999999999991</v>
      </c>
      <c r="AE435" s="9">
        <v>602.04999999999995</v>
      </c>
      <c r="AF435" s="9">
        <v>582.04999999999995</v>
      </c>
      <c r="AG435" s="9">
        <v>968.7</v>
      </c>
      <c r="AH435" s="9">
        <v>0</v>
      </c>
      <c r="AI435" s="527">
        <v>2536.7999999999997</v>
      </c>
      <c r="AN435" s="285" t="s">
        <v>31</v>
      </c>
      <c r="AR435" s="32">
        <f t="shared" si="3"/>
        <v>56</v>
      </c>
      <c r="AS435" s="513">
        <v>1</v>
      </c>
      <c r="AT435" s="513">
        <v>1</v>
      </c>
      <c r="AU435" s="513">
        <v>3</v>
      </c>
      <c r="AV435" s="513">
        <v>3</v>
      </c>
      <c r="AW435" s="513">
        <v>3</v>
      </c>
      <c r="AX435" s="513">
        <v>3</v>
      </c>
      <c r="AY435" s="513">
        <v>0</v>
      </c>
      <c r="AZ435" s="513">
        <v>3</v>
      </c>
      <c r="BA435" s="513">
        <v>0</v>
      </c>
      <c r="BB435" s="513">
        <v>1</v>
      </c>
      <c r="BC435" s="513">
        <v>3</v>
      </c>
      <c r="BD435" s="56">
        <v>3</v>
      </c>
      <c r="BE435" s="513">
        <v>0</v>
      </c>
      <c r="BF435" s="56">
        <v>3</v>
      </c>
      <c r="BG435" s="56">
        <v>3</v>
      </c>
      <c r="BH435" s="513">
        <v>2</v>
      </c>
      <c r="BI435" s="56">
        <v>0</v>
      </c>
      <c r="BJ435" s="56">
        <v>1</v>
      </c>
      <c r="BK435" s="56">
        <v>1</v>
      </c>
      <c r="BL435" s="513">
        <v>1</v>
      </c>
      <c r="BM435" s="56">
        <v>1</v>
      </c>
      <c r="BN435" s="513">
        <v>3</v>
      </c>
      <c r="BO435" s="56">
        <v>2</v>
      </c>
      <c r="BP435" s="513">
        <v>0</v>
      </c>
      <c r="BQ435" s="56">
        <v>3</v>
      </c>
      <c r="BR435" s="513">
        <v>3</v>
      </c>
      <c r="BS435" s="56">
        <v>3</v>
      </c>
      <c r="BT435" s="513">
        <v>3</v>
      </c>
      <c r="BU435" s="56">
        <v>0</v>
      </c>
      <c r="BV435" s="513">
        <v>3</v>
      </c>
      <c r="BX435" s="463"/>
      <c r="BY435" s="463"/>
      <c r="BZ435" s="479"/>
      <c r="CA435" s="481"/>
      <c r="CB435" s="481"/>
      <c r="CC435" s="241"/>
      <c r="CD435" s="513"/>
      <c r="CL435" s="256"/>
      <c r="CM435" s="479"/>
      <c r="CN435" s="481"/>
      <c r="CO435" s="481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55">
        <f t="shared" si="2"/>
        <v>13447.999999999998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A436" s="9">
        <v>473.7</v>
      </c>
      <c r="AB436" s="9">
        <v>430.00000000000006</v>
      </c>
      <c r="AC436" s="9">
        <v>97</v>
      </c>
      <c r="AD436" s="9">
        <v>303</v>
      </c>
      <c r="AE436" s="9">
        <v>396</v>
      </c>
      <c r="AF436" s="9">
        <v>228</v>
      </c>
      <c r="AG436" s="9">
        <v>675.3</v>
      </c>
      <c r="AH436" s="9">
        <v>58.5</v>
      </c>
      <c r="AI436" s="527">
        <v>3918.9</v>
      </c>
      <c r="AN436" s="107" t="s">
        <v>2718</v>
      </c>
      <c r="AR436" s="32">
        <f t="shared" si="3"/>
        <v>46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Z436" s="479"/>
      <c r="CC436" s="28"/>
      <c r="CD436" s="56"/>
      <c r="CK436" s="56"/>
      <c r="CL436" s="463"/>
      <c r="CM436" s="479"/>
      <c r="CN436" s="481"/>
      <c r="CO436" s="481"/>
      <c r="CP436" s="246"/>
      <c r="CQ436" s="56"/>
      <c r="CR436" s="463"/>
      <c r="CS436" s="463"/>
      <c r="CT436" s="463"/>
      <c r="CU436" s="463"/>
      <c r="CV436" s="463"/>
      <c r="CW436" s="463"/>
    </row>
    <row r="437" spans="1:101" ht="15.75">
      <c r="A437" s="107" t="s">
        <v>694</v>
      </c>
      <c r="B437" s="3"/>
      <c r="C437" s="3"/>
      <c r="D437" s="32"/>
      <c r="E437" s="555">
        <f t="shared" si="2"/>
        <v>8708.1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A437" s="9">
        <v>202.1</v>
      </c>
      <c r="AB437" s="9">
        <v>446.5</v>
      </c>
      <c r="AC437" s="9">
        <v>144.30000000000001</v>
      </c>
      <c r="AD437" s="9">
        <v>416</v>
      </c>
      <c r="AE437" s="9">
        <v>395.5</v>
      </c>
      <c r="AF437" s="9">
        <v>214.5</v>
      </c>
      <c r="AG437" s="9">
        <v>359.9</v>
      </c>
      <c r="AH437" s="9">
        <v>91.5</v>
      </c>
      <c r="AI437" s="527">
        <v>1748.5</v>
      </c>
      <c r="AN437" s="107" t="s">
        <v>694</v>
      </c>
      <c r="AR437" s="32">
        <f t="shared" si="3"/>
        <v>34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Z437" s="479"/>
      <c r="CC437" s="28"/>
      <c r="CD437" s="56"/>
      <c r="CM437" s="479"/>
      <c r="CP437" s="28"/>
      <c r="CQ437" s="56"/>
    </row>
    <row r="438" spans="1:101" ht="15.75">
      <c r="A438" s="284" t="s">
        <v>3645</v>
      </c>
      <c r="B438" s="3"/>
      <c r="C438" s="3"/>
      <c r="D438" s="32"/>
      <c r="E438" s="555">
        <f t="shared" si="2"/>
        <v>10761.300000000001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A438" s="9">
        <v>448.59999999999991</v>
      </c>
      <c r="AB438" s="9">
        <v>450</v>
      </c>
      <c r="AC438" s="9">
        <v>144.1</v>
      </c>
      <c r="AD438" s="9">
        <v>539.5</v>
      </c>
      <c r="AE438" s="9">
        <v>411.90000000000003</v>
      </c>
      <c r="AF438" s="9">
        <v>369.70000000000005</v>
      </c>
      <c r="AG438" s="9">
        <v>562.39999999999986</v>
      </c>
      <c r="AH438" s="9">
        <v>82.5</v>
      </c>
      <c r="AI438" s="527">
        <v>1341.2000000000003</v>
      </c>
      <c r="AN438" s="284" t="s">
        <v>3645</v>
      </c>
      <c r="AR438" s="32">
        <f t="shared" si="3"/>
        <v>49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Z438" s="479"/>
      <c r="CC438" s="246"/>
      <c r="CD438" s="56"/>
      <c r="CM438" s="479"/>
      <c r="CP438" s="28"/>
      <c r="CQ438" s="56"/>
    </row>
    <row r="439" spans="1:101" ht="15.75">
      <c r="A439" s="107" t="s">
        <v>3685</v>
      </c>
      <c r="B439" s="3"/>
      <c r="C439" s="3"/>
      <c r="D439" s="32"/>
      <c r="E439" s="555">
        <f t="shared" si="2"/>
        <v>10916.500000000002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A439" s="9">
        <v>328.3</v>
      </c>
      <c r="AB439" s="9">
        <v>715.4</v>
      </c>
      <c r="AC439" s="9">
        <v>137.9</v>
      </c>
      <c r="AD439" s="9">
        <v>473.4</v>
      </c>
      <c r="AE439" s="9">
        <v>421.5</v>
      </c>
      <c r="AF439" s="9">
        <v>428.1</v>
      </c>
      <c r="AG439" s="9">
        <v>184.09999999999997</v>
      </c>
      <c r="AH439" s="9">
        <v>12.100000000000001</v>
      </c>
      <c r="AI439" s="527">
        <v>1783.2</v>
      </c>
      <c r="AN439" s="107" t="s">
        <v>3685</v>
      </c>
      <c r="AR439" s="32">
        <f t="shared" si="3"/>
        <v>42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Z439" s="479"/>
      <c r="CC439" s="28"/>
      <c r="CD439" s="56"/>
      <c r="CM439" s="479"/>
      <c r="CP439" s="246"/>
      <c r="CQ439" s="56"/>
    </row>
    <row r="440" spans="1:101" ht="15.75">
      <c r="A440" s="107" t="s">
        <v>686</v>
      </c>
      <c r="B440" s="3"/>
      <c r="C440" s="3"/>
      <c r="D440" s="32"/>
      <c r="E440" s="555">
        <f t="shared" si="2"/>
        <v>11152.3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A440" s="9">
        <v>418.79999999999995</v>
      </c>
      <c r="AB440" s="9">
        <v>743</v>
      </c>
      <c r="AC440" s="9">
        <v>93</v>
      </c>
      <c r="AD440" s="9">
        <v>536</v>
      </c>
      <c r="AE440" s="9">
        <v>438.4</v>
      </c>
      <c r="AF440" s="9">
        <v>412.90000000000003</v>
      </c>
      <c r="AG440" s="9">
        <v>279.90000000000003</v>
      </c>
      <c r="AH440" s="9">
        <v>9.7999999999999989</v>
      </c>
      <c r="AI440" s="527">
        <v>2687.8</v>
      </c>
      <c r="AN440" s="107" t="s">
        <v>686</v>
      </c>
      <c r="AR440" s="32">
        <f t="shared" si="3"/>
        <v>36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Z440" s="479"/>
      <c r="CC440" s="28"/>
      <c r="CD440" s="56"/>
      <c r="CM440" s="479"/>
      <c r="CP440" s="28"/>
      <c r="CQ440" s="56"/>
    </row>
    <row r="441" spans="1:101" ht="15.75">
      <c r="A441" s="285" t="s">
        <v>33</v>
      </c>
      <c r="B441" s="3"/>
      <c r="C441" s="3"/>
      <c r="D441" s="32"/>
      <c r="E441" s="555">
        <f t="shared" si="2"/>
        <v>12543.399999999998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A441" s="9">
        <v>393.7</v>
      </c>
      <c r="AB441" s="9">
        <v>607.70000000000005</v>
      </c>
      <c r="AC441" s="9">
        <v>92.5</v>
      </c>
      <c r="AD441" s="9">
        <v>467.20000000000005</v>
      </c>
      <c r="AE441" s="9">
        <v>599.29999999999995</v>
      </c>
      <c r="AF441" s="9">
        <v>423.99999999999994</v>
      </c>
      <c r="AG441" s="9">
        <v>436.4</v>
      </c>
      <c r="AH441" s="9">
        <v>0</v>
      </c>
      <c r="AI441" s="527">
        <v>3627.8</v>
      </c>
      <c r="AN441" s="285" t="s">
        <v>33</v>
      </c>
      <c r="AR441" s="32">
        <f t="shared" si="3"/>
        <v>47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Z441" s="479"/>
      <c r="CC441" s="246"/>
      <c r="CD441" s="56"/>
      <c r="CM441" s="479"/>
      <c r="CP441" s="28"/>
      <c r="CQ441" s="56"/>
    </row>
    <row r="442" spans="1:101" ht="15.75">
      <c r="A442" s="285" t="s">
        <v>37</v>
      </c>
      <c r="B442" s="3"/>
      <c r="C442" s="3"/>
      <c r="D442" s="32"/>
      <c r="E442" s="555">
        <f t="shared" si="2"/>
        <v>11840.1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A442" s="9">
        <v>508.3</v>
      </c>
      <c r="AB442" s="9">
        <v>616.20000000000005</v>
      </c>
      <c r="AC442" s="9">
        <v>133.1</v>
      </c>
      <c r="AD442" s="9">
        <v>460.6</v>
      </c>
      <c r="AE442" s="9">
        <v>526</v>
      </c>
      <c r="AF442" s="9">
        <v>552</v>
      </c>
      <c r="AG442" s="9">
        <v>694.69999999999993</v>
      </c>
      <c r="AH442" s="9">
        <v>27.3</v>
      </c>
      <c r="AI442" s="527">
        <v>2839.3999999999996</v>
      </c>
      <c r="AN442" s="285" t="s">
        <v>37</v>
      </c>
      <c r="AR442" s="32">
        <f t="shared" si="3"/>
        <v>48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Z442" s="479"/>
      <c r="CC442" s="28"/>
      <c r="CD442" s="56"/>
      <c r="CM442" s="479"/>
      <c r="CP442" s="246"/>
      <c r="CQ442" s="56"/>
    </row>
    <row r="443" spans="1:101" ht="15.75">
      <c r="A443" s="284" t="s">
        <v>143</v>
      </c>
      <c r="B443" s="3"/>
      <c r="C443" s="3"/>
      <c r="D443" s="32"/>
      <c r="E443" s="555">
        <f t="shared" si="2"/>
        <v>11840.35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A443" s="9">
        <v>312.5</v>
      </c>
      <c r="AB443" s="9">
        <v>618.29999999999995</v>
      </c>
      <c r="AC443" s="9">
        <v>188.8</v>
      </c>
      <c r="AD443" s="9">
        <v>496.5</v>
      </c>
      <c r="AE443" s="9">
        <v>492.34999999999997</v>
      </c>
      <c r="AF443" s="9">
        <v>417</v>
      </c>
      <c r="AG443" s="9">
        <v>701.60000000000014</v>
      </c>
      <c r="AH443" s="9">
        <v>111.9</v>
      </c>
      <c r="AI443" s="527">
        <v>2725.1000000000004</v>
      </c>
      <c r="AN443" s="284" t="s">
        <v>143</v>
      </c>
      <c r="AR443" s="32">
        <f t="shared" si="3"/>
        <v>56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Z443" s="479"/>
      <c r="CC443" s="28"/>
      <c r="CD443" s="56"/>
      <c r="CM443" s="479"/>
      <c r="CP443" s="28"/>
      <c r="CQ443" s="56"/>
    </row>
    <row r="444" spans="1:101" ht="15.75">
      <c r="A444" s="284" t="s">
        <v>3646</v>
      </c>
      <c r="B444" s="3"/>
      <c r="C444" s="3"/>
      <c r="D444" s="32"/>
      <c r="E444" s="555">
        <f t="shared" si="2"/>
        <v>9620.5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A444" s="9">
        <v>454.09999999999997</v>
      </c>
      <c r="AB444" s="9">
        <v>461.2</v>
      </c>
      <c r="AC444" s="9">
        <v>114.6</v>
      </c>
      <c r="AD444" s="9">
        <v>466.79999999999995</v>
      </c>
      <c r="AE444" s="9">
        <v>423.3</v>
      </c>
      <c r="AF444" s="9">
        <v>484.2</v>
      </c>
      <c r="AG444" s="9">
        <v>196.3</v>
      </c>
      <c r="AH444" s="9">
        <v>134.80000000000001</v>
      </c>
      <c r="AI444" s="527">
        <v>1684</v>
      </c>
      <c r="AN444" s="284" t="s">
        <v>3646</v>
      </c>
      <c r="AR444" s="32">
        <f t="shared" si="3"/>
        <v>36</v>
      </c>
      <c r="AS444" s="513">
        <v>3</v>
      </c>
      <c r="AT444" s="513">
        <v>3</v>
      </c>
      <c r="AU444" s="513">
        <v>3</v>
      </c>
      <c r="AV444" s="513">
        <v>0</v>
      </c>
      <c r="AW444" s="513">
        <v>3</v>
      </c>
      <c r="AX444" s="513">
        <v>0</v>
      </c>
      <c r="AY444" s="513">
        <v>1</v>
      </c>
      <c r="AZ444" s="513">
        <v>0</v>
      </c>
      <c r="BA444" s="513">
        <v>0</v>
      </c>
      <c r="BB444" s="513">
        <v>0</v>
      </c>
      <c r="BC444" s="513">
        <v>3</v>
      </c>
      <c r="BD444" s="56">
        <v>0</v>
      </c>
      <c r="BE444" s="513">
        <v>2</v>
      </c>
      <c r="BF444" s="56">
        <v>3</v>
      </c>
      <c r="BG444" s="56">
        <v>0</v>
      </c>
      <c r="BH444" s="513">
        <v>0</v>
      </c>
      <c r="BI444" s="56">
        <v>0</v>
      </c>
      <c r="BJ444" s="56">
        <v>1</v>
      </c>
      <c r="BK444" s="56">
        <v>0</v>
      </c>
      <c r="BL444" s="513">
        <v>0</v>
      </c>
      <c r="BM444" s="56">
        <v>1</v>
      </c>
      <c r="BN444" s="513">
        <v>3</v>
      </c>
      <c r="BO444" s="56">
        <v>1</v>
      </c>
      <c r="BP444" s="513">
        <v>0</v>
      </c>
      <c r="BQ444" s="56">
        <v>2</v>
      </c>
      <c r="BR444" s="513">
        <v>0</v>
      </c>
      <c r="BS444" s="56">
        <v>3</v>
      </c>
      <c r="BT444" s="513">
        <v>0</v>
      </c>
      <c r="BU444" s="56">
        <v>3</v>
      </c>
      <c r="BV444" s="513">
        <v>1</v>
      </c>
      <c r="BZ444" s="479"/>
      <c r="CA444" s="481"/>
      <c r="CB444" s="481"/>
      <c r="CC444" s="241"/>
      <c r="CD444" s="513"/>
      <c r="CM444" s="479"/>
      <c r="CP444" s="28"/>
      <c r="CQ444" s="56"/>
    </row>
    <row r="445" spans="1:101" ht="15.75">
      <c r="A445" s="107" t="s">
        <v>2721</v>
      </c>
      <c r="B445" s="3"/>
      <c r="C445" s="3"/>
      <c r="D445" s="32"/>
      <c r="E445" s="555">
        <f t="shared" si="2"/>
        <v>12205.4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A445" s="9">
        <v>747.6</v>
      </c>
      <c r="AB445" s="9">
        <v>450</v>
      </c>
      <c r="AC445" s="9">
        <v>58.8</v>
      </c>
      <c r="AD445" s="9">
        <v>511.7</v>
      </c>
      <c r="AE445" s="9">
        <v>381.3</v>
      </c>
      <c r="AF445" s="9">
        <v>426</v>
      </c>
      <c r="AG445" s="9">
        <v>611</v>
      </c>
      <c r="AH445" s="9">
        <v>0</v>
      </c>
      <c r="AI445" s="527">
        <v>3257.2999999999997</v>
      </c>
      <c r="AN445" s="107" t="s">
        <v>2721</v>
      </c>
      <c r="AR445" s="32">
        <f t="shared" si="3"/>
        <v>33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Z445" s="479"/>
      <c r="CC445" s="28"/>
      <c r="CD445" s="56"/>
      <c r="CM445" s="479"/>
      <c r="CN445" s="481"/>
      <c r="CO445" s="481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55">
        <f t="shared" si="2"/>
        <v>13481.899999999998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A446" s="9">
        <v>405.70000000000005</v>
      </c>
      <c r="AB446" s="9">
        <v>701.5</v>
      </c>
      <c r="AC446" s="9">
        <v>160.69999999999999</v>
      </c>
      <c r="AD446" s="9">
        <v>460.1</v>
      </c>
      <c r="AE446" s="9">
        <v>529.29999999999995</v>
      </c>
      <c r="AF446" s="9">
        <v>504.6</v>
      </c>
      <c r="AG446" s="9">
        <v>765.39999999999986</v>
      </c>
      <c r="AH446" s="9">
        <v>1.2</v>
      </c>
      <c r="AI446" s="527">
        <v>3098.5999999999995</v>
      </c>
      <c r="AN446" s="106" t="s">
        <v>1351</v>
      </c>
      <c r="AR446" s="32">
        <f t="shared" si="3"/>
        <v>62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Z446" s="479"/>
      <c r="CC446" s="246"/>
      <c r="CD446" s="56"/>
      <c r="CM446" s="479"/>
      <c r="CP446" s="28"/>
      <c r="CQ446" s="56"/>
    </row>
    <row r="447" spans="1:101" ht="15.75">
      <c r="A447" s="107" t="s">
        <v>2722</v>
      </c>
      <c r="B447" s="3"/>
      <c r="C447" s="3"/>
      <c r="D447" s="32"/>
      <c r="E447" s="555">
        <f t="shared" si="2"/>
        <v>11939.000000000002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A447" s="9">
        <v>605.9</v>
      </c>
      <c r="AB447" s="9">
        <v>354</v>
      </c>
      <c r="AC447" s="9">
        <v>97.3</v>
      </c>
      <c r="AD447" s="9">
        <v>428.2</v>
      </c>
      <c r="AE447" s="9">
        <v>593</v>
      </c>
      <c r="AF447" s="9">
        <v>432.7</v>
      </c>
      <c r="AG447" s="9">
        <v>726.9</v>
      </c>
      <c r="AH447" s="9">
        <v>13.2</v>
      </c>
      <c r="AI447" s="527">
        <v>1916</v>
      </c>
      <c r="AN447" s="107" t="s">
        <v>2722</v>
      </c>
      <c r="AR447" s="32">
        <f t="shared" si="3"/>
        <v>45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Z447" s="479"/>
      <c r="CC447" s="28"/>
      <c r="CD447" s="56"/>
      <c r="CM447" s="479"/>
      <c r="CP447" s="246"/>
      <c r="CQ447" s="56"/>
    </row>
    <row r="448" spans="1:101" ht="15.75">
      <c r="A448" s="284" t="s">
        <v>3647</v>
      </c>
      <c r="B448" s="3"/>
      <c r="C448" s="3"/>
      <c r="D448" s="32"/>
      <c r="E448" s="555">
        <f t="shared" si="2"/>
        <v>9587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A448" s="9">
        <v>151.4</v>
      </c>
      <c r="AB448" s="9">
        <v>520.4</v>
      </c>
      <c r="AC448" s="9">
        <v>88.5</v>
      </c>
      <c r="AD448" s="9">
        <v>461.5</v>
      </c>
      <c r="AE448" s="9">
        <v>427.30000000000007</v>
      </c>
      <c r="AF448" s="9">
        <v>544.5</v>
      </c>
      <c r="AG448" s="9">
        <v>59.000000000000007</v>
      </c>
      <c r="AH448" s="9">
        <v>49.500000000000007</v>
      </c>
      <c r="AI448" s="527">
        <v>1995.3</v>
      </c>
      <c r="AN448" s="284" t="s">
        <v>3647</v>
      </c>
      <c r="AR448" s="32">
        <f t="shared" si="3"/>
        <v>30</v>
      </c>
      <c r="AS448" s="513">
        <v>3</v>
      </c>
      <c r="AT448" s="513">
        <v>0</v>
      </c>
      <c r="AU448" s="513">
        <v>1</v>
      </c>
      <c r="AV448" s="513">
        <v>0</v>
      </c>
      <c r="AW448" s="513">
        <v>1</v>
      </c>
      <c r="AX448" s="513">
        <v>1</v>
      </c>
      <c r="AY448" s="513">
        <v>0</v>
      </c>
      <c r="AZ448" s="513">
        <v>3</v>
      </c>
      <c r="BA448" s="513">
        <v>3</v>
      </c>
      <c r="BB448" s="513">
        <v>2</v>
      </c>
      <c r="BC448" s="513">
        <v>0</v>
      </c>
      <c r="BD448" s="56">
        <v>1</v>
      </c>
      <c r="BE448" s="513">
        <v>0</v>
      </c>
      <c r="BF448" s="56">
        <v>3</v>
      </c>
      <c r="BG448" s="56">
        <v>0</v>
      </c>
      <c r="BH448" s="513">
        <v>0</v>
      </c>
      <c r="BI448" s="56">
        <v>0</v>
      </c>
      <c r="BJ448" s="56">
        <v>0</v>
      </c>
      <c r="BK448" s="56">
        <v>3</v>
      </c>
      <c r="BL448" s="513">
        <v>2</v>
      </c>
      <c r="BM448" s="56">
        <v>0</v>
      </c>
      <c r="BN448" s="513">
        <v>0</v>
      </c>
      <c r="BO448" s="56">
        <v>1</v>
      </c>
      <c r="BP448" s="513">
        <v>0</v>
      </c>
      <c r="BQ448" s="56">
        <v>1</v>
      </c>
      <c r="BR448" s="513">
        <v>1</v>
      </c>
      <c r="BS448" s="56">
        <v>1</v>
      </c>
      <c r="BT448" s="513">
        <v>0</v>
      </c>
      <c r="BU448" s="56">
        <v>3</v>
      </c>
      <c r="BV448" s="513">
        <v>0</v>
      </c>
      <c r="BZ448" s="479"/>
      <c r="CA448" s="481"/>
      <c r="CB448" s="481"/>
      <c r="CC448" s="241"/>
      <c r="CD448" s="513"/>
      <c r="CM448" s="479"/>
      <c r="CP448" s="28"/>
      <c r="CQ448" s="56"/>
    </row>
    <row r="449" spans="1:95" ht="15.75">
      <c r="A449" s="107" t="s">
        <v>2727</v>
      </c>
      <c r="B449" s="3"/>
      <c r="C449" s="3"/>
      <c r="D449" s="32"/>
      <c r="E449" s="555">
        <f t="shared" si="2"/>
        <v>10545.2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A449" s="9">
        <v>0</v>
      </c>
      <c r="AB449" s="9">
        <v>764.9</v>
      </c>
      <c r="AC449" s="9">
        <v>135.9</v>
      </c>
      <c r="AD449" s="9">
        <v>484.7</v>
      </c>
      <c r="AE449" s="9">
        <v>395.7</v>
      </c>
      <c r="AF449" s="9">
        <v>251.9</v>
      </c>
      <c r="AG449" s="9">
        <v>393.19999999999993</v>
      </c>
      <c r="AH449" s="9">
        <v>106.6</v>
      </c>
      <c r="AI449" s="527">
        <v>1916.6</v>
      </c>
      <c r="AN449" s="107" t="s">
        <v>2727</v>
      </c>
      <c r="AR449" s="32">
        <f t="shared" si="3"/>
        <v>37</v>
      </c>
      <c r="AS449" s="513">
        <v>0</v>
      </c>
      <c r="AT449" s="513">
        <v>3</v>
      </c>
      <c r="AU449" s="513">
        <v>3</v>
      </c>
      <c r="AV449" s="513">
        <v>3</v>
      </c>
      <c r="AW449" s="513">
        <v>1</v>
      </c>
      <c r="AX449" s="513">
        <v>0</v>
      </c>
      <c r="AY449" s="513">
        <v>0</v>
      </c>
      <c r="AZ449" s="513">
        <v>0</v>
      </c>
      <c r="BA449" s="513">
        <v>0</v>
      </c>
      <c r="BB449" s="513">
        <v>0</v>
      </c>
      <c r="BC449" s="513">
        <v>1</v>
      </c>
      <c r="BD449" s="56">
        <v>1</v>
      </c>
      <c r="BE449" s="513">
        <v>0</v>
      </c>
      <c r="BF449" s="56">
        <v>1</v>
      </c>
      <c r="BG449" s="56">
        <v>3</v>
      </c>
      <c r="BH449" s="513">
        <v>1</v>
      </c>
      <c r="BI449" s="56">
        <v>1</v>
      </c>
      <c r="BJ449" s="56">
        <v>3</v>
      </c>
      <c r="BK449" s="56">
        <v>2</v>
      </c>
      <c r="BL449" s="513">
        <v>3</v>
      </c>
      <c r="BM449" s="56">
        <v>3</v>
      </c>
      <c r="BN449" s="513">
        <v>0</v>
      </c>
      <c r="BO449" s="56">
        <v>3</v>
      </c>
      <c r="BP449" s="513">
        <v>3</v>
      </c>
      <c r="BQ449" s="56">
        <v>1</v>
      </c>
      <c r="BR449" s="513">
        <v>0</v>
      </c>
      <c r="BS449" s="56">
        <v>0</v>
      </c>
      <c r="BT449" s="513">
        <v>0</v>
      </c>
      <c r="BU449" s="56">
        <v>1</v>
      </c>
      <c r="BV449" s="513">
        <v>0</v>
      </c>
      <c r="BZ449" s="479"/>
      <c r="CA449" s="481"/>
      <c r="CB449" s="481"/>
      <c r="CC449" s="241"/>
      <c r="CD449" s="513"/>
      <c r="CM449" s="479"/>
      <c r="CN449" s="481"/>
      <c r="CO449" s="481"/>
      <c r="CP449" s="246"/>
      <c r="CQ449" s="56"/>
    </row>
    <row r="450" spans="1:95" ht="15.75">
      <c r="A450" s="285" t="s">
        <v>1671</v>
      </c>
      <c r="B450" s="3"/>
      <c r="C450" s="3"/>
      <c r="D450" s="32"/>
      <c r="E450" s="555">
        <f t="shared" si="2"/>
        <v>11625.300000000005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A450" s="9">
        <v>255.8</v>
      </c>
      <c r="AB450" s="9">
        <v>402</v>
      </c>
      <c r="AC450" s="9">
        <v>89.7</v>
      </c>
      <c r="AD450" s="9">
        <v>431.3</v>
      </c>
      <c r="AE450" s="9">
        <v>569.6</v>
      </c>
      <c r="AF450" s="9">
        <v>452.20000000000005</v>
      </c>
      <c r="AG450" s="9">
        <v>671.69999999999993</v>
      </c>
      <c r="AH450" s="9">
        <v>2.2000000000000002</v>
      </c>
      <c r="AI450" s="527">
        <v>2362.7000000000003</v>
      </c>
      <c r="AN450" s="285" t="s">
        <v>1671</v>
      </c>
      <c r="AR450" s="32">
        <f t="shared" si="3"/>
        <v>46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Z450" s="479"/>
      <c r="CC450" s="246"/>
      <c r="CD450" s="56"/>
      <c r="CM450" s="479"/>
      <c r="CN450" s="481"/>
      <c r="CO450" s="481"/>
      <c r="CP450" s="246"/>
      <c r="CQ450" s="56"/>
    </row>
    <row r="451" spans="1:95" ht="15.75">
      <c r="A451" s="107" t="s">
        <v>180</v>
      </c>
      <c r="B451" s="3"/>
      <c r="C451" s="3"/>
      <c r="D451" s="32"/>
      <c r="E451" s="555">
        <f t="shared" si="2"/>
        <v>12786.9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A451" s="9">
        <v>575.5</v>
      </c>
      <c r="AB451" s="9">
        <v>554.79999999999995</v>
      </c>
      <c r="AC451" s="9">
        <v>151.6</v>
      </c>
      <c r="AD451" s="9">
        <v>529.6</v>
      </c>
      <c r="AE451" s="9">
        <v>732.8</v>
      </c>
      <c r="AF451" s="9">
        <v>503.5</v>
      </c>
      <c r="AG451" s="9">
        <v>655.80000000000007</v>
      </c>
      <c r="AH451" s="9">
        <v>0</v>
      </c>
      <c r="AI451" s="527">
        <v>2902.9</v>
      </c>
      <c r="AN451" s="107" t="s">
        <v>180</v>
      </c>
      <c r="AR451" s="32">
        <f t="shared" si="3"/>
        <v>51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Z451" s="479"/>
      <c r="CC451" s="246"/>
      <c r="CD451" s="56"/>
      <c r="CI451" s="28"/>
      <c r="CJ451" s="56"/>
      <c r="CM451" s="479"/>
      <c r="CP451" s="246"/>
      <c r="CQ451" s="56"/>
    </row>
    <row r="452" spans="1:95" ht="15.75">
      <c r="A452" s="107" t="s">
        <v>2710</v>
      </c>
      <c r="B452" s="3"/>
      <c r="C452" s="3"/>
      <c r="D452" s="32"/>
      <c r="E452" s="555">
        <f t="shared" si="2"/>
        <v>12760.5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A452" s="9">
        <v>341.7</v>
      </c>
      <c r="AB452" s="9">
        <v>827.40000000000009</v>
      </c>
      <c r="AC452" s="9">
        <v>164.5</v>
      </c>
      <c r="AD452" s="9">
        <v>605.6</v>
      </c>
      <c r="AE452" s="9">
        <v>614.79999999999995</v>
      </c>
      <c r="AF452" s="9">
        <v>575.79999999999995</v>
      </c>
      <c r="AG452" s="9">
        <v>201</v>
      </c>
      <c r="AH452" s="9">
        <v>147</v>
      </c>
      <c r="AI452" s="527">
        <v>2595.0000000000005</v>
      </c>
      <c r="AN452" s="107" t="s">
        <v>2710</v>
      </c>
      <c r="AR452" s="32">
        <f t="shared" si="3"/>
        <v>56</v>
      </c>
      <c r="AS452" s="513">
        <v>3</v>
      </c>
      <c r="AT452" s="513">
        <v>3</v>
      </c>
      <c r="AU452" s="513">
        <v>0</v>
      </c>
      <c r="AV452" s="513">
        <v>0</v>
      </c>
      <c r="AW452" s="513">
        <v>2</v>
      </c>
      <c r="AX452" s="513">
        <v>3</v>
      </c>
      <c r="AY452" s="513">
        <v>0</v>
      </c>
      <c r="AZ452" s="513">
        <v>1</v>
      </c>
      <c r="BA452" s="513">
        <v>3</v>
      </c>
      <c r="BB452" s="513">
        <v>3</v>
      </c>
      <c r="BC452" s="513">
        <v>3</v>
      </c>
      <c r="BD452" s="56">
        <v>3</v>
      </c>
      <c r="BE452" s="513">
        <v>1</v>
      </c>
      <c r="BF452" s="56">
        <v>3</v>
      </c>
      <c r="BG452" s="56">
        <v>2</v>
      </c>
      <c r="BH452" s="513">
        <v>0</v>
      </c>
      <c r="BI452" s="56">
        <v>0</v>
      </c>
      <c r="BJ452" s="56">
        <v>3</v>
      </c>
      <c r="BK452" s="56">
        <v>0</v>
      </c>
      <c r="BL452" s="513">
        <v>2</v>
      </c>
      <c r="BM452" s="56">
        <v>2</v>
      </c>
      <c r="BN452" s="513">
        <v>0</v>
      </c>
      <c r="BO452" s="56">
        <v>3</v>
      </c>
      <c r="BP452" s="513">
        <v>3</v>
      </c>
      <c r="BQ452" s="56">
        <v>3</v>
      </c>
      <c r="BR452" s="513">
        <v>3</v>
      </c>
      <c r="BS452" s="56">
        <v>3</v>
      </c>
      <c r="BT452" s="513">
        <v>0</v>
      </c>
      <c r="BU452" s="56">
        <v>3</v>
      </c>
      <c r="BV452" s="513">
        <v>1</v>
      </c>
      <c r="BZ452" s="479"/>
      <c r="CA452" s="481"/>
      <c r="CB452" s="481"/>
      <c r="CC452" s="241"/>
      <c r="CD452" s="513"/>
      <c r="CI452" s="28"/>
      <c r="CJ452" s="56"/>
      <c r="CM452" s="479"/>
      <c r="CP452" s="246"/>
      <c r="CQ452" s="56"/>
    </row>
    <row r="453" spans="1:95" ht="15.75">
      <c r="A453" s="107" t="s">
        <v>2217</v>
      </c>
      <c r="B453" s="3"/>
      <c r="C453" s="3"/>
      <c r="D453" s="32"/>
      <c r="E453" s="555">
        <f t="shared" si="2"/>
        <v>9773.5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A453" s="9">
        <v>331.2</v>
      </c>
      <c r="AB453" s="9">
        <v>588.1</v>
      </c>
      <c r="AC453" s="9">
        <v>107.5</v>
      </c>
      <c r="AD453" s="9">
        <v>433.9</v>
      </c>
      <c r="AE453" s="9">
        <v>490.5</v>
      </c>
      <c r="AF453" s="9">
        <v>250.00000000000003</v>
      </c>
      <c r="AG453" s="9">
        <v>505.09999999999997</v>
      </c>
      <c r="AH453" s="9">
        <v>9.1</v>
      </c>
      <c r="AI453" s="527">
        <v>1915.5</v>
      </c>
      <c r="AN453" s="107" t="s">
        <v>2217</v>
      </c>
      <c r="AR453" s="32">
        <f t="shared" si="3"/>
        <v>33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Z453" s="479"/>
      <c r="CC453" s="246"/>
      <c r="CD453" s="56"/>
      <c r="CI453" s="28"/>
      <c r="CJ453" s="56"/>
      <c r="CM453" s="479"/>
      <c r="CN453" s="481"/>
      <c r="CO453" s="481"/>
      <c r="CP453" s="246"/>
      <c r="CQ453" s="56"/>
    </row>
    <row r="454" spans="1:95" ht="15.75">
      <c r="A454" s="107" t="s">
        <v>2729</v>
      </c>
      <c r="B454" s="3"/>
      <c r="C454" s="3"/>
      <c r="D454" s="32"/>
      <c r="E454" s="555">
        <f t="shared" si="2"/>
        <v>9531.2000000000007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A454" s="9">
        <v>85.600000000000009</v>
      </c>
      <c r="AB454" s="9">
        <v>461.00000000000006</v>
      </c>
      <c r="AC454" s="9">
        <v>132.80000000000001</v>
      </c>
      <c r="AD454" s="9">
        <v>341.4</v>
      </c>
      <c r="AE454" s="9">
        <v>481.7</v>
      </c>
      <c r="AF454" s="9">
        <v>252.7</v>
      </c>
      <c r="AG454" s="9">
        <v>590.20000000000005</v>
      </c>
      <c r="AH454" s="9">
        <v>79.900000000000006</v>
      </c>
      <c r="AI454" s="527">
        <v>1535.0000000000002</v>
      </c>
      <c r="AN454" s="107" t="s">
        <v>2729</v>
      </c>
      <c r="AR454" s="32">
        <f t="shared" si="3"/>
        <v>42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Z454" s="479"/>
      <c r="CC454" s="28"/>
      <c r="CD454" s="56"/>
      <c r="CE454" s="56"/>
      <c r="CM454" s="479"/>
      <c r="CP454" s="246"/>
      <c r="CQ454" s="56"/>
    </row>
    <row r="455" spans="1:95" ht="15.75">
      <c r="A455" s="107" t="s">
        <v>155</v>
      </c>
      <c r="B455" s="3"/>
      <c r="C455" s="3"/>
      <c r="D455" s="32"/>
      <c r="E455" s="555">
        <f t="shared" ref="E455:E461" si="4">SUM(F455:AL455)</f>
        <v>13340.75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A455" s="9">
        <v>699.45</v>
      </c>
      <c r="AB455" s="9">
        <v>573.29999999999995</v>
      </c>
      <c r="AC455" s="9">
        <v>48.3</v>
      </c>
      <c r="AD455" s="9">
        <v>339</v>
      </c>
      <c r="AE455" s="9">
        <v>443.40000000000003</v>
      </c>
      <c r="AF455" s="9">
        <v>214.5</v>
      </c>
      <c r="AG455" s="9">
        <v>844.30000000000007</v>
      </c>
      <c r="AH455" s="9">
        <v>5.2</v>
      </c>
      <c r="AI455" s="527">
        <v>2922.9000000000005</v>
      </c>
      <c r="AN455" s="107" t="s">
        <v>155</v>
      </c>
      <c r="AR455" s="32">
        <f t="shared" ref="AR455:AR461" si="5">SUM(AS455:BY455)</f>
        <v>53</v>
      </c>
      <c r="AS455" s="513">
        <v>3</v>
      </c>
      <c r="AT455" s="513">
        <v>0</v>
      </c>
      <c r="AU455" s="513">
        <v>3</v>
      </c>
      <c r="AV455" s="513">
        <v>2</v>
      </c>
      <c r="AW455" s="513">
        <v>3</v>
      </c>
      <c r="AX455" s="513">
        <v>2</v>
      </c>
      <c r="AY455" s="513">
        <v>0</v>
      </c>
      <c r="AZ455" s="513">
        <v>1</v>
      </c>
      <c r="BA455" s="513">
        <v>0</v>
      </c>
      <c r="BB455" s="513">
        <v>0</v>
      </c>
      <c r="BC455" s="513">
        <v>3</v>
      </c>
      <c r="BD455" s="56">
        <v>2</v>
      </c>
      <c r="BE455" s="513">
        <v>0</v>
      </c>
      <c r="BF455" s="56">
        <v>0</v>
      </c>
      <c r="BG455" s="56">
        <v>2</v>
      </c>
      <c r="BH455" s="513">
        <v>3</v>
      </c>
      <c r="BI455" s="56">
        <v>3</v>
      </c>
      <c r="BJ455" s="56">
        <v>2</v>
      </c>
      <c r="BK455" s="56">
        <v>3</v>
      </c>
      <c r="BL455" s="513">
        <v>2</v>
      </c>
      <c r="BM455" s="56">
        <v>1</v>
      </c>
      <c r="BN455" s="513">
        <v>3</v>
      </c>
      <c r="BO455" s="56">
        <v>2</v>
      </c>
      <c r="BP455" s="513">
        <v>3</v>
      </c>
      <c r="BQ455" s="56">
        <v>0</v>
      </c>
      <c r="BR455" s="513">
        <v>3</v>
      </c>
      <c r="BS455" s="56">
        <v>1</v>
      </c>
      <c r="BT455" s="513">
        <v>3</v>
      </c>
      <c r="BU455" s="56">
        <v>3</v>
      </c>
      <c r="BV455" s="513">
        <v>0</v>
      </c>
      <c r="BZ455" s="479"/>
      <c r="CA455" s="481"/>
      <c r="CB455" s="481"/>
      <c r="CC455" s="241"/>
      <c r="CD455" s="513"/>
      <c r="CE455" s="56"/>
      <c r="CM455" s="479"/>
      <c r="CP455" s="28"/>
      <c r="CQ455" s="56"/>
    </row>
    <row r="456" spans="1:95" ht="15.75">
      <c r="A456" s="284" t="s">
        <v>3648</v>
      </c>
      <c r="B456" s="3"/>
      <c r="C456" s="3"/>
      <c r="D456" s="32"/>
      <c r="E456" s="555">
        <f t="shared" si="4"/>
        <v>11349.7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A456" s="9">
        <v>629.80000000000007</v>
      </c>
      <c r="AB456" s="9">
        <v>523.5</v>
      </c>
      <c r="AC456" s="9">
        <v>141.30000000000001</v>
      </c>
      <c r="AD456" s="9">
        <v>613.1</v>
      </c>
      <c r="AE456" s="9">
        <v>484.8</v>
      </c>
      <c r="AF456" s="9">
        <v>534.54999999999995</v>
      </c>
      <c r="AG456" s="9">
        <v>635.19999999999993</v>
      </c>
      <c r="AH456" s="9">
        <v>12.100000000000001</v>
      </c>
      <c r="AI456" s="527">
        <v>2267.2000000000003</v>
      </c>
      <c r="AN456" s="284" t="s">
        <v>3648</v>
      </c>
      <c r="AR456" s="32">
        <f t="shared" si="5"/>
        <v>53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Z456" s="479"/>
      <c r="CC456" s="28"/>
      <c r="CD456" s="56"/>
      <c r="CE456" s="513"/>
      <c r="CM456" s="479"/>
      <c r="CN456" s="481"/>
      <c r="CO456" s="481"/>
      <c r="CP456" s="246"/>
      <c r="CQ456" s="56"/>
    </row>
    <row r="457" spans="1:95" ht="15.75">
      <c r="A457" s="107" t="s">
        <v>2730</v>
      </c>
      <c r="B457" s="3"/>
      <c r="C457" s="3"/>
      <c r="D457" s="32"/>
      <c r="E457" s="555">
        <f t="shared" si="4"/>
        <v>10428.500000000002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A457" s="9">
        <v>129.30000000000001</v>
      </c>
      <c r="AB457" s="9">
        <v>426</v>
      </c>
      <c r="AC457" s="9">
        <v>61.2</v>
      </c>
      <c r="AD457" s="9">
        <v>446.5</v>
      </c>
      <c r="AE457" s="9">
        <v>469.7</v>
      </c>
      <c r="AF457" s="9">
        <v>620.80000000000007</v>
      </c>
      <c r="AG457" s="9">
        <v>76.7</v>
      </c>
      <c r="AH457" s="9">
        <v>49.500000000000007</v>
      </c>
      <c r="AI457" s="527">
        <v>1753.5</v>
      </c>
      <c r="AN457" s="107" t="s">
        <v>2730</v>
      </c>
      <c r="AR457" s="32">
        <f t="shared" si="5"/>
        <v>52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Z457" s="479"/>
      <c r="CC457" s="28"/>
      <c r="CD457" s="56"/>
      <c r="CE457" s="56"/>
      <c r="CM457" s="479"/>
      <c r="CP457" s="28"/>
      <c r="CQ457" s="56"/>
    </row>
    <row r="458" spans="1:95" ht="15.75">
      <c r="A458" s="107" t="s">
        <v>2728</v>
      </c>
      <c r="B458" s="3"/>
      <c r="C458" s="3"/>
      <c r="D458" s="32"/>
      <c r="E458" s="555">
        <f t="shared" si="4"/>
        <v>12975.000000000002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A458" s="9">
        <v>636.5</v>
      </c>
      <c r="AB458" s="9">
        <v>485.70000000000005</v>
      </c>
      <c r="AC458" s="9">
        <v>147.79999999999998</v>
      </c>
      <c r="AD458" s="9">
        <v>534.1</v>
      </c>
      <c r="AE458" s="9">
        <v>631.9</v>
      </c>
      <c r="AF458" s="9">
        <v>491.5</v>
      </c>
      <c r="AG458" s="9">
        <v>789.00000000000023</v>
      </c>
      <c r="AH458" s="9">
        <v>0</v>
      </c>
      <c r="AI458" s="527">
        <v>2990.1</v>
      </c>
      <c r="AN458" s="107" t="s">
        <v>2728</v>
      </c>
      <c r="AR458" s="32">
        <f t="shared" si="5"/>
        <v>44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Z458" s="479"/>
      <c r="CC458" s="246"/>
      <c r="CD458" s="56"/>
      <c r="CE458" s="56"/>
      <c r="CM458" s="479"/>
      <c r="CP458" s="28"/>
      <c r="CQ458" s="56"/>
    </row>
    <row r="459" spans="1:95" ht="15.75">
      <c r="A459" s="107" t="s">
        <v>2709</v>
      </c>
      <c r="B459" s="3"/>
      <c r="C459" s="3"/>
      <c r="D459" s="32"/>
      <c r="E459" s="555">
        <f t="shared" si="4"/>
        <v>11300.399999999998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A459" s="9">
        <v>536.6</v>
      </c>
      <c r="AB459" s="9">
        <v>472.5</v>
      </c>
      <c r="AC459" s="9">
        <v>152.9</v>
      </c>
      <c r="AD459" s="9">
        <v>589</v>
      </c>
      <c r="AE459" s="9">
        <v>677.2</v>
      </c>
      <c r="AF459" s="9">
        <v>787.1</v>
      </c>
      <c r="AG459" s="9">
        <v>602.29999999999995</v>
      </c>
      <c r="AH459" s="9">
        <v>14.399999999999999</v>
      </c>
      <c r="AI459" s="527">
        <v>1993.8999999999999</v>
      </c>
      <c r="AN459" s="107" t="s">
        <v>2709</v>
      </c>
      <c r="AR459" s="32">
        <f t="shared" si="5"/>
        <v>56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Z459" s="479"/>
      <c r="CC459" s="246"/>
      <c r="CD459" s="56"/>
      <c r="CE459" s="56"/>
      <c r="CM459" s="479"/>
      <c r="CP459" s="246"/>
      <c r="CQ459" s="56"/>
    </row>
    <row r="460" spans="1:95" ht="15.75">
      <c r="A460" s="107" t="s">
        <v>658</v>
      </c>
      <c r="B460" s="3"/>
      <c r="C460" s="3"/>
      <c r="D460" s="32"/>
      <c r="E460" s="555">
        <f t="shared" si="4"/>
        <v>10861.9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A460" s="9">
        <v>291.70000000000005</v>
      </c>
      <c r="AB460" s="9">
        <v>567.1</v>
      </c>
      <c r="AC460" s="9">
        <v>106.6</v>
      </c>
      <c r="AD460" s="9">
        <v>472.2</v>
      </c>
      <c r="AE460" s="9">
        <v>527.4</v>
      </c>
      <c r="AF460" s="9">
        <v>402.5</v>
      </c>
      <c r="AG460" s="9">
        <v>406.29999999999995</v>
      </c>
      <c r="AH460" s="9">
        <v>0</v>
      </c>
      <c r="AI460" s="527">
        <v>1571.6</v>
      </c>
      <c r="AN460" s="107" t="s">
        <v>658</v>
      </c>
      <c r="AR460" s="32">
        <f t="shared" si="5"/>
        <v>45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Z460" s="479"/>
      <c r="CC460" s="28"/>
      <c r="CD460" s="56"/>
      <c r="CE460" s="56"/>
      <c r="CJ460" s="28"/>
      <c r="CK460" s="56"/>
      <c r="CM460" s="479"/>
      <c r="CP460" s="246"/>
      <c r="CQ460" s="56"/>
    </row>
    <row r="461" spans="1:95" ht="15.75">
      <c r="A461" s="285" t="s">
        <v>1655</v>
      </c>
      <c r="B461" s="3"/>
      <c r="C461" s="3"/>
      <c r="D461" s="32"/>
      <c r="E461" s="555">
        <f t="shared" si="4"/>
        <v>12362.4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A461" s="9">
        <v>655.5</v>
      </c>
      <c r="AB461" s="9">
        <v>611.20000000000005</v>
      </c>
      <c r="AC461" s="9">
        <v>125.5</v>
      </c>
      <c r="AD461" s="9">
        <v>647</v>
      </c>
      <c r="AE461" s="9">
        <v>672.80000000000007</v>
      </c>
      <c r="AF461" s="9">
        <v>669.7</v>
      </c>
      <c r="AG461" s="9">
        <v>691.3</v>
      </c>
      <c r="AH461" s="9">
        <v>5.6000000000000005</v>
      </c>
      <c r="AI461" s="527">
        <v>1577.5</v>
      </c>
      <c r="AN461" s="285" t="s">
        <v>1655</v>
      </c>
      <c r="AR461" s="32">
        <f t="shared" si="5"/>
        <v>54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Z461" s="479"/>
      <c r="CC461" s="28"/>
      <c r="CD461" s="56"/>
      <c r="CE461" s="56"/>
      <c r="CJ461" s="28"/>
      <c r="CK461" s="56"/>
      <c r="CM461" s="479"/>
      <c r="CP461" s="28"/>
      <c r="CQ461" s="56"/>
    </row>
    <row r="462" spans="1:95" ht="15.75">
      <c r="BE462" s="479"/>
      <c r="BF462" s="481"/>
      <c r="BG462" s="481"/>
      <c r="BH462" s="241"/>
      <c r="BI462" s="479"/>
      <c r="BL462" s="28"/>
      <c r="BP462" s="479"/>
      <c r="BQ462" s="481"/>
      <c r="BR462" s="481"/>
      <c r="BS462" s="479"/>
      <c r="BT462" s="481"/>
      <c r="BU462" s="481"/>
      <c r="BV462" s="246"/>
      <c r="BW462" s="56"/>
      <c r="BZ462" s="479"/>
      <c r="CA462" s="481"/>
      <c r="CB462" s="481"/>
      <c r="CC462" s="241"/>
      <c r="CD462" s="513"/>
      <c r="CE462" s="56"/>
      <c r="CJ462" s="28"/>
      <c r="CK462" s="56"/>
      <c r="CM462" s="479"/>
      <c r="CP462" s="28"/>
      <c r="CQ462" s="56"/>
    </row>
    <row r="463" spans="1:95" ht="15.75">
      <c r="BE463" s="479"/>
      <c r="BF463" s="481"/>
      <c r="BG463" s="481"/>
      <c r="BH463" s="241"/>
      <c r="BP463" s="479"/>
      <c r="BQ463" s="481"/>
      <c r="BR463" s="481"/>
      <c r="BS463" s="479"/>
      <c r="BT463" s="481"/>
      <c r="BU463" s="481"/>
      <c r="BV463" s="246"/>
      <c r="BW463" s="56"/>
      <c r="BZ463" s="479"/>
      <c r="CA463" s="481"/>
      <c r="CB463" s="481"/>
      <c r="CC463" s="241"/>
      <c r="CD463" s="513"/>
      <c r="CE463" s="513"/>
      <c r="CM463" s="479"/>
      <c r="CN463" s="481"/>
      <c r="CO463" s="481"/>
      <c r="CP463" s="246"/>
      <c r="CQ463" s="56"/>
    </row>
    <row r="464" spans="1:95" ht="15.75">
      <c r="A464"/>
      <c r="C464" s="110"/>
      <c r="BE464" s="479"/>
      <c r="BF464" s="481"/>
      <c r="BG464" s="481"/>
      <c r="BH464" s="241"/>
      <c r="BP464" s="479"/>
      <c r="BQ464" s="481"/>
      <c r="BR464" s="481"/>
      <c r="BS464" s="479"/>
      <c r="BT464" s="481"/>
      <c r="BU464" s="481"/>
      <c r="BV464" s="246"/>
      <c r="BW464" s="56"/>
      <c r="BZ464" s="479"/>
      <c r="CA464" s="481"/>
      <c r="CB464" s="481"/>
      <c r="CC464" s="241"/>
      <c r="CD464" s="513"/>
      <c r="CE464" s="513"/>
      <c r="CM464" s="479"/>
      <c r="CN464" s="481"/>
      <c r="CO464" s="481"/>
      <c r="CP464" s="246"/>
      <c r="CQ464" s="56"/>
    </row>
    <row r="465" spans="1:95" ht="15.75">
      <c r="A465"/>
      <c r="C465" s="196"/>
      <c r="E465" s="56"/>
      <c r="BM465" s="479"/>
      <c r="BN465" s="481"/>
      <c r="BO465" s="481"/>
      <c r="BP465" s="479"/>
      <c r="BQ465" s="481"/>
      <c r="BR465" s="481"/>
      <c r="BS465" s="479"/>
      <c r="BT465" s="481"/>
      <c r="BU465" s="481"/>
      <c r="BV465" s="246"/>
      <c r="BW465" s="56"/>
      <c r="BZ465" s="479"/>
      <c r="CA465" s="481"/>
      <c r="CB465" s="481"/>
      <c r="CC465" s="241"/>
      <c r="CD465" s="513"/>
      <c r="CE465" s="513"/>
      <c r="CM465" s="479"/>
      <c r="CN465" s="481"/>
      <c r="CO465" s="481"/>
      <c r="CP465" s="246"/>
      <c r="CQ465" s="56"/>
    </row>
    <row r="466" spans="1:95" ht="15.75">
      <c r="A466"/>
      <c r="C466" s="196"/>
      <c r="E466" s="56"/>
      <c r="BM466" s="479"/>
      <c r="BN466" s="481"/>
      <c r="BO466" s="481"/>
      <c r="BP466" s="479"/>
      <c r="BQ466" s="481"/>
      <c r="BR466" s="481"/>
      <c r="BS466" s="479"/>
      <c r="BT466" s="481"/>
      <c r="BU466" s="481"/>
      <c r="BV466" s="246"/>
      <c r="BW466" s="56"/>
      <c r="BZ466" s="479"/>
      <c r="CA466" s="481"/>
      <c r="CB466" s="481"/>
      <c r="CC466" s="241"/>
      <c r="CD466" s="513"/>
      <c r="CE466" s="513"/>
      <c r="CM466" s="479"/>
      <c r="CN466" s="481"/>
      <c r="CO466" s="481"/>
      <c r="CP466" s="246"/>
      <c r="CQ466" s="56"/>
    </row>
    <row r="467" spans="1:95" ht="15.75">
      <c r="A467"/>
      <c r="C467" s="196"/>
      <c r="E467" s="56"/>
      <c r="BM467" s="479"/>
      <c r="BN467" s="481"/>
      <c r="BO467" s="481"/>
      <c r="BP467" s="479"/>
      <c r="BQ467" s="481"/>
      <c r="BR467" s="481"/>
      <c r="BS467" s="479"/>
      <c r="BT467" s="481"/>
      <c r="BU467" s="481"/>
      <c r="BV467" s="246"/>
      <c r="BW467" s="56"/>
      <c r="BZ467" s="479"/>
      <c r="CA467" s="481"/>
      <c r="CB467" s="481"/>
      <c r="CC467" s="241"/>
      <c r="CD467" s="513"/>
      <c r="CE467" s="513"/>
      <c r="CM467" s="479"/>
      <c r="CN467" s="481"/>
      <c r="CO467" s="481"/>
      <c r="CP467" s="246"/>
      <c r="CQ467" s="56"/>
    </row>
    <row r="468" spans="1:95" ht="15.75">
      <c r="A468"/>
      <c r="C468" s="196"/>
      <c r="E468" s="56"/>
      <c r="BM468" s="479"/>
      <c r="BN468" s="481"/>
      <c r="BO468" s="481"/>
      <c r="BP468" s="479"/>
      <c r="BQ468" s="481"/>
      <c r="BR468" s="481"/>
      <c r="BS468" s="479"/>
      <c r="BT468" s="481"/>
      <c r="BU468" s="481"/>
      <c r="BV468" s="246"/>
      <c r="BW468" s="56"/>
      <c r="BZ468" s="479"/>
      <c r="CA468" s="481"/>
      <c r="CB468" s="481"/>
      <c r="CC468" s="241"/>
      <c r="CD468" s="513"/>
      <c r="CE468" s="513"/>
      <c r="CM468" s="479"/>
      <c r="CN468" s="481"/>
      <c r="CO468" s="481"/>
      <c r="CP468" s="246"/>
      <c r="CQ468" s="56"/>
    </row>
    <row r="469" spans="1:95" ht="15.75">
      <c r="A469"/>
      <c r="C469" s="196"/>
      <c r="E469" s="56"/>
      <c r="BM469" s="479"/>
      <c r="BN469" s="481"/>
      <c r="BO469" s="481"/>
      <c r="BP469" s="479"/>
      <c r="BQ469" s="481"/>
      <c r="BR469" s="481"/>
      <c r="BS469" s="479"/>
      <c r="BT469" s="481"/>
      <c r="BU469" s="481"/>
      <c r="BV469" s="246"/>
      <c r="BW469" s="56"/>
      <c r="BZ469" s="479"/>
      <c r="CA469" s="481"/>
      <c r="CB469" s="481"/>
      <c r="CC469" s="241"/>
      <c r="CD469" s="513"/>
      <c r="CE469" s="513"/>
      <c r="CM469" s="479"/>
      <c r="CN469" s="481"/>
      <c r="CO469" s="481"/>
      <c r="CP469" s="246"/>
      <c r="CQ469" s="56"/>
    </row>
    <row r="470" spans="1:95" ht="15.75">
      <c r="A470"/>
      <c r="C470" s="196"/>
      <c r="E470" s="56"/>
      <c r="BM470" s="479"/>
      <c r="BN470" s="481"/>
      <c r="BO470" s="481"/>
      <c r="BP470" s="479"/>
      <c r="BQ470" s="481"/>
      <c r="BR470" s="481"/>
      <c r="BS470" s="479"/>
      <c r="BT470" s="481"/>
      <c r="BU470" s="481"/>
      <c r="BV470" s="481"/>
      <c r="BW470" s="481"/>
      <c r="BZ470" s="481"/>
      <c r="CA470" s="479"/>
      <c r="CD470" s="246"/>
      <c r="CE470" s="513"/>
      <c r="CM470" s="479"/>
      <c r="CN470" s="481"/>
      <c r="CO470" s="481"/>
      <c r="CP470" s="246"/>
      <c r="CQ470" s="56"/>
    </row>
    <row r="471" spans="1:95" ht="15.75">
      <c r="A471"/>
      <c r="C471" s="196"/>
      <c r="E471" s="56"/>
      <c r="BM471" s="479"/>
      <c r="BN471" s="481"/>
      <c r="BO471" s="481"/>
      <c r="BP471" s="479"/>
      <c r="BQ471" s="481"/>
      <c r="BR471" s="481"/>
      <c r="BS471" s="479"/>
      <c r="BT471" s="481"/>
      <c r="BU471" s="481"/>
      <c r="BV471" s="246"/>
      <c r="BW471" s="56"/>
      <c r="BZ471" s="479"/>
      <c r="CA471" s="481"/>
      <c r="CB471" s="481"/>
      <c r="CC471" s="241"/>
      <c r="CD471" s="513"/>
      <c r="CE471" s="470"/>
      <c r="CM471" s="479"/>
      <c r="CN471" s="481"/>
      <c r="CO471" s="481"/>
      <c r="CP471" s="481"/>
      <c r="CQ471" s="481"/>
    </row>
    <row r="472" spans="1:95" ht="15.75">
      <c r="A472"/>
      <c r="C472" s="196"/>
      <c r="E472" s="56"/>
      <c r="BI472" s="479"/>
      <c r="BJ472" s="481"/>
      <c r="BK472" s="481"/>
      <c r="BL472" s="241"/>
      <c r="BM472" s="479"/>
      <c r="BN472" s="481"/>
      <c r="BO472" s="481"/>
      <c r="BP472" s="479"/>
      <c r="BQ472" s="481"/>
      <c r="BR472" s="481"/>
      <c r="BS472" s="479"/>
      <c r="BT472" s="481"/>
      <c r="BU472" s="481"/>
      <c r="BV472" s="246"/>
      <c r="BW472" s="56"/>
      <c r="BZ472" s="479"/>
      <c r="CA472" s="481"/>
      <c r="CB472" s="481"/>
      <c r="CC472" s="241"/>
      <c r="CD472" s="513"/>
      <c r="CE472" s="513"/>
      <c r="CM472" s="479"/>
      <c r="CN472" s="481"/>
      <c r="CO472" s="481"/>
      <c r="CP472" s="246"/>
      <c r="CQ472" s="56"/>
    </row>
    <row r="473" spans="1:95" ht="15.75">
      <c r="A473"/>
      <c r="E473" s="481"/>
      <c r="BI473" s="479"/>
      <c r="BJ473" s="481"/>
      <c r="BK473" s="481"/>
      <c r="BL473" s="241"/>
      <c r="BM473" s="479"/>
      <c r="BN473" s="481"/>
      <c r="BO473" s="481"/>
      <c r="BP473" s="479"/>
      <c r="BQ473" s="481"/>
      <c r="BR473" s="481"/>
      <c r="BS473" s="479"/>
      <c r="BT473" s="481"/>
      <c r="BU473" s="481"/>
      <c r="BV473" s="246"/>
      <c r="BW473" s="56"/>
      <c r="BZ473" s="479"/>
      <c r="CA473" s="481"/>
      <c r="CB473" s="481"/>
      <c r="CC473" s="241"/>
      <c r="CD473" s="513"/>
      <c r="CE473" s="513"/>
      <c r="CM473" s="479"/>
      <c r="CN473" s="481"/>
      <c r="CO473" s="481"/>
      <c r="CP473" s="246"/>
      <c r="CQ473" s="56"/>
    </row>
    <row r="474" spans="1:95" ht="15.75">
      <c r="A474"/>
      <c r="C474" s="110"/>
      <c r="D474" s="28"/>
      <c r="E474" s="481"/>
      <c r="BI474" s="479"/>
      <c r="BJ474" s="481"/>
      <c r="BK474" s="481"/>
      <c r="BL474" s="241"/>
      <c r="BM474" s="479"/>
      <c r="BN474" s="481"/>
      <c r="BO474" s="481"/>
      <c r="BP474" s="479"/>
      <c r="BQ474" s="481"/>
      <c r="BR474" s="481"/>
      <c r="BS474" s="479"/>
      <c r="BT474" s="481"/>
      <c r="BU474" s="481"/>
      <c r="BV474" s="246"/>
      <c r="BW474" s="56"/>
      <c r="BZ474" s="479"/>
      <c r="CA474" s="481"/>
      <c r="CB474" s="481"/>
      <c r="CC474" s="241"/>
      <c r="CD474" s="513"/>
      <c r="CE474" s="513"/>
      <c r="CM474" s="479"/>
      <c r="CN474" s="481"/>
      <c r="CO474" s="481"/>
      <c r="CP474" s="246"/>
      <c r="CQ474" s="56"/>
    </row>
    <row r="475" spans="1:95" ht="15.75">
      <c r="A475"/>
      <c r="C475" s="196"/>
      <c r="E475" s="481"/>
      <c r="BI475" s="479"/>
      <c r="BJ475" s="481"/>
      <c r="BK475" s="481"/>
      <c r="BL475" s="241"/>
      <c r="BM475" s="479"/>
      <c r="BN475" s="481"/>
      <c r="BO475" s="481"/>
      <c r="BP475" s="479"/>
      <c r="BQ475" s="481"/>
      <c r="BR475" s="481"/>
      <c r="BS475" s="479"/>
      <c r="BT475" s="481"/>
      <c r="BU475" s="481"/>
      <c r="BV475" s="246"/>
      <c r="BW475" s="56"/>
      <c r="BZ475" s="479"/>
      <c r="CA475" s="481"/>
      <c r="CB475" s="481"/>
      <c r="CC475" s="241"/>
      <c r="CD475" s="513"/>
      <c r="CE475" s="513"/>
      <c r="CM475" s="479"/>
      <c r="CN475" s="481"/>
      <c r="CO475" s="481"/>
      <c r="CP475" s="246"/>
      <c r="CQ475" s="56"/>
    </row>
    <row r="476" spans="1:95" ht="15.75">
      <c r="A476"/>
      <c r="C476" s="196"/>
      <c r="E476" s="481"/>
      <c r="BI476" s="479"/>
      <c r="BJ476" s="481"/>
      <c r="BK476" s="481"/>
      <c r="BL476" s="241"/>
      <c r="BM476" s="479"/>
      <c r="BN476" s="481"/>
      <c r="BO476" s="481"/>
      <c r="BP476" s="479"/>
      <c r="BQ476" s="481"/>
      <c r="BR476" s="481"/>
      <c r="BS476" s="479"/>
      <c r="BT476" s="481"/>
      <c r="BU476" s="481"/>
      <c r="BV476" s="246"/>
      <c r="BW476" s="56"/>
      <c r="BZ476" s="479"/>
      <c r="CA476" s="481"/>
      <c r="CB476" s="481"/>
      <c r="CC476" s="241"/>
      <c r="CD476" s="513"/>
      <c r="CE476" s="513"/>
      <c r="CM476" s="479"/>
      <c r="CN476" s="481"/>
      <c r="CO476" s="481"/>
      <c r="CP476" s="246"/>
      <c r="CQ476" s="56"/>
    </row>
    <row r="477" spans="1:95" ht="15.75">
      <c r="A477"/>
      <c r="C477" s="196"/>
      <c r="E477" s="481"/>
      <c r="BI477" s="479"/>
      <c r="BJ477" s="481"/>
      <c r="BK477" s="481"/>
      <c r="BL477" s="241"/>
      <c r="BM477" s="479"/>
      <c r="BN477" s="481"/>
      <c r="BO477" s="481"/>
      <c r="BP477" s="479"/>
      <c r="BQ477" s="481"/>
      <c r="BR477" s="481"/>
      <c r="BS477" s="479"/>
      <c r="BT477" s="481"/>
      <c r="BU477" s="481"/>
      <c r="BV477" s="246"/>
      <c r="BW477" s="56"/>
      <c r="BZ477" s="479"/>
      <c r="CA477" s="481"/>
      <c r="CB477" s="481"/>
      <c r="CC477" s="241"/>
      <c r="CD477" s="513"/>
      <c r="CE477" s="513"/>
      <c r="CM477" s="479"/>
      <c r="CN477" s="481"/>
      <c r="CO477" s="481"/>
      <c r="CP477" s="246"/>
      <c r="CQ477" s="56"/>
    </row>
    <row r="478" spans="1:95" ht="15.75">
      <c r="A478"/>
      <c r="C478" s="196"/>
      <c r="E478" s="481"/>
      <c r="BI478" s="479"/>
      <c r="BJ478" s="481"/>
      <c r="BK478" s="481"/>
      <c r="BL478" s="241"/>
      <c r="BM478" s="479"/>
      <c r="BN478" s="481"/>
      <c r="BO478" s="481"/>
      <c r="BP478" s="481"/>
      <c r="BQ478" s="481"/>
      <c r="BR478" s="481"/>
      <c r="BS478" s="481"/>
      <c r="BT478" s="481"/>
      <c r="BU478" s="481"/>
      <c r="BV478" s="481"/>
      <c r="BW478" s="481"/>
      <c r="BZ478" s="481"/>
      <c r="CA478" s="479"/>
      <c r="CD478" s="28"/>
      <c r="CE478" s="513"/>
      <c r="CM478" s="479"/>
      <c r="CN478" s="481"/>
      <c r="CO478" s="481"/>
      <c r="CP478" s="246"/>
      <c r="CQ478" s="56"/>
    </row>
    <row r="479" spans="1:95" ht="15.75">
      <c r="A479"/>
      <c r="E479" s="481"/>
      <c r="BI479" s="479"/>
      <c r="BJ479" s="481"/>
      <c r="BK479" s="481"/>
      <c r="BL479" s="241"/>
      <c r="BM479" s="479"/>
      <c r="BN479" s="481"/>
      <c r="BO479" s="481"/>
      <c r="BP479" s="519"/>
      <c r="BQ479" s="481"/>
      <c r="BR479" s="481"/>
      <c r="BS479" s="38"/>
      <c r="BT479" s="38"/>
      <c r="BU479" s="38"/>
      <c r="BV479" s="38"/>
      <c r="BW479" s="38"/>
      <c r="BZ479" s="479"/>
      <c r="CC479" s="246"/>
      <c r="CD479" s="56"/>
      <c r="CM479" s="481"/>
      <c r="CN479" s="481"/>
      <c r="CO479" s="481"/>
      <c r="CP479" s="481"/>
      <c r="CQ479" s="481"/>
    </row>
    <row r="480" spans="1:95" ht="20.25">
      <c r="A480" s="481"/>
      <c r="B480" s="481"/>
      <c r="C480" s="110"/>
      <c r="E480" s="481"/>
      <c r="BI480" s="479"/>
      <c r="BJ480" s="481"/>
      <c r="BK480" s="481"/>
      <c r="BL480" s="504"/>
      <c r="BM480" s="479"/>
      <c r="BN480" s="481"/>
      <c r="BO480" s="481"/>
      <c r="BP480" s="525"/>
      <c r="BZ480" s="479"/>
      <c r="CC480" s="246"/>
      <c r="CD480" s="56"/>
      <c r="CM480" s="38"/>
      <c r="CN480" s="38"/>
      <c r="CO480" s="38"/>
      <c r="CP480" s="38"/>
      <c r="CQ480" s="38"/>
    </row>
    <row r="481" spans="1:127" ht="15.75">
      <c r="A481" s="481"/>
      <c r="B481" s="481"/>
      <c r="C481" s="196"/>
      <c r="E481" s="481"/>
      <c r="BI481" s="479"/>
      <c r="BJ481" s="481"/>
      <c r="BK481" s="481"/>
      <c r="BL481" s="241"/>
      <c r="BM481" s="481"/>
      <c r="BN481" s="480"/>
      <c r="BO481" s="481"/>
      <c r="BP481" s="497"/>
      <c r="BZ481" s="479"/>
      <c r="CC481" s="246"/>
      <c r="CD481" s="56"/>
    </row>
    <row r="482" spans="1:127" ht="18">
      <c r="A482" s="481"/>
      <c r="B482" s="481"/>
      <c r="C482" s="196"/>
      <c r="E482" s="481"/>
      <c r="BI482" s="479"/>
      <c r="BJ482" s="481"/>
      <c r="BK482" s="481"/>
      <c r="BL482" s="241"/>
      <c r="BM482" s="481"/>
      <c r="BN482" s="480"/>
      <c r="BO482" s="319"/>
      <c r="BP482" s="510"/>
      <c r="BQ482" s="507"/>
      <c r="BR482" s="507"/>
      <c r="BS482" s="510"/>
      <c r="BT482" s="463"/>
      <c r="BU482" s="463"/>
      <c r="BV482" s="463"/>
      <c r="BW482" s="463"/>
      <c r="BZ482" s="479"/>
      <c r="CC482" s="246"/>
      <c r="CD482" s="56"/>
    </row>
    <row r="483" spans="1:127" ht="18">
      <c r="A483" s="481"/>
      <c r="B483" s="481"/>
      <c r="C483" s="196"/>
      <c r="D483" s="244"/>
      <c r="E483" s="481"/>
      <c r="BI483" s="479"/>
      <c r="BJ483" s="481"/>
      <c r="BK483" s="481"/>
      <c r="BL483" s="241"/>
      <c r="BM483" s="316"/>
      <c r="BN483" s="316"/>
      <c r="BO483" s="316"/>
      <c r="BP483" s="479"/>
      <c r="BS483" s="479"/>
      <c r="BV483" s="246"/>
      <c r="BW483" s="56"/>
      <c r="BZ483" s="479"/>
      <c r="CC483" s="246"/>
      <c r="CD483" s="56"/>
      <c r="CM483" s="510"/>
      <c r="CN483" s="463"/>
      <c r="CO483" s="463"/>
      <c r="CP483" s="463"/>
      <c r="CQ483" s="463"/>
    </row>
    <row r="484" spans="1:127" ht="15.75">
      <c r="A484" s="481"/>
      <c r="B484" s="481"/>
      <c r="C484" s="110"/>
      <c r="D484" s="244"/>
      <c r="E484" s="481"/>
      <c r="BI484" s="479"/>
      <c r="BJ484" s="481"/>
      <c r="BK484" s="481"/>
      <c r="BL484" s="241"/>
      <c r="BM484" s="256"/>
      <c r="BN484" s="256"/>
      <c r="BO484" s="256"/>
      <c r="BP484" s="479"/>
      <c r="BS484" s="479"/>
      <c r="BV484" s="246"/>
      <c r="BW484" s="56"/>
      <c r="BZ484" s="479"/>
      <c r="CC484" s="246"/>
      <c r="CD484" s="56"/>
      <c r="CM484" s="479"/>
      <c r="CP484" s="246"/>
      <c r="CQ484" s="56"/>
    </row>
    <row r="485" spans="1:127" ht="15.75">
      <c r="A485" s="481"/>
      <c r="B485" s="481"/>
      <c r="D485" s="244"/>
      <c r="E485" s="481"/>
      <c r="BI485" s="479"/>
      <c r="BJ485" s="481"/>
      <c r="BK485" s="481"/>
      <c r="BL485" s="241"/>
      <c r="BM485" s="479"/>
      <c r="BP485" s="479"/>
      <c r="BS485" s="479"/>
      <c r="BV485" s="246"/>
      <c r="BW485" s="56"/>
      <c r="BZ485" s="479"/>
      <c r="CC485" s="246"/>
      <c r="CD485" s="56"/>
      <c r="CM485" s="479"/>
      <c r="CP485" s="246"/>
      <c r="CQ485" s="56"/>
    </row>
    <row r="486" spans="1:127" ht="15.75">
      <c r="A486" s="481"/>
      <c r="B486" s="481"/>
      <c r="C486" s="481"/>
      <c r="D486" s="481"/>
      <c r="E486" s="481"/>
      <c r="BI486" s="479"/>
      <c r="BJ486" s="481"/>
      <c r="BK486" s="481"/>
      <c r="BL486" s="241"/>
      <c r="BM486" s="479"/>
      <c r="BP486" s="479"/>
      <c r="BS486" s="479"/>
      <c r="BV486" s="246"/>
      <c r="BW486" s="56"/>
      <c r="BZ486" s="479"/>
      <c r="CC486" s="246"/>
      <c r="CD486" s="56"/>
      <c r="CM486" s="479"/>
      <c r="CP486" s="246"/>
      <c r="CQ486" s="56"/>
    </row>
    <row r="487" spans="1:127" s="14" customFormat="1" ht="15" customHeight="1">
      <c r="A487" s="562" t="s">
        <v>4931</v>
      </c>
      <c r="B487" s="563"/>
      <c r="C487" s="564"/>
      <c r="D487" s="565"/>
      <c r="E487" s="565"/>
      <c r="F487" s="456"/>
      <c r="G487" s="456"/>
      <c r="H487" s="456"/>
      <c r="I487" s="456"/>
      <c r="J487" s="456"/>
      <c r="K487" s="456"/>
      <c r="L487" s="456"/>
      <c r="M487" s="456"/>
      <c r="N487" s="456"/>
      <c r="O487" s="456"/>
      <c r="P487" s="456"/>
      <c r="Q487" s="456"/>
      <c r="R487" s="456"/>
      <c r="S487" s="456"/>
      <c r="T487" s="456"/>
      <c r="U487" s="456"/>
      <c r="V487" s="456"/>
      <c r="W487" s="456"/>
      <c r="X487" s="456"/>
      <c r="Y487" s="456"/>
      <c r="Z487" s="456"/>
      <c r="AA487" s="566" t="s">
        <v>4946</v>
      </c>
      <c r="AB487" s="567"/>
      <c r="AC487" s="564"/>
      <c r="BI487" s="568"/>
      <c r="BJ487" s="569"/>
      <c r="BK487" s="569"/>
      <c r="BL487" s="570"/>
      <c r="BM487" s="568"/>
      <c r="BP487" s="568"/>
      <c r="BS487" s="568"/>
      <c r="BV487" s="571"/>
      <c r="BW487" s="572"/>
      <c r="BZ487"/>
      <c r="CA487" s="479"/>
      <c r="CB487"/>
      <c r="CC487"/>
      <c r="CD487" s="28"/>
      <c r="CE487"/>
      <c r="CM487" s="568"/>
      <c r="CP487" s="571"/>
      <c r="CQ487" s="572"/>
      <c r="DW487" s="572"/>
    </row>
    <row r="488" spans="1:127" s="270" customFormat="1" ht="15" customHeight="1">
      <c r="A488" s="573" t="s">
        <v>4932</v>
      </c>
      <c r="B488" s="574"/>
      <c r="C488" s="575"/>
      <c r="D488" s="576"/>
      <c r="E488" s="576"/>
      <c r="F488" s="457"/>
      <c r="G488" s="576"/>
      <c r="H488" s="457"/>
      <c r="I488" s="457"/>
      <c r="J488" s="457"/>
      <c r="K488" s="457"/>
      <c r="L488" s="457"/>
      <c r="M488" s="457"/>
      <c r="N488" s="457"/>
      <c r="O488" s="457"/>
      <c r="P488" s="576"/>
      <c r="Q488" s="457"/>
      <c r="R488" s="457"/>
      <c r="S488" s="457"/>
      <c r="T488" s="457"/>
      <c r="U488" s="457"/>
      <c r="V488" s="457"/>
      <c r="W488" s="457"/>
      <c r="X488" s="457"/>
      <c r="Y488" s="457"/>
      <c r="Z488" s="457"/>
      <c r="AA488" s="577" t="s">
        <v>4947</v>
      </c>
      <c r="AB488" s="578"/>
      <c r="AC488" s="575"/>
      <c r="BI488" s="579"/>
      <c r="BJ488" s="579"/>
      <c r="BK488" s="579"/>
      <c r="BL488" s="579"/>
      <c r="BM488" s="580"/>
      <c r="BP488" s="580"/>
      <c r="BS488" s="580"/>
      <c r="BZ488" s="479"/>
      <c r="CA488"/>
      <c r="CB488"/>
      <c r="CC488" s="246"/>
      <c r="CD488" s="56"/>
      <c r="CE488"/>
      <c r="CM488" s="580"/>
    </row>
    <row r="489" spans="1:127" s="270" customFormat="1" ht="15" customHeight="1">
      <c r="A489" s="457"/>
      <c r="B489" s="457"/>
      <c r="C489" s="457"/>
      <c r="D489" s="566"/>
      <c r="E489" s="567"/>
      <c r="F489" s="564"/>
      <c r="G489" s="576"/>
      <c r="H489" s="457"/>
      <c r="I489" s="457"/>
      <c r="J489" s="457"/>
      <c r="K489" s="457"/>
      <c r="L489" s="457"/>
      <c r="M489" s="457"/>
      <c r="N489" s="457"/>
      <c r="O489" s="457"/>
      <c r="P489" s="576"/>
      <c r="Q489" s="457"/>
      <c r="R489" s="457"/>
      <c r="S489" s="457"/>
      <c r="T489" s="457"/>
      <c r="U489" s="457"/>
      <c r="V489" s="457"/>
      <c r="W489" s="457"/>
      <c r="X489" s="566"/>
      <c r="Y489" s="567"/>
      <c r="Z489" s="564"/>
      <c r="AA489" s="457"/>
      <c r="AB489" s="457"/>
      <c r="AC489" s="457"/>
      <c r="BI489" s="581"/>
      <c r="BJ489" s="579"/>
      <c r="BK489" s="579"/>
      <c r="BL489" s="579"/>
      <c r="BM489" s="580"/>
      <c r="BP489" s="580"/>
      <c r="BS489" s="580"/>
      <c r="BZ489" s="479"/>
      <c r="CA489"/>
      <c r="CB489"/>
      <c r="CC489" s="246"/>
      <c r="CD489" s="56"/>
      <c r="CE489"/>
      <c r="CM489" s="580"/>
    </row>
    <row r="490" spans="1:127" s="270" customFormat="1" ht="15" customHeight="1">
      <c r="A490" s="457"/>
      <c r="B490" s="576"/>
      <c r="C490" s="457"/>
      <c r="D490" s="577"/>
      <c r="E490" s="578"/>
      <c r="F490" s="575"/>
      <c r="G490" s="576"/>
      <c r="H490" s="457"/>
      <c r="I490" s="457"/>
      <c r="J490" s="457"/>
      <c r="K490" s="457"/>
      <c r="L490" s="457"/>
      <c r="M490" s="457"/>
      <c r="N490" s="457"/>
      <c r="O490" s="457"/>
      <c r="P490" s="576"/>
      <c r="Q490" s="457"/>
      <c r="R490" s="457"/>
      <c r="S490" s="457"/>
      <c r="T490" s="457"/>
      <c r="U490" s="457"/>
      <c r="V490" s="457"/>
      <c r="W490" s="457"/>
      <c r="X490" s="577"/>
      <c r="Y490" s="578"/>
      <c r="Z490" s="575"/>
      <c r="AA490" s="457"/>
      <c r="AB490" s="457"/>
      <c r="AC490" s="457"/>
      <c r="BI490" s="580"/>
      <c r="BM490" s="580"/>
      <c r="BP490" s="580"/>
      <c r="BS490" s="580"/>
      <c r="BZ490" s="479"/>
      <c r="CA490"/>
      <c r="CB490"/>
      <c r="CC490" s="246"/>
      <c r="CD490" s="56"/>
      <c r="CE490"/>
      <c r="CK490" s="579"/>
      <c r="CL490" s="579"/>
      <c r="CM490" s="580"/>
      <c r="CR490" s="579"/>
      <c r="CS490" s="579"/>
      <c r="CT490" s="579"/>
      <c r="CU490" s="579"/>
      <c r="CV490" s="579"/>
      <c r="CW490" s="579"/>
    </row>
    <row r="491" spans="1:127" s="270" customFormat="1" ht="15" customHeight="1">
      <c r="A491" s="566" t="s">
        <v>4930</v>
      </c>
      <c r="B491" s="567"/>
      <c r="C491" s="564"/>
      <c r="D491" s="576"/>
      <c r="E491" s="576"/>
      <c r="F491" s="457"/>
      <c r="G491" s="457"/>
      <c r="H491" s="457"/>
      <c r="I491" s="457"/>
      <c r="J491" s="457"/>
      <c r="K491" s="457"/>
      <c r="L491" s="457"/>
      <c r="M491" s="457"/>
      <c r="N491" s="457"/>
      <c r="O491" s="457"/>
      <c r="P491" s="576"/>
      <c r="Q491" s="457"/>
      <c r="R491" s="457"/>
      <c r="S491" s="457"/>
      <c r="T491" s="457"/>
      <c r="U491" s="576"/>
      <c r="V491" s="457"/>
      <c r="W491" s="457"/>
      <c r="X491" s="576"/>
      <c r="Y491" s="457"/>
      <c r="Z491" s="457"/>
      <c r="AA491" s="566" t="s">
        <v>4948</v>
      </c>
      <c r="AB491" s="567"/>
      <c r="AC491" s="564"/>
      <c r="BI491" s="580"/>
      <c r="BM491" s="580"/>
      <c r="BP491" s="580"/>
      <c r="BS491" s="580"/>
      <c r="BZ491" s="479"/>
      <c r="CA491"/>
      <c r="CB491"/>
      <c r="CC491" s="246"/>
      <c r="CD491" s="56"/>
      <c r="CE491"/>
      <c r="CM491" s="580"/>
    </row>
    <row r="492" spans="1:127" s="270" customFormat="1" ht="15" customHeight="1">
      <c r="A492" s="577" t="s">
        <v>4935</v>
      </c>
      <c r="B492" s="578"/>
      <c r="C492" s="575"/>
      <c r="D492" s="576"/>
      <c r="E492" s="576"/>
      <c r="F492" s="457"/>
      <c r="G492" s="457"/>
      <c r="H492" s="457"/>
      <c r="I492" s="457"/>
      <c r="J492" s="457"/>
      <c r="K492" s="457"/>
      <c r="L492" s="457"/>
      <c r="M492" s="457"/>
      <c r="N492" s="457"/>
      <c r="O492" s="457"/>
      <c r="P492" s="576"/>
      <c r="Q492" s="457"/>
      <c r="R492" s="457"/>
      <c r="S492" s="457"/>
      <c r="T492" s="457"/>
      <c r="U492" s="576"/>
      <c r="V492" s="457"/>
      <c r="W492" s="457"/>
      <c r="X492" s="576"/>
      <c r="Y492" s="457"/>
      <c r="Z492" s="457"/>
      <c r="AA492" s="577" t="s">
        <v>4949</v>
      </c>
      <c r="AB492" s="578"/>
      <c r="AC492" s="575"/>
      <c r="BI492" s="580"/>
      <c r="BM492" s="580"/>
      <c r="BP492" s="580"/>
      <c r="BS492" s="580"/>
      <c r="BZ492" s="479"/>
      <c r="CA492"/>
      <c r="CB492"/>
      <c r="CC492" s="246"/>
      <c r="CD492" s="56"/>
      <c r="CE492"/>
      <c r="CM492" s="580"/>
    </row>
    <row r="493" spans="1:127" s="270" customFormat="1" ht="15" customHeight="1">
      <c r="A493" s="457"/>
      <c r="B493" s="576"/>
      <c r="C493" s="457"/>
      <c r="D493" s="457"/>
      <c r="E493" s="576"/>
      <c r="F493" s="457"/>
      <c r="G493" s="566"/>
      <c r="H493" s="582"/>
      <c r="I493" s="564"/>
      <c r="J493" s="457"/>
      <c r="K493" s="457"/>
      <c r="L493" s="457"/>
      <c r="M493" s="457"/>
      <c r="N493" s="457"/>
      <c r="O493" s="457"/>
      <c r="P493" s="457"/>
      <c r="Q493" s="457"/>
      <c r="R493" s="457"/>
      <c r="S493" s="457"/>
      <c r="T493" s="457"/>
      <c r="U493" s="583"/>
      <c r="V493" s="563"/>
      <c r="W493" s="584"/>
      <c r="X493" s="576"/>
      <c r="Y493" s="457"/>
      <c r="Z493" s="457"/>
      <c r="AA493" s="457"/>
      <c r="AB493" s="457"/>
      <c r="AC493" s="457"/>
      <c r="BI493" s="580"/>
      <c r="BM493" s="580"/>
      <c r="BP493" s="580"/>
      <c r="BS493" s="580"/>
      <c r="BZ493" s="479"/>
      <c r="CA493"/>
      <c r="CB493"/>
      <c r="CC493" s="246"/>
      <c r="CD493" s="56"/>
      <c r="CE493"/>
      <c r="CM493" s="580"/>
    </row>
    <row r="494" spans="1:127" s="270" customFormat="1" ht="15" customHeight="1">
      <c r="A494" s="457"/>
      <c r="B494" s="576"/>
      <c r="C494" s="457"/>
      <c r="D494" s="457"/>
      <c r="E494" s="576"/>
      <c r="F494" s="457"/>
      <c r="G494" s="577"/>
      <c r="H494" s="585"/>
      <c r="I494" s="575"/>
      <c r="J494" s="457"/>
      <c r="K494" s="457"/>
      <c r="L494" s="457"/>
      <c r="M494" s="457"/>
      <c r="N494" s="457"/>
      <c r="O494" s="457"/>
      <c r="P494" s="576"/>
      <c r="Q494" s="457"/>
      <c r="R494" s="457"/>
      <c r="S494" s="457"/>
      <c r="T494" s="457"/>
      <c r="U494" s="586"/>
      <c r="V494" s="574"/>
      <c r="W494" s="587"/>
      <c r="X494" s="576"/>
      <c r="Y494" s="457"/>
      <c r="Z494" s="457"/>
      <c r="AA494" s="457"/>
      <c r="AB494" s="457"/>
      <c r="AC494" s="457"/>
      <c r="BI494" s="580"/>
      <c r="BM494" s="580"/>
      <c r="BP494" s="580"/>
      <c r="BS494" s="580"/>
      <c r="BZ494" s="479"/>
      <c r="CA494"/>
      <c r="CB494"/>
      <c r="CC494" s="246"/>
      <c r="CD494" s="56"/>
      <c r="CE494"/>
      <c r="CM494" s="580"/>
    </row>
    <row r="495" spans="1:127" s="270" customFormat="1" ht="15" customHeight="1">
      <c r="A495" s="566" t="s">
        <v>4933</v>
      </c>
      <c r="B495" s="582"/>
      <c r="C495" s="564"/>
      <c r="D495" s="457"/>
      <c r="E495" s="457"/>
      <c r="F495" s="457"/>
      <c r="G495" s="457"/>
      <c r="H495" s="457"/>
      <c r="I495" s="457"/>
      <c r="J495" s="457"/>
      <c r="K495" s="457"/>
      <c r="L495" s="457"/>
      <c r="M495" s="457"/>
      <c r="N495" s="457"/>
      <c r="O495" s="457"/>
      <c r="P495" s="588"/>
      <c r="Q495" s="457"/>
      <c r="R495" s="457"/>
      <c r="S495" s="457"/>
      <c r="T495" s="457"/>
      <c r="U495" s="457"/>
      <c r="V495" s="457"/>
      <c r="W495" s="457"/>
      <c r="X495" s="457"/>
      <c r="Y495" s="457"/>
      <c r="Z495" s="457"/>
      <c r="AA495" s="566" t="s">
        <v>4950</v>
      </c>
      <c r="AB495" s="567"/>
      <c r="AC495" s="564"/>
      <c r="BI495" s="580"/>
      <c r="BM495" s="580"/>
      <c r="BP495" s="580"/>
      <c r="BS495" s="580"/>
      <c r="BZ495"/>
      <c r="CA495" s="479"/>
      <c r="CB495"/>
      <c r="CC495"/>
      <c r="CD495" s="28"/>
      <c r="CE495"/>
      <c r="CM495" s="580"/>
    </row>
    <row r="496" spans="1:127" s="270" customFormat="1" ht="15" customHeight="1">
      <c r="A496" s="577" t="s">
        <v>4934</v>
      </c>
      <c r="B496" s="585"/>
      <c r="C496" s="575"/>
      <c r="D496" s="457"/>
      <c r="E496" s="457"/>
      <c r="F496" s="457"/>
      <c r="G496" s="457"/>
      <c r="H496" s="457"/>
      <c r="I496" s="457"/>
      <c r="J496" s="457"/>
      <c r="K496" s="457"/>
      <c r="L496" s="457"/>
      <c r="M496" s="457"/>
      <c r="N496" s="457"/>
      <c r="O496" s="457"/>
      <c r="P496" s="588"/>
      <c r="Q496" s="457"/>
      <c r="R496" s="457"/>
      <c r="S496" s="457"/>
      <c r="T496" s="457"/>
      <c r="U496" s="457"/>
      <c r="V496" s="457"/>
      <c r="W496" s="457"/>
      <c r="X496" s="457"/>
      <c r="Y496" s="457"/>
      <c r="Z496" s="457"/>
      <c r="AA496" s="577" t="s">
        <v>4951</v>
      </c>
      <c r="AB496" s="578"/>
      <c r="AC496" s="575"/>
      <c r="BI496" s="580"/>
      <c r="BM496" s="580"/>
      <c r="BZ496" s="479"/>
      <c r="CA496"/>
      <c r="CB496"/>
      <c r="CC496" s="28"/>
      <c r="CD496" s="56"/>
      <c r="CE496"/>
    </row>
    <row r="497" spans="1:127" s="270" customFormat="1" ht="15" customHeight="1">
      <c r="A497" s="457"/>
      <c r="B497" s="457"/>
      <c r="C497" s="457"/>
      <c r="D497" s="566"/>
      <c r="E497" s="582"/>
      <c r="F497" s="564"/>
      <c r="G497" s="457"/>
      <c r="H497" s="457"/>
      <c r="I497" s="457"/>
      <c r="J497" s="457"/>
      <c r="K497" s="457"/>
      <c r="L497" s="457"/>
      <c r="M497" s="457"/>
      <c r="N497" s="457"/>
      <c r="O497" s="457"/>
      <c r="P497" s="588"/>
      <c r="Q497" s="457"/>
      <c r="R497" s="457"/>
      <c r="S497" s="457"/>
      <c r="T497" s="457"/>
      <c r="U497" s="457"/>
      <c r="V497" s="457"/>
      <c r="W497" s="457"/>
      <c r="X497" s="566"/>
      <c r="Y497" s="567"/>
      <c r="Z497" s="564"/>
      <c r="AA497" s="457"/>
      <c r="AB497" s="457"/>
      <c r="AC497" s="457"/>
      <c r="BI497" s="580"/>
      <c r="BP497" s="589"/>
      <c r="BZ497" s="479"/>
      <c r="CA497"/>
      <c r="CB497"/>
      <c r="CC497" s="28"/>
      <c r="CD497" s="56"/>
      <c r="CE497"/>
    </row>
    <row r="498" spans="1:127" s="270" customFormat="1" ht="15" customHeight="1">
      <c r="A498" s="457"/>
      <c r="B498" s="457"/>
      <c r="C498" s="457"/>
      <c r="D498" s="577"/>
      <c r="E498" s="585"/>
      <c r="F498" s="575"/>
      <c r="G498" s="457"/>
      <c r="H498" s="457"/>
      <c r="I498" s="457"/>
      <c r="J498" s="457"/>
      <c r="K498" s="457"/>
      <c r="L498" s="457"/>
      <c r="M498" s="457"/>
      <c r="N498" s="457"/>
      <c r="O498" s="457"/>
      <c r="P498" s="588"/>
      <c r="Q498" s="457"/>
      <c r="R498" s="457"/>
      <c r="S498" s="457"/>
      <c r="T498" s="457"/>
      <c r="U498" s="457"/>
      <c r="V498" s="457"/>
      <c r="W498" s="457"/>
      <c r="X498" s="577"/>
      <c r="Y498" s="578"/>
      <c r="Z498" s="575"/>
      <c r="AA498" s="457"/>
      <c r="AB498" s="457"/>
      <c r="AC498" s="457"/>
      <c r="BI498" s="580"/>
      <c r="BP498" s="590"/>
      <c r="BQ498" s="579"/>
      <c r="BS498" s="590"/>
      <c r="BT498" s="579"/>
      <c r="BU498" s="579"/>
      <c r="BV498" s="579"/>
      <c r="BW498" s="579"/>
      <c r="BZ498" s="479"/>
      <c r="CA498"/>
      <c r="CB498"/>
      <c r="CC498" s="28"/>
      <c r="CD498" s="56"/>
      <c r="CE498"/>
    </row>
    <row r="499" spans="1:127" s="270" customFormat="1" ht="15" customHeight="1">
      <c r="A499" s="566" t="s">
        <v>4936</v>
      </c>
      <c r="B499" s="582"/>
      <c r="C499" s="564"/>
      <c r="D499" s="457"/>
      <c r="E499" s="457"/>
      <c r="F499" s="457"/>
      <c r="G499" s="457"/>
      <c r="H499" s="457"/>
      <c r="I499" s="457"/>
      <c r="J499" s="457"/>
      <c r="K499" s="457"/>
      <c r="L499" s="457"/>
      <c r="M499" s="457"/>
      <c r="N499" s="457"/>
      <c r="O499" s="457"/>
      <c r="P499" s="588"/>
      <c r="Q499" s="457"/>
      <c r="R499" s="457"/>
      <c r="S499" s="457"/>
      <c r="T499" s="457"/>
      <c r="U499" s="457"/>
      <c r="V499" s="457"/>
      <c r="W499" s="457"/>
      <c r="X499" s="457"/>
      <c r="Y499" s="457"/>
      <c r="Z499" s="457"/>
      <c r="AA499" s="566" t="s">
        <v>4952</v>
      </c>
      <c r="AB499" s="567"/>
      <c r="AC499" s="564"/>
      <c r="BI499" s="580"/>
      <c r="BM499" s="581"/>
      <c r="BN499" s="581"/>
      <c r="BO499" s="581"/>
      <c r="BP499" s="580"/>
      <c r="BS499" s="580"/>
      <c r="BZ499" s="479"/>
      <c r="CA499"/>
      <c r="CB499"/>
      <c r="CC499" s="28"/>
      <c r="CD499" s="56"/>
      <c r="CE499"/>
      <c r="CM499" s="590"/>
      <c r="CN499" s="579"/>
      <c r="CO499" s="579"/>
      <c r="CP499" s="579"/>
      <c r="CQ499" s="579"/>
    </row>
    <row r="500" spans="1:127" s="270" customFormat="1" ht="15" customHeight="1">
      <c r="A500" s="586" t="s">
        <v>4937</v>
      </c>
      <c r="B500" s="585"/>
      <c r="C500" s="575"/>
      <c r="D500" s="457"/>
      <c r="E500" s="457"/>
      <c r="F500" s="457"/>
      <c r="G500" s="457"/>
      <c r="H500" s="457"/>
      <c r="I500" s="457"/>
      <c r="J500" s="457"/>
      <c r="K500" s="457"/>
      <c r="L500" s="457"/>
      <c r="M500" s="457"/>
      <c r="N500" s="457"/>
      <c r="O500" s="561" t="s">
        <v>1760</v>
      </c>
      <c r="P500" s="588"/>
      <c r="Q500" s="457"/>
      <c r="R500" s="457"/>
      <c r="S500" s="457"/>
      <c r="T500" s="457"/>
      <c r="U500" s="457"/>
      <c r="V500" s="457"/>
      <c r="W500" s="457"/>
      <c r="X500" s="457"/>
      <c r="Y500" s="457"/>
      <c r="Z500" s="457"/>
      <c r="AA500" s="577" t="s">
        <v>4953</v>
      </c>
      <c r="AB500" s="578"/>
      <c r="AC500" s="575"/>
      <c r="BM500" s="580"/>
      <c r="BP500" s="580"/>
      <c r="BS500" s="580"/>
      <c r="BZ500" s="479"/>
      <c r="CA500"/>
      <c r="CB500"/>
      <c r="CC500" s="28"/>
      <c r="CD500" s="56"/>
      <c r="CE500"/>
      <c r="CM500" s="580"/>
    </row>
    <row r="501" spans="1:127" s="270" customFormat="1" ht="15" customHeight="1">
      <c r="A501" s="457"/>
      <c r="B501" s="457"/>
      <c r="C501" s="457"/>
      <c r="D501" s="457"/>
      <c r="E501" s="457"/>
      <c r="F501" s="457"/>
      <c r="G501" s="457"/>
      <c r="H501" s="457"/>
      <c r="I501" s="457"/>
      <c r="J501" s="583"/>
      <c r="K501" s="582"/>
      <c r="L501" s="564"/>
      <c r="M501" s="457"/>
      <c r="N501" s="583"/>
      <c r="O501" s="591"/>
      <c r="P501" s="592"/>
      <c r="Q501" s="457"/>
      <c r="R501" s="583"/>
      <c r="S501" s="582"/>
      <c r="T501" s="564"/>
      <c r="U501" s="457"/>
      <c r="V501" s="457"/>
      <c r="W501" s="457"/>
      <c r="X501" s="457"/>
      <c r="Y501" s="457"/>
      <c r="Z501" s="457"/>
      <c r="AA501" s="457"/>
      <c r="AB501" s="457"/>
      <c r="AC501" s="457"/>
      <c r="BM501" s="580"/>
      <c r="BP501" s="580"/>
      <c r="BS501" s="580"/>
      <c r="BZ501" s="479"/>
      <c r="CA501"/>
      <c r="CB501"/>
      <c r="CC501" s="28"/>
      <c r="CD501" s="56"/>
      <c r="CE501"/>
      <c r="CM501" s="580"/>
    </row>
    <row r="502" spans="1:127" s="270" customFormat="1" ht="15" customHeight="1">
      <c r="A502" s="457"/>
      <c r="B502" s="457"/>
      <c r="C502" s="457"/>
      <c r="D502" s="457"/>
      <c r="E502" s="457"/>
      <c r="F502" s="457"/>
      <c r="G502" s="457"/>
      <c r="H502" s="457"/>
      <c r="I502" s="457"/>
      <c r="J502" s="586"/>
      <c r="K502" s="585"/>
      <c r="L502" s="575"/>
      <c r="M502" s="457"/>
      <c r="N502" s="586"/>
      <c r="O502" s="593"/>
      <c r="P502" s="575"/>
      <c r="Q502" s="457"/>
      <c r="R502" s="586"/>
      <c r="S502" s="585"/>
      <c r="T502" s="575"/>
      <c r="U502" s="457"/>
      <c r="V502" s="457"/>
      <c r="W502" s="457"/>
      <c r="X502" s="457"/>
      <c r="Y502" s="457"/>
      <c r="Z502" s="457"/>
      <c r="AA502" s="457"/>
      <c r="AB502" s="457"/>
      <c r="AC502" s="457"/>
      <c r="BI502" s="580"/>
      <c r="BM502" s="580"/>
      <c r="BP502" s="580"/>
      <c r="BS502" s="580"/>
      <c r="BZ502" s="479"/>
      <c r="CA502"/>
      <c r="CB502"/>
      <c r="CC502" s="28"/>
      <c r="CD502" s="56"/>
      <c r="CE502"/>
      <c r="CF502"/>
      <c r="CG502"/>
      <c r="CH502"/>
      <c r="CI502" s="28"/>
      <c r="CJ502" s="56"/>
      <c r="CM502" s="580"/>
    </row>
    <row r="503" spans="1:127" s="270" customFormat="1" ht="15" customHeight="1">
      <c r="A503" s="566" t="s">
        <v>4938</v>
      </c>
      <c r="B503" s="582"/>
      <c r="C503" s="564"/>
      <c r="D503" s="457"/>
      <c r="E503" s="457"/>
      <c r="F503" s="457"/>
      <c r="G503" s="457"/>
      <c r="H503" s="457"/>
      <c r="I503" s="457"/>
      <c r="J503" s="457"/>
      <c r="K503" s="457"/>
      <c r="L503" s="457"/>
      <c r="M503" s="457"/>
      <c r="N503" s="457"/>
      <c r="O503" s="457"/>
      <c r="P503" s="457"/>
      <c r="Q503" s="457"/>
      <c r="R503" s="457"/>
      <c r="S503" s="457"/>
      <c r="T503" s="457"/>
      <c r="U503" s="457"/>
      <c r="V503" s="457"/>
      <c r="W503" s="457"/>
      <c r="X503" s="457"/>
      <c r="Y503" s="457"/>
      <c r="Z503" s="457"/>
      <c r="AA503" s="566" t="s">
        <v>4954</v>
      </c>
      <c r="AB503" s="567"/>
      <c r="AC503" s="564"/>
      <c r="BI503" s="580"/>
      <c r="BM503" s="580"/>
      <c r="BP503" s="580"/>
      <c r="BS503" s="580"/>
      <c r="BZ503" s="479"/>
      <c r="CA503"/>
      <c r="CB503"/>
      <c r="CC503" s="28"/>
      <c r="CD503" s="56"/>
      <c r="CE503"/>
      <c r="CF503"/>
      <c r="CG503"/>
      <c r="CH503"/>
      <c r="CI503" s="28"/>
      <c r="CJ503" s="56"/>
      <c r="CM503" s="580"/>
    </row>
    <row r="504" spans="1:127" s="14" customFormat="1" ht="15" customHeight="1">
      <c r="A504" s="594" t="s">
        <v>4939</v>
      </c>
      <c r="B504" s="574"/>
      <c r="C504" s="587"/>
      <c r="D504" s="456"/>
      <c r="E504" s="456"/>
      <c r="F504" s="456"/>
      <c r="G504" s="456"/>
      <c r="H504" s="456"/>
      <c r="I504" s="456"/>
      <c r="J504" s="456"/>
      <c r="K504" s="456"/>
      <c r="L504" s="456"/>
      <c r="M504" s="456"/>
      <c r="N504" s="456"/>
      <c r="O504" s="456"/>
      <c r="P504" s="456"/>
      <c r="Q504" s="456"/>
      <c r="R504" s="456"/>
      <c r="S504" s="456"/>
      <c r="T504" s="456"/>
      <c r="U504" s="456"/>
      <c r="V504" s="456"/>
      <c r="W504" s="456"/>
      <c r="X504" s="456"/>
      <c r="Y504" s="456"/>
      <c r="Z504" s="456"/>
      <c r="AA504" s="577" t="s">
        <v>4955</v>
      </c>
      <c r="AB504" s="578"/>
      <c r="AC504" s="575"/>
      <c r="BI504" s="568"/>
      <c r="BM504" s="568"/>
      <c r="BP504" s="568"/>
      <c r="BS504" s="568"/>
      <c r="BW504" s="572"/>
      <c r="BZ504"/>
      <c r="CA504" s="479"/>
      <c r="CB504"/>
      <c r="CC504"/>
      <c r="CD504" s="246"/>
      <c r="CE504"/>
      <c r="CF504"/>
      <c r="CG504"/>
      <c r="CH504"/>
      <c r="CI504" s="28"/>
      <c r="CJ504" s="56"/>
      <c r="CM504" s="568"/>
      <c r="CQ504" s="572"/>
      <c r="DW504" s="572"/>
    </row>
    <row r="505" spans="1:127" s="14" customFormat="1" ht="15" customHeight="1">
      <c r="A505" s="595"/>
      <c r="B505" s="456"/>
      <c r="C505" s="456"/>
      <c r="D505" s="583"/>
      <c r="E505" s="563"/>
      <c r="F505" s="584"/>
      <c r="G505" s="456"/>
      <c r="H505" s="456"/>
      <c r="I505" s="456"/>
      <c r="J505" s="456"/>
      <c r="K505" s="456"/>
      <c r="L505" s="456"/>
      <c r="M505" s="456"/>
      <c r="N505" s="456"/>
      <c r="O505" s="456"/>
      <c r="P505" s="456"/>
      <c r="Q505" s="456"/>
      <c r="R505" s="456"/>
      <c r="S505" s="456"/>
      <c r="T505" s="456"/>
      <c r="U505" s="456"/>
      <c r="V505" s="456"/>
      <c r="W505" s="456"/>
      <c r="X505" s="566"/>
      <c r="Y505" s="567"/>
      <c r="Z505" s="564"/>
      <c r="AA505" s="456"/>
      <c r="AB505" s="456"/>
      <c r="AC505" s="456"/>
      <c r="BI505" s="568"/>
      <c r="BM505" s="568"/>
      <c r="BP505" s="568"/>
      <c r="BS505" s="568"/>
      <c r="BZ505" s="479"/>
      <c r="CA505"/>
      <c r="CB505"/>
      <c r="CC505" s="28"/>
      <c r="CD505" s="56"/>
      <c r="CE505" s="572"/>
      <c r="CM505" s="568"/>
      <c r="CQ505" s="572"/>
      <c r="DW505" s="572"/>
    </row>
    <row r="506" spans="1:127" s="14" customFormat="1" ht="15" customHeight="1">
      <c r="A506" s="595"/>
      <c r="B506" s="456"/>
      <c r="C506" s="456"/>
      <c r="D506" s="586"/>
      <c r="E506" s="574"/>
      <c r="F506" s="587"/>
      <c r="G506" s="456"/>
      <c r="H506" s="456"/>
      <c r="I506" s="456"/>
      <c r="J506" s="456"/>
      <c r="K506" s="456"/>
      <c r="L506" s="456"/>
      <c r="M506" s="456"/>
      <c r="N506" s="456"/>
      <c r="O506" s="456"/>
      <c r="P506" s="456"/>
      <c r="Q506" s="456"/>
      <c r="R506" s="456"/>
      <c r="S506" s="456"/>
      <c r="T506" s="456"/>
      <c r="U506" s="456"/>
      <c r="V506" s="456"/>
      <c r="W506" s="456"/>
      <c r="X506" s="577"/>
      <c r="Y506" s="578"/>
      <c r="Z506" s="575"/>
      <c r="AA506" s="456"/>
      <c r="AB506" s="456"/>
      <c r="AC506" s="456"/>
      <c r="BI506" s="568"/>
      <c r="BM506" s="568"/>
      <c r="BP506" s="568"/>
      <c r="BS506" s="568"/>
      <c r="BW506" s="572"/>
      <c r="BZ506" s="479"/>
      <c r="CA506"/>
      <c r="CB506"/>
      <c r="CC506" s="28"/>
      <c r="CD506" s="56"/>
      <c r="CM506" s="568"/>
      <c r="DW506" s="572"/>
    </row>
    <row r="507" spans="1:127" s="14" customFormat="1" ht="15" customHeight="1">
      <c r="A507" s="596" t="s">
        <v>4940</v>
      </c>
      <c r="B507" s="563"/>
      <c r="C507" s="584"/>
      <c r="D507" s="457"/>
      <c r="E507" s="456"/>
      <c r="F507" s="456"/>
      <c r="G507" s="456"/>
      <c r="H507" s="456"/>
      <c r="I507" s="456"/>
      <c r="J507" s="456"/>
      <c r="K507" s="572"/>
      <c r="L507" s="456"/>
      <c r="M507" s="456"/>
      <c r="N507" s="456"/>
      <c r="O507" s="456"/>
      <c r="P507" s="456"/>
      <c r="Q507" s="456"/>
      <c r="R507" s="456"/>
      <c r="S507" s="456"/>
      <c r="T507" s="456"/>
      <c r="U507" s="456"/>
      <c r="V507" s="456"/>
      <c r="W507" s="456"/>
      <c r="X507" s="456"/>
      <c r="Y507" s="456"/>
      <c r="Z507" s="456"/>
      <c r="AA507" s="566" t="s">
        <v>4956</v>
      </c>
      <c r="AB507" s="567"/>
      <c r="AC507" s="564"/>
      <c r="BI507" s="568"/>
      <c r="BM507" s="568"/>
      <c r="BP507" s="568"/>
      <c r="BS507" s="568"/>
      <c r="BW507" s="572"/>
      <c r="BZ507" s="479"/>
      <c r="CA507"/>
      <c r="CB507"/>
      <c r="CC507" s="28"/>
      <c r="CD507" s="56"/>
      <c r="CE507" s="572"/>
      <c r="CM507" s="568"/>
      <c r="CQ507" s="572"/>
      <c r="DW507" s="572"/>
    </row>
    <row r="508" spans="1:127" s="14" customFormat="1" ht="15" customHeight="1">
      <c r="A508" s="594" t="s">
        <v>4941</v>
      </c>
      <c r="B508" s="574"/>
      <c r="C508" s="587"/>
      <c r="D508" s="457"/>
      <c r="E508" s="456"/>
      <c r="F508" s="456"/>
      <c r="G508" s="456"/>
      <c r="H508" s="456"/>
      <c r="I508" s="456"/>
      <c r="J508" s="456"/>
      <c r="K508" s="572"/>
      <c r="L508" s="456"/>
      <c r="M508" s="456"/>
      <c r="N508" s="456"/>
      <c r="O508" s="456"/>
      <c r="P508" s="456"/>
      <c r="Q508" s="456"/>
      <c r="R508" s="456"/>
      <c r="S508" s="456"/>
      <c r="T508" s="456"/>
      <c r="U508" s="456"/>
      <c r="V508" s="456"/>
      <c r="W508" s="456"/>
      <c r="X508" s="456"/>
      <c r="Y508" s="456"/>
      <c r="Z508" s="456"/>
      <c r="AA508" s="577" t="s">
        <v>4957</v>
      </c>
      <c r="AB508" s="578"/>
      <c r="AC508" s="575"/>
      <c r="BI508" s="568"/>
      <c r="BM508" s="568"/>
      <c r="BP508" s="568"/>
      <c r="BS508" s="568"/>
      <c r="BW508" s="572"/>
      <c r="BZ508" s="479"/>
      <c r="CA508"/>
      <c r="CB508"/>
      <c r="CC508" s="28"/>
      <c r="CD508" s="56"/>
      <c r="CE508" s="572"/>
      <c r="CK508" s="572"/>
      <c r="CM508" s="568"/>
      <c r="CQ508" s="572"/>
      <c r="CW508" s="572"/>
      <c r="DW508" s="572"/>
    </row>
    <row r="509" spans="1:127" s="14" customFormat="1" ht="15" customHeight="1">
      <c r="A509" s="595"/>
      <c r="B509" s="456"/>
      <c r="C509" s="456"/>
      <c r="D509" s="456"/>
      <c r="E509" s="456"/>
      <c r="F509" s="456"/>
      <c r="G509" s="583"/>
      <c r="H509" s="563"/>
      <c r="I509" s="584"/>
      <c r="J509" s="456"/>
      <c r="K509" s="572"/>
      <c r="L509" s="456"/>
      <c r="M509" s="456"/>
      <c r="N509" s="456"/>
      <c r="O509" s="456"/>
      <c r="P509" s="456"/>
      <c r="Q509" s="456"/>
      <c r="R509" s="456"/>
      <c r="S509" s="456"/>
      <c r="T509" s="456"/>
      <c r="U509" s="583"/>
      <c r="V509" s="563"/>
      <c r="W509" s="584"/>
      <c r="X509" s="456"/>
      <c r="Y509" s="456"/>
      <c r="Z509" s="456"/>
      <c r="AA509" s="456"/>
      <c r="AB509" s="456"/>
      <c r="AC509" s="456"/>
      <c r="BI509" s="568"/>
      <c r="BM509" s="568"/>
      <c r="BP509" s="568"/>
      <c r="BS509" s="568"/>
      <c r="BW509" s="572"/>
      <c r="BZ509"/>
      <c r="CA509"/>
      <c r="CB509"/>
      <c r="CC509" s="28"/>
      <c r="CD509" s="56"/>
      <c r="CE509" s="572"/>
      <c r="CK509" s="572"/>
      <c r="CM509" s="568"/>
      <c r="CQ509" s="572"/>
      <c r="CW509" s="572"/>
      <c r="DW509" s="572"/>
    </row>
    <row r="510" spans="1:127" s="14" customFormat="1" ht="15" customHeight="1">
      <c r="A510" s="595"/>
      <c r="B510" s="456"/>
      <c r="C510" s="456"/>
      <c r="D510" s="456"/>
      <c r="E510" s="456"/>
      <c r="F510" s="456"/>
      <c r="G510" s="586"/>
      <c r="H510" s="574"/>
      <c r="I510" s="587"/>
      <c r="J510" s="456"/>
      <c r="K510" s="456"/>
      <c r="L510" s="456"/>
      <c r="M510" s="456"/>
      <c r="N510" s="456"/>
      <c r="O510" s="456"/>
      <c r="P510" s="456"/>
      <c r="Q510" s="456"/>
      <c r="R510" s="456"/>
      <c r="S510" s="456"/>
      <c r="T510" s="456"/>
      <c r="U510" s="586"/>
      <c r="V510" s="574"/>
      <c r="W510" s="587"/>
      <c r="X510" s="456"/>
      <c r="Y510" s="456"/>
      <c r="Z510" s="456"/>
      <c r="AA510" s="456"/>
      <c r="AB510" s="456"/>
      <c r="AC510" s="456"/>
      <c r="BI510" s="568"/>
      <c r="BM510" s="568"/>
      <c r="BW510" s="572"/>
      <c r="BZ510" s="479"/>
      <c r="CA510"/>
      <c r="CB510"/>
      <c r="CC510" s="28"/>
      <c r="CD510" s="56"/>
      <c r="CE510" s="572"/>
      <c r="CK510" s="572"/>
      <c r="CM510" s="568"/>
      <c r="CQ510" s="572"/>
      <c r="CW510" s="572"/>
      <c r="DW510" s="572"/>
    </row>
    <row r="511" spans="1:127" s="14" customFormat="1" ht="15" customHeight="1">
      <c r="A511" s="596" t="s">
        <v>4942</v>
      </c>
      <c r="B511" s="563"/>
      <c r="C511" s="584"/>
      <c r="D511" s="456"/>
      <c r="E511" s="456"/>
      <c r="F511" s="456"/>
      <c r="G511" s="456"/>
      <c r="H511" s="456"/>
      <c r="I511" s="456"/>
      <c r="J511" s="456"/>
      <c r="K511" s="456"/>
      <c r="L511" s="456"/>
      <c r="M511" s="456"/>
      <c r="N511" s="456"/>
      <c r="O511" s="456"/>
      <c r="P511" s="456"/>
      <c r="Q511" s="456"/>
      <c r="R511" s="456"/>
      <c r="S511" s="456"/>
      <c r="T511" s="456"/>
      <c r="U511" s="456"/>
      <c r="V511" s="456"/>
      <c r="W511" s="456"/>
      <c r="X511" s="456"/>
      <c r="Y511" s="456"/>
      <c r="Z511" s="456"/>
      <c r="AA511" s="566" t="s">
        <v>4958</v>
      </c>
      <c r="AB511" s="567"/>
      <c r="AC511" s="564"/>
      <c r="BI511" s="568"/>
      <c r="BP511" s="568"/>
      <c r="BS511" s="568"/>
      <c r="BW511" s="572"/>
      <c r="BY511" s="572"/>
      <c r="BZ511" s="479"/>
      <c r="CA511"/>
      <c r="CB511"/>
      <c r="CC511" s="28"/>
      <c r="CD511" s="56"/>
      <c r="CE511" s="572"/>
      <c r="CF511" s="572"/>
      <c r="CQ511" s="572"/>
      <c r="DW511" s="572"/>
    </row>
    <row r="512" spans="1:127" s="14" customFormat="1" ht="15" customHeight="1">
      <c r="A512" s="594" t="s">
        <v>4943</v>
      </c>
      <c r="B512" s="574"/>
      <c r="C512" s="587"/>
      <c r="D512" s="456"/>
      <c r="E512" s="456"/>
      <c r="F512" s="456"/>
      <c r="G512" s="456"/>
      <c r="H512" s="456"/>
      <c r="I512" s="456"/>
      <c r="J512" s="456"/>
      <c r="K512" s="456"/>
      <c r="L512" s="456"/>
      <c r="M512" s="456"/>
      <c r="N512" s="456"/>
      <c r="O512" s="456"/>
      <c r="P512" s="456"/>
      <c r="Q512" s="456"/>
      <c r="R512" s="456"/>
      <c r="S512" s="456"/>
      <c r="T512" s="456"/>
      <c r="U512" s="456"/>
      <c r="V512" s="456"/>
      <c r="W512" s="456"/>
      <c r="X512" s="456"/>
      <c r="Y512" s="456"/>
      <c r="Z512" s="456"/>
      <c r="AA512" s="577" t="s">
        <v>4959</v>
      </c>
      <c r="AB512" s="578"/>
      <c r="AC512" s="575"/>
      <c r="BI512" s="568"/>
      <c r="BM512" s="568"/>
      <c r="BP512" s="568"/>
      <c r="BS512" s="568"/>
      <c r="BW512" s="572"/>
      <c r="BY512" s="572"/>
      <c r="BZ512"/>
      <c r="CA512" s="479"/>
      <c r="CB512" s="481"/>
      <c r="CC512" s="481"/>
      <c r="CD512" s="241"/>
      <c r="CE512" s="572"/>
      <c r="CF512" s="572"/>
      <c r="CM512" s="568"/>
      <c r="CQ512" s="572"/>
      <c r="DW512" s="572"/>
    </row>
    <row r="513" spans="1:127" s="14" customFormat="1" ht="15" customHeight="1">
      <c r="A513" s="595"/>
      <c r="B513" s="456"/>
      <c r="C513" s="456"/>
      <c r="D513" s="583"/>
      <c r="E513" s="563"/>
      <c r="F513" s="584"/>
      <c r="G513" s="456"/>
      <c r="H513" s="456"/>
      <c r="I513" s="456"/>
      <c r="J513" s="456"/>
      <c r="K513" s="456"/>
      <c r="L513" s="456"/>
      <c r="M513" s="456"/>
      <c r="N513" s="456"/>
      <c r="O513" s="456"/>
      <c r="P513" s="456"/>
      <c r="Q513" s="456"/>
      <c r="R513" s="456"/>
      <c r="S513" s="456"/>
      <c r="T513" s="456"/>
      <c r="U513" s="456"/>
      <c r="V513" s="456"/>
      <c r="W513" s="456"/>
      <c r="X513" s="566"/>
      <c r="Y513" s="567"/>
      <c r="Z513" s="564"/>
      <c r="AA513" s="456"/>
      <c r="AB513" s="456"/>
      <c r="AC513" s="456"/>
      <c r="BI513" s="568"/>
      <c r="BM513" s="568"/>
      <c r="BP513" s="568"/>
      <c r="BY513" s="572"/>
      <c r="BZ513" s="479"/>
      <c r="CA513"/>
      <c r="CB513"/>
      <c r="CC513" s="28"/>
      <c r="CD513" s="56"/>
      <c r="CE513" s="572"/>
      <c r="CM513" s="568"/>
      <c r="CQ513" s="572"/>
      <c r="DW513" s="572"/>
    </row>
    <row r="514" spans="1:127" s="14" customFormat="1" ht="15" customHeight="1">
      <c r="A514" s="595"/>
      <c r="B514" s="456"/>
      <c r="C514" s="456"/>
      <c r="D514" s="586"/>
      <c r="E514" s="574"/>
      <c r="F514" s="587"/>
      <c r="G514" s="456"/>
      <c r="H514" s="456"/>
      <c r="I514" s="456"/>
      <c r="J514" s="456"/>
      <c r="K514" s="456"/>
      <c r="L514" s="456"/>
      <c r="M514" s="456"/>
      <c r="N514" s="456"/>
      <c r="O514" s="456"/>
      <c r="P514" s="456"/>
      <c r="Q514" s="456"/>
      <c r="R514" s="456"/>
      <c r="S514" s="456"/>
      <c r="T514" s="456"/>
      <c r="U514" s="456"/>
      <c r="V514" s="456"/>
      <c r="W514" s="456"/>
      <c r="X514" s="577"/>
      <c r="Y514" s="578"/>
      <c r="Z514" s="575"/>
      <c r="AA514" s="456"/>
      <c r="AB514" s="456"/>
      <c r="AC514" s="456"/>
      <c r="BY514" s="572"/>
      <c r="BZ514" s="479"/>
      <c r="CA514"/>
      <c r="CB514"/>
      <c r="CC514" s="28"/>
      <c r="CD514" s="56"/>
      <c r="DW514" s="572"/>
    </row>
    <row r="515" spans="1:127" s="14" customFormat="1" ht="15" customHeight="1">
      <c r="A515" s="596" t="s">
        <v>4944</v>
      </c>
      <c r="B515" s="563"/>
      <c r="C515" s="584"/>
      <c r="D515" s="456"/>
      <c r="E515" s="456"/>
      <c r="F515" s="456"/>
      <c r="G515" s="456"/>
      <c r="H515" s="456"/>
      <c r="I515" s="456"/>
      <c r="J515" s="456"/>
      <c r="K515" s="456"/>
      <c r="L515" s="456"/>
      <c r="M515" s="456"/>
      <c r="N515" s="456"/>
      <c r="O515" s="456"/>
      <c r="P515" s="456"/>
      <c r="Q515" s="456"/>
      <c r="R515" s="456"/>
      <c r="S515" s="456"/>
      <c r="T515" s="456"/>
      <c r="U515" s="456"/>
      <c r="V515" s="456"/>
      <c r="W515" s="456"/>
      <c r="X515" s="456"/>
      <c r="Y515" s="456"/>
      <c r="Z515" s="456"/>
      <c r="AA515" s="566" t="s">
        <v>4960</v>
      </c>
      <c r="AB515" s="567"/>
      <c r="AC515" s="564"/>
      <c r="BI515" s="568"/>
      <c r="BP515" s="597"/>
      <c r="BZ515" s="479"/>
      <c r="CA515"/>
      <c r="CB515"/>
      <c r="CC515" s="28"/>
      <c r="CD515" s="56"/>
      <c r="DW515" s="572"/>
    </row>
    <row r="516" spans="1:127" s="14" customFormat="1" ht="15" customHeight="1">
      <c r="A516" s="594" t="s">
        <v>4945</v>
      </c>
      <c r="B516" s="574"/>
      <c r="C516" s="587"/>
      <c r="D516" s="456"/>
      <c r="E516" s="456"/>
      <c r="F516" s="456"/>
      <c r="G516" s="456"/>
      <c r="H516" s="456"/>
      <c r="I516" s="456"/>
      <c r="J516" s="456"/>
      <c r="K516" s="456"/>
      <c r="L516" s="456"/>
      <c r="M516" s="456"/>
      <c r="N516" s="456"/>
      <c r="O516" s="456"/>
      <c r="P516" s="456"/>
      <c r="Q516" s="456"/>
      <c r="R516" s="456"/>
      <c r="S516" s="456"/>
      <c r="T516" s="456"/>
      <c r="U516" s="456"/>
      <c r="V516" s="456"/>
      <c r="W516" s="456"/>
      <c r="X516" s="456"/>
      <c r="Y516" s="456"/>
      <c r="Z516" s="456"/>
      <c r="AA516" s="577" t="s">
        <v>4961</v>
      </c>
      <c r="AB516" s="578"/>
      <c r="AC516" s="575"/>
      <c r="BI516" s="568"/>
      <c r="BM516" s="598"/>
      <c r="BN516" s="598"/>
      <c r="BO516" s="598"/>
      <c r="BP516" s="599"/>
      <c r="BZ516" s="479"/>
      <c r="CA516"/>
      <c r="CB516"/>
      <c r="CC516" s="28"/>
      <c r="CD516" s="56"/>
      <c r="CE516" s="598"/>
      <c r="DW516" s="572"/>
    </row>
    <row r="517" spans="1:127" ht="18">
      <c r="A517"/>
      <c r="BI517" s="479"/>
      <c r="BM517" s="256"/>
      <c r="BN517" s="256"/>
      <c r="BO517" s="256"/>
      <c r="BP517" s="510"/>
      <c r="BQ517" s="463"/>
      <c r="BR517" s="463"/>
      <c r="BS517" s="510"/>
      <c r="BT517" s="463"/>
      <c r="BU517" s="463"/>
      <c r="BV517" s="463"/>
      <c r="BW517" s="463"/>
      <c r="BZ517" s="479"/>
      <c r="CC517" s="28"/>
      <c r="CD517" s="56"/>
      <c r="CE517" s="256"/>
      <c r="CF517" s="463"/>
    </row>
    <row r="518" spans="1:127" ht="18">
      <c r="A518"/>
      <c r="BM518" s="479"/>
      <c r="BP518" s="479"/>
      <c r="BS518" s="479"/>
      <c r="BV518" s="28"/>
      <c r="BW518" s="56"/>
      <c r="BZ518" s="479"/>
      <c r="CC518" s="28"/>
      <c r="CD518" s="56"/>
      <c r="CE518" s="463"/>
      <c r="CF518" s="56"/>
      <c r="CM518" s="510"/>
      <c r="CN518" s="463"/>
      <c r="CO518" s="463"/>
      <c r="CP518" s="463"/>
      <c r="CQ518" s="463"/>
    </row>
    <row r="519" spans="1:127" ht="15.75">
      <c r="A519"/>
      <c r="BI519" s="479"/>
      <c r="BL519" s="28"/>
      <c r="BM519" s="479"/>
      <c r="BP519" s="479"/>
      <c r="BS519" s="479"/>
      <c r="BV519" s="28"/>
      <c r="BW519" s="56"/>
      <c r="BX519" s="28"/>
      <c r="BY519" s="56"/>
      <c r="BZ519" s="479"/>
      <c r="CC519" s="28"/>
      <c r="CD519" s="56"/>
      <c r="CE519" s="56"/>
      <c r="CF519" s="56"/>
      <c r="CM519" s="479"/>
      <c r="CP519" s="28"/>
      <c r="CQ519" s="56"/>
    </row>
    <row r="520" spans="1:127" ht="15.75">
      <c r="A520"/>
      <c r="BI520" s="479"/>
      <c r="BL520" s="28"/>
      <c r="BM520" s="479"/>
      <c r="BP520" s="479"/>
      <c r="BS520" s="479"/>
      <c r="BV520" s="28"/>
      <c r="BW520" s="56"/>
      <c r="BX520" s="28"/>
      <c r="BY520" s="56"/>
      <c r="BZ520" s="479"/>
      <c r="CC520" s="28"/>
      <c r="CD520" s="56"/>
      <c r="CE520" s="56"/>
      <c r="CF520" s="56"/>
      <c r="CM520" s="479"/>
      <c r="CP520" s="28"/>
      <c r="CQ520" s="56"/>
    </row>
    <row r="521" spans="1:127" ht="15.75">
      <c r="A521"/>
      <c r="BI521" s="479"/>
      <c r="BL521" s="28"/>
      <c r="BM521" s="479"/>
      <c r="BP521" s="479"/>
      <c r="BS521" s="479"/>
      <c r="BV521" s="28"/>
      <c r="BW521" s="56"/>
      <c r="BX521" s="28"/>
      <c r="BY521" s="56"/>
      <c r="BZ521" s="14"/>
      <c r="CA521" s="568"/>
      <c r="CB521" s="14"/>
      <c r="CC521" s="14"/>
      <c r="CD521" s="14"/>
      <c r="CE521" s="56"/>
      <c r="CF521" s="56"/>
      <c r="CM521" s="479"/>
      <c r="CP521" s="28"/>
      <c r="CQ521" s="56"/>
    </row>
    <row r="522" spans="1:127" ht="15.75">
      <c r="A522"/>
      <c r="BI522" s="479"/>
      <c r="BL522" s="28"/>
      <c r="BM522" s="479"/>
      <c r="BP522" s="479"/>
      <c r="BS522" s="479"/>
      <c r="BV522" s="28"/>
      <c r="BW522" s="56"/>
      <c r="BX522" s="28"/>
      <c r="BY522" s="56"/>
      <c r="BZ522" s="479"/>
      <c r="CC522" s="28"/>
      <c r="CD522" s="56"/>
      <c r="CE522" s="56"/>
      <c r="CF522" s="56"/>
      <c r="CM522" s="479"/>
      <c r="CP522" s="28"/>
      <c r="CQ522" s="56"/>
    </row>
    <row r="523" spans="1:127" ht="15.75">
      <c r="A523"/>
      <c r="BI523" s="479"/>
      <c r="BL523" s="28"/>
      <c r="BM523" s="479"/>
      <c r="BP523" s="479"/>
      <c r="BS523" s="479"/>
      <c r="BV523" s="28"/>
      <c r="BW523" s="56"/>
      <c r="BX523" s="28"/>
      <c r="BY523" s="56"/>
      <c r="BZ523" s="479"/>
      <c r="CC523" s="28"/>
      <c r="CD523" s="56"/>
      <c r="CE523" s="56"/>
      <c r="CF523" s="56"/>
      <c r="CM523" s="479"/>
      <c r="CP523" s="28"/>
      <c r="CQ523" s="56"/>
    </row>
    <row r="524" spans="1:127" ht="15.75">
      <c r="A524"/>
      <c r="BI524" s="479"/>
      <c r="BL524" s="28"/>
      <c r="BM524" s="479"/>
      <c r="BP524" s="479"/>
      <c r="BS524" s="479"/>
      <c r="BV524" s="28"/>
      <c r="BW524" s="56"/>
      <c r="BX524" s="28"/>
      <c r="BY524" s="56"/>
      <c r="BZ524" s="479"/>
      <c r="CC524" s="28"/>
      <c r="CD524" s="56"/>
      <c r="CE524" s="56"/>
      <c r="CF524" s="56"/>
      <c r="CM524" s="479"/>
      <c r="CP524" s="28"/>
      <c r="CQ524" s="56"/>
    </row>
    <row r="525" spans="1:127" ht="15.75">
      <c r="A525"/>
      <c r="BI525" s="479"/>
      <c r="BL525" s="28"/>
      <c r="BM525" s="479"/>
      <c r="BP525" s="479"/>
      <c r="BS525" s="479"/>
      <c r="BV525" s="28"/>
      <c r="BW525" s="56"/>
      <c r="BX525" s="28"/>
      <c r="BY525" s="56"/>
      <c r="BZ525" s="479"/>
      <c r="CC525" s="28"/>
      <c r="CD525" s="56"/>
      <c r="CE525" s="56"/>
      <c r="CF525" s="56"/>
      <c r="CM525" s="479"/>
      <c r="CP525" s="28"/>
      <c r="CQ525" s="56"/>
    </row>
    <row r="526" spans="1:127" ht="15.75">
      <c r="A526"/>
      <c r="BI526" s="479"/>
      <c r="BL526" s="28"/>
      <c r="BM526" s="479"/>
      <c r="BP526" s="479"/>
      <c r="BV526" s="28"/>
      <c r="BW526" s="56"/>
      <c r="BX526" s="28"/>
      <c r="BY526" s="56"/>
      <c r="BZ526" s="479"/>
      <c r="CC526" s="28"/>
      <c r="CD526" s="56"/>
      <c r="CE526" s="56"/>
      <c r="CF526" s="56"/>
      <c r="CM526" s="479"/>
      <c r="CP526" s="28"/>
      <c r="CQ526" s="56"/>
    </row>
    <row r="527" spans="1:127" ht="15.75">
      <c r="A527"/>
      <c r="BM527" s="479"/>
      <c r="BP527" s="479"/>
      <c r="BS527" s="479"/>
      <c r="BV527" s="28"/>
      <c r="BW527" s="56"/>
      <c r="BZ527" s="479"/>
      <c r="CC527" s="28"/>
      <c r="CD527" s="56"/>
      <c r="CE527" s="56"/>
      <c r="CF527" s="56"/>
      <c r="CP527" s="28"/>
      <c r="CQ527" s="56"/>
    </row>
    <row r="528" spans="1:127" ht="15.75">
      <c r="A528"/>
      <c r="BI528" s="479"/>
      <c r="BL528" s="28"/>
      <c r="BM528" s="479"/>
      <c r="BP528" s="479"/>
      <c r="BS528" s="479"/>
      <c r="BV528" s="28"/>
      <c r="BW528" s="56"/>
      <c r="BX528" s="28"/>
      <c r="BY528" s="56"/>
      <c r="BZ528" s="479"/>
      <c r="CC528" s="28"/>
      <c r="CD528" s="56"/>
      <c r="CE528" s="56"/>
      <c r="CF528" s="56"/>
      <c r="CM528" s="479"/>
      <c r="CP528" s="28"/>
      <c r="CQ528" s="56"/>
    </row>
    <row r="529" spans="1:95" ht="15.75">
      <c r="A529"/>
      <c r="BI529" s="479"/>
      <c r="BL529" s="28"/>
      <c r="BM529" s="479"/>
      <c r="BP529" s="479"/>
      <c r="BS529" s="479"/>
      <c r="BV529" s="28"/>
      <c r="BW529" s="56"/>
      <c r="BX529" s="28"/>
      <c r="BY529" s="56"/>
      <c r="CA529" s="479"/>
      <c r="CD529" s="28"/>
      <c r="CE529" s="56"/>
      <c r="CF529" s="56"/>
      <c r="CM529" s="479"/>
      <c r="CP529" s="28"/>
      <c r="CQ529" s="56"/>
    </row>
    <row r="530" spans="1:95" ht="15.75">
      <c r="A530" s="479"/>
      <c r="D530" s="28"/>
      <c r="E530" s="56"/>
      <c r="BI530" s="479"/>
      <c r="BL530" s="28"/>
      <c r="BM530" s="479"/>
      <c r="BP530" s="479"/>
      <c r="BS530" s="479"/>
      <c r="BV530" s="28"/>
      <c r="BW530" s="56"/>
      <c r="BX530" s="28"/>
      <c r="BY530" s="56"/>
      <c r="CA530" s="479"/>
      <c r="CD530" s="28"/>
      <c r="CE530" s="56"/>
      <c r="CF530" s="56"/>
      <c r="CM530" s="479"/>
      <c r="CP530" s="28"/>
      <c r="CQ530" s="56"/>
    </row>
    <row r="531" spans="1:95" ht="15.75">
      <c r="A531" s="479"/>
      <c r="D531" s="28"/>
      <c r="E531" s="56"/>
      <c r="BI531" s="479"/>
      <c r="BL531" s="28"/>
      <c r="BM531" s="479"/>
      <c r="BP531" s="479"/>
      <c r="BS531" s="479"/>
      <c r="BV531" s="28"/>
      <c r="BW531" s="56"/>
      <c r="BX531" s="28"/>
      <c r="BY531" s="56"/>
      <c r="CA531" s="479"/>
      <c r="CD531" s="28"/>
      <c r="CE531" s="56"/>
      <c r="CF531" s="56"/>
      <c r="CM531" s="479"/>
      <c r="CP531" s="28"/>
      <c r="CQ531" s="56"/>
    </row>
    <row r="532" spans="1:95" ht="15.75">
      <c r="A532" s="479"/>
      <c r="D532" s="28"/>
      <c r="E532" s="56"/>
      <c r="BI532" s="479"/>
      <c r="BL532" s="28"/>
      <c r="BM532" s="479"/>
      <c r="BP532" s="479"/>
      <c r="BS532" s="479"/>
      <c r="BV532" s="28"/>
      <c r="BW532" s="56"/>
      <c r="BX532" s="28"/>
      <c r="BY532" s="56"/>
      <c r="CA532" s="479"/>
      <c r="CD532" s="28"/>
      <c r="CE532" s="56"/>
      <c r="CF532" s="56"/>
      <c r="CM532" s="479"/>
      <c r="CP532" s="28"/>
      <c r="CQ532" s="56"/>
    </row>
    <row r="533" spans="1:95" ht="15.75">
      <c r="A533" s="479"/>
      <c r="D533" s="28"/>
      <c r="E533" s="56"/>
      <c r="BI533" s="479"/>
      <c r="BL533" s="28"/>
      <c r="BM533" s="479"/>
      <c r="BP533" s="479"/>
      <c r="BS533" s="479"/>
      <c r="BV533" s="28"/>
      <c r="BW533" s="56"/>
      <c r="BX533" s="28"/>
      <c r="BY533" s="56"/>
      <c r="CA533" s="479"/>
      <c r="CD533" s="28"/>
      <c r="CE533" s="56"/>
      <c r="CF533" s="56"/>
      <c r="CM533" s="479"/>
      <c r="CP533" s="28"/>
      <c r="CQ533" s="56"/>
    </row>
    <row r="534" spans="1:95" ht="15.75">
      <c r="A534" s="479"/>
      <c r="D534" s="28"/>
      <c r="E534" s="56"/>
      <c r="BI534" s="479"/>
      <c r="BL534" s="28"/>
      <c r="BM534" s="479"/>
      <c r="BP534" s="479"/>
      <c r="BS534" s="28"/>
      <c r="BT534" s="56"/>
      <c r="BU534" s="479"/>
      <c r="BX534" s="28"/>
      <c r="BY534" s="56"/>
      <c r="CA534" s="479"/>
      <c r="CD534" s="28"/>
      <c r="CE534" s="56"/>
      <c r="CF534" s="56"/>
      <c r="CM534" s="479"/>
      <c r="CP534" s="28"/>
      <c r="CQ534" s="56"/>
    </row>
    <row r="535" spans="1:95" ht="15.75">
      <c r="A535" s="479"/>
      <c r="D535" s="28"/>
      <c r="E535" s="56"/>
    </row>
    <row r="536" spans="1:95" ht="15.75">
      <c r="A536" s="479"/>
      <c r="D536" s="28"/>
      <c r="E536" s="56"/>
    </row>
    <row r="537" spans="1:95" ht="15.75">
      <c r="A537" s="479"/>
      <c r="D537" s="28"/>
      <c r="E537" s="56"/>
    </row>
    <row r="538" spans="1:95" ht="15.75">
      <c r="A538"/>
      <c r="D538" s="28"/>
      <c r="E538" s="56"/>
    </row>
    <row r="539" spans="1:95" ht="15.75">
      <c r="A539"/>
      <c r="D539" s="28"/>
      <c r="E539" s="56"/>
    </row>
    <row r="540" spans="1:95">
      <c r="A540"/>
    </row>
    <row r="541" spans="1:95">
      <c r="A541"/>
    </row>
    <row r="542" spans="1:95">
      <c r="A542"/>
    </row>
    <row r="543" spans="1:95">
      <c r="A543"/>
    </row>
    <row r="544" spans="1:95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 ht="15.75">
      <c r="A568" s="479"/>
      <c r="D568" s="28"/>
      <c r="E568" s="56"/>
    </row>
    <row r="569" spans="1:5" ht="15.75">
      <c r="A569" s="479"/>
      <c r="D569" s="28"/>
      <c r="E569" s="56"/>
    </row>
    <row r="570" spans="1:5" ht="15.75">
      <c r="A570" s="479"/>
      <c r="D570" s="28"/>
      <c r="E570" s="56"/>
    </row>
    <row r="571" spans="1:5" ht="15.75">
      <c r="A571" s="479"/>
      <c r="D571" s="28"/>
      <c r="E571" s="56"/>
    </row>
    <row r="572" spans="1:5" ht="15.75">
      <c r="A572" s="479"/>
      <c r="D572" s="28"/>
      <c r="E572" s="56"/>
    </row>
    <row r="573" spans="1:5" ht="15.75">
      <c r="A573" s="479"/>
      <c r="D573" s="28"/>
      <c r="E573" s="56"/>
    </row>
    <row r="574" spans="1:5" ht="15.75">
      <c r="A574" s="479"/>
      <c r="D574" s="28"/>
      <c r="E574" s="56"/>
    </row>
    <row r="575" spans="1:5" ht="15.75">
      <c r="A575" s="479"/>
      <c r="D575" s="28"/>
      <c r="E575" s="56"/>
    </row>
    <row r="577" spans="1:5" ht="15.75">
      <c r="A577" s="479"/>
      <c r="B577" s="481"/>
      <c r="C577" s="481"/>
      <c r="D577" s="246"/>
      <c r="E577" s="56"/>
    </row>
    <row r="578" spans="1:5" ht="15.75">
      <c r="A578" s="479"/>
      <c r="B578" s="481"/>
      <c r="C578" s="481"/>
      <c r="D578" s="246"/>
      <c r="E578" s="56"/>
    </row>
    <row r="579" spans="1:5" ht="15.75">
      <c r="A579" s="479"/>
      <c r="B579" s="481"/>
      <c r="C579" s="481"/>
      <c r="D579" s="246"/>
      <c r="E579" s="56"/>
    </row>
    <row r="580" spans="1:5" ht="15.75">
      <c r="A580" s="479"/>
      <c r="B580" s="481"/>
      <c r="C580" s="481"/>
      <c r="D580" s="246"/>
      <c r="E580" s="56"/>
    </row>
    <row r="581" spans="1:5" ht="15.75">
      <c r="A581" s="479"/>
      <c r="B581" s="481"/>
      <c r="C581" s="481"/>
      <c r="D581" s="246"/>
      <c r="E581" s="56"/>
    </row>
    <row r="582" spans="1:5" ht="15.75">
      <c r="A582" s="479"/>
      <c r="B582" s="481"/>
      <c r="C582" s="481"/>
      <c r="D582" s="246"/>
      <c r="E582" s="56"/>
    </row>
    <row r="583" spans="1:5" ht="15.75">
      <c r="A583" s="479"/>
      <c r="B583" s="481"/>
      <c r="C583" s="481"/>
      <c r="D583" s="246"/>
      <c r="E583" s="56"/>
    </row>
    <row r="584" spans="1:5" ht="15.75">
      <c r="A584" s="481"/>
      <c r="B584" s="481"/>
      <c r="C584" s="481"/>
      <c r="D584" s="246"/>
      <c r="E584" s="56"/>
    </row>
    <row r="585" spans="1:5" ht="15.75">
      <c r="A585" s="481"/>
      <c r="B585" s="481"/>
      <c r="C585" s="481"/>
      <c r="D585" s="246"/>
      <c r="E585" s="56"/>
    </row>
    <row r="586" spans="1:5" ht="15.75">
      <c r="A586" s="481"/>
      <c r="B586" s="481"/>
      <c r="C586" s="481"/>
      <c r="D586" s="246"/>
      <c r="E586" s="56"/>
    </row>
    <row r="587" spans="1:5">
      <c r="A587" s="481"/>
      <c r="B587" s="481"/>
      <c r="C587" s="481"/>
      <c r="D587" s="481"/>
      <c r="E587" s="481"/>
    </row>
    <row r="588" spans="1:5">
      <c r="A588" s="481"/>
      <c r="B588" s="481"/>
      <c r="C588" s="481"/>
      <c r="D588" s="481"/>
      <c r="E588" s="481"/>
    </row>
    <row r="589" spans="1:5">
      <c r="A589" s="481"/>
      <c r="B589" s="481"/>
      <c r="C589" s="481"/>
      <c r="D589" s="481"/>
      <c r="E589" s="481"/>
    </row>
    <row r="590" spans="1:5">
      <c r="A590" s="481"/>
      <c r="B590" s="481"/>
      <c r="C590" s="481"/>
      <c r="D590" s="481"/>
      <c r="E590" s="481"/>
    </row>
    <row r="591" spans="1:5">
      <c r="A591" s="481"/>
      <c r="B591" s="481"/>
      <c r="C591" s="481"/>
      <c r="D591" s="481"/>
      <c r="E591" s="481"/>
    </row>
    <row r="592" spans="1:5">
      <c r="A592" s="481"/>
      <c r="B592" s="481"/>
      <c r="C592" s="481"/>
      <c r="D592" s="481"/>
      <c r="E592" s="481"/>
    </row>
    <row r="593" spans="1:5">
      <c r="A593" s="481"/>
      <c r="B593" s="481"/>
      <c r="C593" s="481"/>
      <c r="D593" s="481"/>
      <c r="E593" s="481"/>
    </row>
    <row r="594" spans="1:5">
      <c r="A594" s="481"/>
      <c r="B594" s="481"/>
      <c r="C594" s="481"/>
      <c r="D594" s="481"/>
      <c r="E594" s="481"/>
    </row>
    <row r="595" spans="1:5">
      <c r="A595" s="481"/>
      <c r="B595" s="481"/>
      <c r="C595" s="481"/>
      <c r="D595" s="481"/>
      <c r="E595" s="481"/>
    </row>
    <row r="596" spans="1:5">
      <c r="A596" s="481"/>
      <c r="B596" s="481"/>
      <c r="C596" s="481"/>
      <c r="D596" s="481"/>
      <c r="E596" s="481"/>
    </row>
    <row r="597" spans="1:5">
      <c r="A597" s="481"/>
      <c r="B597" s="481"/>
      <c r="C597" s="481"/>
      <c r="D597" s="481"/>
      <c r="E597" s="481"/>
    </row>
    <row r="598" spans="1:5">
      <c r="A598" s="481"/>
      <c r="B598" s="481"/>
      <c r="C598" s="481"/>
      <c r="D598" s="481"/>
      <c r="E598" s="481"/>
    </row>
    <row r="599" spans="1:5">
      <c r="A599" s="481"/>
      <c r="B599" s="481"/>
      <c r="C599" s="481"/>
      <c r="D599" s="481"/>
      <c r="E599" s="481"/>
    </row>
    <row r="600" spans="1:5">
      <c r="A600" s="481"/>
      <c r="B600" s="481"/>
      <c r="C600" s="481"/>
      <c r="D600" s="481"/>
      <c r="E600" s="481"/>
    </row>
    <row r="601" spans="1:5">
      <c r="A601" s="481"/>
      <c r="B601" s="481"/>
      <c r="C601" s="481"/>
      <c r="D601" s="481"/>
      <c r="E601" s="481"/>
    </row>
    <row r="602" spans="1:5">
      <c r="A602" s="481"/>
      <c r="B602" s="481"/>
      <c r="C602" s="481"/>
      <c r="D602" s="481"/>
      <c r="E602" s="481"/>
    </row>
    <row r="603" spans="1:5">
      <c r="A603" s="481"/>
      <c r="B603" s="481"/>
      <c r="C603" s="481"/>
      <c r="D603" s="481"/>
      <c r="E603" s="481"/>
    </row>
    <row r="604" spans="1:5">
      <c r="A604" s="481"/>
      <c r="B604" s="481"/>
      <c r="C604" s="481"/>
      <c r="D604" s="481"/>
      <c r="E604" s="481"/>
    </row>
    <row r="605" spans="1:5">
      <c r="A605" s="481"/>
      <c r="B605" s="481"/>
      <c r="C605" s="481"/>
      <c r="D605" s="481"/>
      <c r="E605" s="481"/>
    </row>
    <row r="606" spans="1:5">
      <c r="A606" s="481"/>
      <c r="B606" s="481"/>
      <c r="C606" s="481"/>
      <c r="D606" s="481"/>
      <c r="E606" s="481"/>
    </row>
    <row r="607" spans="1:5">
      <c r="A607" s="481"/>
      <c r="B607" s="481"/>
      <c r="C607" s="481"/>
      <c r="D607" s="481"/>
      <c r="E607" s="481"/>
    </row>
    <row r="608" spans="1:5">
      <c r="A608" s="481"/>
      <c r="B608" s="481"/>
      <c r="C608" s="481"/>
      <c r="D608" s="481"/>
      <c r="E608" s="481"/>
    </row>
    <row r="609" spans="1:5">
      <c r="A609" s="481"/>
      <c r="B609" s="481"/>
      <c r="C609" s="481"/>
      <c r="D609" s="481"/>
      <c r="E609" s="481"/>
    </row>
    <row r="610" spans="1:5">
      <c r="A610" s="481"/>
      <c r="B610" s="481"/>
      <c r="C610" s="481"/>
      <c r="D610" s="481"/>
      <c r="E610" s="481"/>
    </row>
    <row r="611" spans="1:5">
      <c r="A611" s="481"/>
      <c r="B611" s="481"/>
      <c r="C611" s="481"/>
      <c r="D611" s="481"/>
      <c r="E611" s="481"/>
    </row>
    <row r="612" spans="1:5" ht="15">
      <c r="A612" s="38"/>
      <c r="B612" s="38"/>
      <c r="C612" s="38"/>
      <c r="D612" s="38"/>
      <c r="E612" s="38"/>
    </row>
    <row r="613" spans="1:5">
      <c r="A613"/>
    </row>
    <row r="614" spans="1:5">
      <c r="A614"/>
    </row>
    <row r="615" spans="1:5" ht="15">
      <c r="A615" s="463"/>
      <c r="B615" s="463"/>
      <c r="C615" s="463"/>
      <c r="D615" s="463"/>
      <c r="E615" s="463"/>
    </row>
    <row r="616" spans="1:5" ht="15.75">
      <c r="A616" s="479"/>
      <c r="D616" s="246"/>
      <c r="E616" s="56"/>
    </row>
    <row r="617" spans="1:5" ht="15.75">
      <c r="A617" s="479"/>
      <c r="D617" s="246"/>
      <c r="E617" s="56"/>
    </row>
    <row r="618" spans="1:5" ht="15.75">
      <c r="A618" s="479"/>
      <c r="D618" s="246"/>
      <c r="E618" s="56"/>
    </row>
    <row r="619" spans="1:5" ht="15.75">
      <c r="A619" s="479"/>
      <c r="D619" s="246"/>
      <c r="E619" s="56"/>
    </row>
    <row r="620" spans="1:5" ht="15.75">
      <c r="A620" s="479"/>
      <c r="D620" s="246"/>
      <c r="E620" s="56"/>
    </row>
    <row r="621" spans="1:5" ht="15.75">
      <c r="A621" s="479"/>
      <c r="D621" s="246"/>
      <c r="E621" s="56"/>
    </row>
    <row r="622" spans="1:5" ht="15.75">
      <c r="A622" s="479"/>
      <c r="D622" s="246"/>
      <c r="E622" s="56"/>
    </row>
    <row r="623" spans="1:5" ht="15.75">
      <c r="A623"/>
      <c r="D623" s="246"/>
      <c r="E623" s="56"/>
    </row>
    <row r="624" spans="1:5" ht="15.75">
      <c r="A624"/>
      <c r="D624" s="246"/>
      <c r="E624" s="56"/>
    </row>
    <row r="625" spans="1:5" ht="15.75">
      <c r="A625"/>
      <c r="D625" s="246"/>
      <c r="E625" s="56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5">
      <c r="A641"/>
    </row>
    <row r="642" spans="1:5">
      <c r="A642"/>
    </row>
    <row r="643" spans="1:5">
      <c r="A643"/>
    </row>
    <row r="644" spans="1:5">
      <c r="A644"/>
    </row>
    <row r="645" spans="1:5">
      <c r="A645"/>
    </row>
    <row r="646" spans="1:5">
      <c r="A646"/>
    </row>
    <row r="647" spans="1:5">
      <c r="A647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 ht="15">
      <c r="A654" s="463"/>
      <c r="B654" s="463"/>
      <c r="C654" s="463"/>
      <c r="D654" s="463"/>
      <c r="E654" s="463"/>
    </row>
    <row r="655" spans="1:5" ht="15.75">
      <c r="A655" s="479"/>
      <c r="D655" s="28"/>
      <c r="E655" s="56"/>
    </row>
    <row r="656" spans="1:5" ht="15.75">
      <c r="A656" s="479"/>
      <c r="D656" s="28"/>
      <c r="E656" s="56"/>
    </row>
    <row r="657" spans="1:5" ht="15.75">
      <c r="A657" s="479"/>
      <c r="D657" s="28"/>
      <c r="E657" s="56"/>
    </row>
    <row r="658" spans="1:5" ht="15.75">
      <c r="A658" s="479"/>
      <c r="D658" s="28"/>
      <c r="E658" s="56"/>
    </row>
    <row r="659" spans="1:5" ht="15.75">
      <c r="A659" s="479"/>
      <c r="D659" s="28"/>
      <c r="E659" s="56"/>
    </row>
    <row r="660" spans="1:5" ht="15.75">
      <c r="A660"/>
      <c r="D660" s="28"/>
      <c r="E660" s="56"/>
    </row>
    <row r="661" spans="1:5" ht="15.75">
      <c r="A661" s="479"/>
      <c r="D661" s="28"/>
      <c r="E661" s="56"/>
    </row>
    <row r="662" spans="1:5" ht="15.75">
      <c r="A662" s="479"/>
      <c r="D662" s="28"/>
      <c r="E662" s="56"/>
    </row>
    <row r="663" spans="1:5">
      <c r="A663"/>
    </row>
    <row r="664" spans="1:5">
      <c r="A664"/>
    </row>
    <row r="665" spans="1:5">
      <c r="A665"/>
    </row>
    <row r="666" spans="1:5">
      <c r="A666"/>
    </row>
    <row r="667" spans="1:5">
      <c r="A667"/>
    </row>
    <row r="668" spans="1:5">
      <c r="A668"/>
    </row>
    <row r="669" spans="1:5">
      <c r="A669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 ht="15">
      <c r="A691" s="463"/>
      <c r="B691" s="463"/>
      <c r="C691" s="463"/>
      <c r="D691" s="463"/>
      <c r="E691" s="463"/>
    </row>
    <row r="692" spans="1:5" ht="15.75">
      <c r="A692" s="479"/>
      <c r="D692" s="28"/>
      <c r="E692" s="56"/>
    </row>
    <row r="693" spans="1:5" ht="15.75">
      <c r="A693" s="479"/>
      <c r="D693" s="28"/>
      <c r="E693" s="56"/>
    </row>
    <row r="694" spans="1:5" ht="15.75">
      <c r="A694" s="479"/>
      <c r="D694" s="28"/>
      <c r="E694" s="56"/>
    </row>
    <row r="695" spans="1:5" ht="15.75">
      <c r="A695" s="479"/>
      <c r="D695" s="28"/>
      <c r="E695" s="56"/>
    </row>
    <row r="696" spans="1:5" ht="15.75">
      <c r="A696" s="479"/>
      <c r="D696" s="28"/>
      <c r="E696" s="56"/>
    </row>
    <row r="697" spans="1:5" ht="15.75">
      <c r="A697" s="479"/>
      <c r="D697" s="28"/>
      <c r="E697" s="56"/>
    </row>
    <row r="698" spans="1:5" ht="15.75">
      <c r="A698" s="479"/>
      <c r="D698" s="28"/>
      <c r="E698" s="56"/>
    </row>
  </sheetData>
  <sortState xmlns:xlrd2="http://schemas.microsoft.com/office/spreadsheetml/2017/richdata2" ref="N270:S303">
    <sortCondition descending="1" ref="R270:R303"/>
    <sortCondition descending="1" ref="S270:S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1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1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1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1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1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1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1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1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1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2"/>
      <c r="U29" s="432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2"/>
      <c r="U30" s="432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1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2"/>
      <c r="U34" s="432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2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2"/>
      <c r="U38" s="432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2"/>
      <c r="U39" s="432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2"/>
      <c r="U40" s="432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2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3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2"/>
      <c r="U48" s="432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2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1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2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2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2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2"/>
      <c r="U60" s="432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3447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2"/>
      <c r="U62" s="432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2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2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2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2"/>
      <c r="U69" s="432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3475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4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3367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2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2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3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2"/>
      <c r="U82" s="432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3238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2"/>
      <c r="U84" s="432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2"/>
      <c r="U85" s="432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3378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3253</v>
      </c>
      <c r="N87" s="28"/>
      <c r="O87" s="28"/>
      <c r="P87" s="314" t="s">
        <v>130</v>
      </c>
      <c r="Q87" s="249">
        <v>38</v>
      </c>
      <c r="S87" s="264" t="s">
        <v>1003</v>
      </c>
      <c r="T87" s="432"/>
      <c r="U87" s="432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2"/>
      <c r="U89" s="432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3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3390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3460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3237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3439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3450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3257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3452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3284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3473</v>
      </c>
      <c r="N128" s="28"/>
      <c r="O128" s="28"/>
      <c r="P128" s="314" t="s">
        <v>130</v>
      </c>
      <c r="Q128" s="249">
        <v>30</v>
      </c>
      <c r="S128" s="264" t="s">
        <v>3273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3453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3481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3255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3542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3254</v>
      </c>
      <c r="N145" s="28"/>
      <c r="O145" s="28"/>
      <c r="P145" s="314" t="s">
        <v>130</v>
      </c>
      <c r="Q145" s="249">
        <v>28</v>
      </c>
      <c r="S145" s="264" t="s">
        <v>3392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3471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3252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3239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3269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3298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3536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3242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3235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3377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3260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3272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3293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3433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3480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3539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3263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3259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3391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3394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3244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3459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3467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3372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3487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3472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3279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3512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3488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3397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3506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3299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3281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3538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3379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3513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3549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3545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3547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3492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3294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3553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3520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3534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3477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3537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3375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3295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3493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3434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3381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3515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3446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3291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3494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3287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3296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3454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3423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3440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3479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3393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3368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3495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3445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3384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3283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3385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3511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3513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3395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3522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3496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3258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3362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3382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3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3548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3551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3546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3490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3550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3543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3544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3449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3470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3517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3497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3535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3554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3285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3555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3265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3541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3540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3552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3462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3498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3371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3443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3428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3523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3556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3465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3236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3286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3501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3376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3489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3461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3510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3277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3468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3386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3504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3521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3388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3427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3421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3274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3264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3289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3256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3278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3240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3518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3374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3436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3499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3431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3290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3479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3429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3380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3464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3448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3267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3280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3268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3243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3432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3500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3261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3383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3430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3502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3396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3262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3524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3516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3270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3241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3389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3514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3369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3476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3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3424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3425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3370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3441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3234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3437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3292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3366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3271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3505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3442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3435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3466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3364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3478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3444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3426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3503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3275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3451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3387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3363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3463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3422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3365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3288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3469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3373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3491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3519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3266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3276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3297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3282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96"/>
  <sheetViews>
    <sheetView topLeftCell="A569" zoomScale="90" zoomScaleNormal="90" workbookViewId="0">
      <selection activeCell="A586" sqref="A586:J62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4188</v>
      </c>
      <c r="D1" s="413" t="s">
        <v>2668</v>
      </c>
      <c r="E1" s="413"/>
      <c r="F1" s="413"/>
      <c r="G1" s="413"/>
    </row>
    <row r="2" spans="1:13" ht="15" customHeight="1">
      <c r="A2" s="341" t="s">
        <v>2319</v>
      </c>
    </row>
    <row r="3" spans="1:13" ht="15" customHeight="1">
      <c r="A3" s="24" t="s">
        <v>4189</v>
      </c>
    </row>
    <row r="4" spans="1:13" ht="15" customHeight="1">
      <c r="A4" s="25" t="s">
        <v>1654</v>
      </c>
      <c r="B4" s="322" t="s">
        <v>1907</v>
      </c>
      <c r="C4" s="391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4190</v>
      </c>
      <c r="H8" s="1"/>
    </row>
    <row r="9" spans="1:13" ht="15" customHeight="1">
      <c r="A9" s="25" t="s">
        <v>1665</v>
      </c>
      <c r="B9" s="322" t="s">
        <v>1907</v>
      </c>
      <c r="C9" s="391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9" t="s">
        <v>2905</v>
      </c>
      <c r="B13" s="413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4203</v>
      </c>
    </row>
    <row r="15" spans="1:13" ht="15" customHeight="1">
      <c r="A15" s="25" t="s">
        <v>2201</v>
      </c>
      <c r="B15" s="25" t="s">
        <v>3645</v>
      </c>
      <c r="C15" s="25" t="s">
        <v>2720</v>
      </c>
      <c r="D15" s="25" t="s">
        <v>3645</v>
      </c>
      <c r="E15" s="25" t="s">
        <v>1649</v>
      </c>
      <c r="F15" s="25" t="s">
        <v>3645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3624</v>
      </c>
      <c r="E16" s="26" t="s">
        <v>3641</v>
      </c>
      <c r="F16" s="26" t="s">
        <v>3636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3631</v>
      </c>
      <c r="C17" s="21" t="s">
        <v>3639</v>
      </c>
      <c r="D17" s="21" t="s">
        <v>2195</v>
      </c>
      <c r="E17" s="21" t="s">
        <v>654</v>
      </c>
      <c r="F17" s="21" t="s">
        <v>3622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1" t="s">
        <v>4280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4272</v>
      </c>
    </row>
    <row r="25" spans="1:7" ht="15" customHeight="1">
      <c r="B25" s="1"/>
    </row>
    <row r="26" spans="1:7" ht="15" customHeight="1">
      <c r="A26" s="24" t="s">
        <v>4270</v>
      </c>
    </row>
    <row r="27" spans="1:7" ht="15" customHeight="1">
      <c r="A27" s="25" t="s">
        <v>3640</v>
      </c>
      <c r="B27" s="322" t="s">
        <v>1907</v>
      </c>
      <c r="C27" s="391" t="s">
        <v>4281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4273</v>
      </c>
      <c r="F29" s="321"/>
    </row>
    <row r="30" spans="1:7" ht="15" customHeight="1">
      <c r="A30" s="21"/>
    </row>
    <row r="31" spans="1:7" ht="15" customHeight="1">
      <c r="A31" s="24" t="s">
        <v>4269</v>
      </c>
      <c r="D31" t="s">
        <v>2459</v>
      </c>
    </row>
    <row r="32" spans="1:7" ht="15" customHeight="1">
      <c r="A32" s="25" t="s">
        <v>3645</v>
      </c>
      <c r="B32" s="322" t="s">
        <v>1907</v>
      </c>
      <c r="C32" s="391" t="s">
        <v>4282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3629</v>
      </c>
      <c r="B34" s="335" t="s">
        <v>4274</v>
      </c>
    </row>
    <row r="35" spans="1:3" ht="15" customHeight="1">
      <c r="A35" s="21"/>
    </row>
    <row r="36" spans="1:3" ht="15" customHeight="1">
      <c r="A36" s="24" t="s">
        <v>4271</v>
      </c>
    </row>
    <row r="37" spans="1:3" ht="15" customHeight="1">
      <c r="A37" s="25" t="s">
        <v>2193</v>
      </c>
      <c r="B37" s="322" t="s">
        <v>1907</v>
      </c>
      <c r="C37" s="391" t="s">
        <v>4283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4275</v>
      </c>
      <c r="C39" s="196"/>
    </row>
    <row r="40" spans="1:3" ht="15" customHeight="1">
      <c r="B40" s="1"/>
    </row>
    <row r="41" spans="1:3" ht="15" customHeight="1">
      <c r="A41" s="24" t="s">
        <v>4245</v>
      </c>
    </row>
    <row r="42" spans="1:3" ht="15" customHeight="1">
      <c r="A42" s="25" t="s">
        <v>4267</v>
      </c>
      <c r="B42" s="322" t="s">
        <v>1907</v>
      </c>
      <c r="C42" s="391" t="s">
        <v>4283</v>
      </c>
    </row>
    <row r="43" spans="1:3" ht="15" customHeight="1">
      <c r="A43" s="26" t="s">
        <v>4267</v>
      </c>
      <c r="B43" s="304" t="s">
        <v>2718</v>
      </c>
      <c r="C43" s="196"/>
    </row>
    <row r="44" spans="1:3" ht="15" customHeight="1">
      <c r="A44" s="21" t="s">
        <v>4267</v>
      </c>
      <c r="B44" s="335" t="s">
        <v>4276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1" t="s">
        <v>4284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4277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1" t="s">
        <v>4285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4278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4218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4286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3620</v>
      </c>
      <c r="C60" s="26" t="s">
        <v>2734</v>
      </c>
      <c r="D60" s="26" t="s">
        <v>3620</v>
      </c>
      <c r="E60" s="26" t="s">
        <v>694</v>
      </c>
      <c r="F60" s="26" t="s">
        <v>2734</v>
      </c>
      <c r="G60" s="335" t="s">
        <v>4279</v>
      </c>
      <c r="H60" s="21"/>
      <c r="I60" s="1" t="s">
        <v>2459</v>
      </c>
    </row>
    <row r="61" spans="1:10" ht="15" customHeight="1">
      <c r="A61" s="21" t="s">
        <v>3626</v>
      </c>
      <c r="B61" s="26" t="s">
        <v>3628</v>
      </c>
      <c r="C61" s="21" t="s">
        <v>2717</v>
      </c>
      <c r="D61" s="26" t="s">
        <v>3628</v>
      </c>
      <c r="E61" s="21" t="s">
        <v>2730</v>
      </c>
      <c r="F61" s="21" t="s">
        <v>3641</v>
      </c>
      <c r="H61" s="21"/>
      <c r="I61" s="1"/>
    </row>
    <row r="62" spans="1:10" ht="15" customHeight="1">
      <c r="A62" s="25"/>
      <c r="B62" s="26" t="s">
        <v>3630</v>
      </c>
      <c r="C62" s="25"/>
      <c r="D62" s="26" t="s">
        <v>3630</v>
      </c>
      <c r="E62" s="25"/>
      <c r="F62" s="25"/>
      <c r="H62" s="21"/>
      <c r="I62" s="1"/>
    </row>
    <row r="63" spans="1:10" ht="15" customHeight="1">
      <c r="A63" s="25"/>
      <c r="B63" s="26" t="s">
        <v>4268</v>
      </c>
      <c r="C63" s="25"/>
      <c r="D63" s="26" t="s">
        <v>4268</v>
      </c>
      <c r="E63" s="25"/>
      <c r="F63" s="25"/>
      <c r="H63" s="21"/>
      <c r="I63" s="1"/>
    </row>
    <row r="64" spans="1:10" ht="15" customHeight="1">
      <c r="A64" s="25"/>
      <c r="B64" s="26" t="s">
        <v>3635</v>
      </c>
      <c r="C64" s="25"/>
      <c r="D64" s="26" t="s">
        <v>3635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3643</v>
      </c>
      <c r="C66" s="25"/>
      <c r="D66" s="26" t="s">
        <v>3643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9" t="s">
        <v>4236</v>
      </c>
      <c r="B70" s="413"/>
      <c r="C70" s="413"/>
    </row>
    <row r="71" spans="1:9" ht="15" customHeight="1">
      <c r="A71" s="25" t="s">
        <v>3641</v>
      </c>
      <c r="B71" s="322" t="s">
        <v>1907</v>
      </c>
      <c r="C71" s="391" t="s">
        <v>4287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3641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4191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4343</v>
      </c>
      <c r="D77" s="26"/>
      <c r="E77" s="26"/>
      <c r="F77" s="26"/>
      <c r="G77" s="3"/>
      <c r="H77" s="196"/>
    </row>
    <row r="78" spans="1:9" ht="15" customHeight="1">
      <c r="A78" s="26" t="s">
        <v>3627</v>
      </c>
      <c r="B78" s="304" t="s">
        <v>3641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4272</v>
      </c>
      <c r="C79" s="21"/>
      <c r="D79" s="21"/>
      <c r="E79" s="21"/>
      <c r="F79" s="21"/>
      <c r="G79" s="1"/>
    </row>
    <row r="81" spans="1:10" ht="15" customHeight="1">
      <c r="A81" s="24" t="s">
        <v>4192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4344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3641</v>
      </c>
      <c r="H83" s="196"/>
    </row>
    <row r="84" spans="1:10" ht="15" customHeight="1">
      <c r="A84" s="26" t="s">
        <v>3641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4273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9" t="s">
        <v>4193</v>
      </c>
      <c r="B87" s="413"/>
      <c r="C87" s="413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4345</v>
      </c>
      <c r="J88" t="s">
        <v>2459</v>
      </c>
    </row>
    <row r="89" spans="1:10" ht="15" customHeight="1">
      <c r="A89" s="25" t="s">
        <v>4267</v>
      </c>
      <c r="B89" s="25" t="s">
        <v>2193</v>
      </c>
      <c r="C89" s="25" t="s">
        <v>2202</v>
      </c>
      <c r="D89" s="25" t="s">
        <v>2848</v>
      </c>
      <c r="E89" s="25" t="s">
        <v>3621</v>
      </c>
      <c r="F89" s="25" t="s">
        <v>2202</v>
      </c>
      <c r="G89" s="304" t="s">
        <v>3641</v>
      </c>
      <c r="H89" s="196"/>
    </row>
    <row r="90" spans="1:10" ht="15" customHeight="1">
      <c r="A90" s="26" t="s">
        <v>4267</v>
      </c>
      <c r="B90" s="26" t="s">
        <v>2202</v>
      </c>
      <c r="C90" s="26" t="s">
        <v>3632</v>
      </c>
      <c r="D90" s="26" t="s">
        <v>2193</v>
      </c>
      <c r="E90" s="26" t="s">
        <v>2730</v>
      </c>
      <c r="F90" s="26" t="s">
        <v>2832</v>
      </c>
      <c r="G90" s="335" t="s">
        <v>4274</v>
      </c>
      <c r="H90" s="196"/>
    </row>
    <row r="91" spans="1:10" ht="15" customHeight="1">
      <c r="A91" s="21" t="s">
        <v>4267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4371</v>
      </c>
    </row>
    <row r="96" spans="1:10" ht="15" customHeight="1">
      <c r="A96" s="25" t="s">
        <v>3635</v>
      </c>
      <c r="B96" s="322" t="s">
        <v>1907</v>
      </c>
      <c r="C96" s="391" t="s">
        <v>4372</v>
      </c>
    </row>
    <row r="97" spans="1:11" ht="15" customHeight="1">
      <c r="A97" s="25" t="s">
        <v>3642</v>
      </c>
      <c r="B97" s="304" t="s">
        <v>3641</v>
      </c>
    </row>
    <row r="98" spans="1:11" ht="15" customHeight="1">
      <c r="A98" s="25" t="s">
        <v>2848</v>
      </c>
      <c r="B98" s="335" t="s">
        <v>4275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0" t="s">
        <v>4346</v>
      </c>
      <c r="B101" s="501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4373</v>
      </c>
    </row>
    <row r="103" spans="1:11" ht="15" customHeight="1">
      <c r="A103" s="25" t="s">
        <v>162</v>
      </c>
      <c r="B103" s="25" t="s">
        <v>3643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3641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3626</v>
      </c>
      <c r="G104" s="335" t="s">
        <v>4276</v>
      </c>
    </row>
    <row r="105" spans="1:11" ht="15" customHeight="1">
      <c r="A105" s="21" t="s">
        <v>3645</v>
      </c>
      <c r="B105" s="26" t="s">
        <v>2193</v>
      </c>
      <c r="C105" s="25" t="s">
        <v>3638</v>
      </c>
      <c r="D105" s="21" t="s">
        <v>3637</v>
      </c>
      <c r="E105" s="21" t="s">
        <v>3626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4194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4374</v>
      </c>
    </row>
    <row r="110" spans="1:11" ht="15" customHeight="1">
      <c r="A110" s="25" t="s">
        <v>2193</v>
      </c>
      <c r="B110" s="25" t="s">
        <v>3622</v>
      </c>
      <c r="C110" s="25" t="s">
        <v>700</v>
      </c>
      <c r="D110" s="25" t="s">
        <v>3625</v>
      </c>
      <c r="E110" s="304" t="s">
        <v>3641</v>
      </c>
    </row>
    <row r="111" spans="1:11" ht="15" customHeight="1">
      <c r="A111" s="26" t="s">
        <v>2725</v>
      </c>
      <c r="B111" s="26" t="s">
        <v>3625</v>
      </c>
      <c r="C111" s="26" t="s">
        <v>2717</v>
      </c>
      <c r="D111" s="26" t="s">
        <v>3685</v>
      </c>
      <c r="E111" s="335" t="s">
        <v>4277</v>
      </c>
    </row>
    <row r="112" spans="1:11" ht="15" customHeight="1">
      <c r="A112" s="21" t="s">
        <v>2848</v>
      </c>
      <c r="B112" s="191" t="s">
        <v>3620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4347</v>
      </c>
      <c r="C115" s="254"/>
      <c r="D115" s="254" t="s">
        <v>2459</v>
      </c>
      <c r="E115" s="254"/>
      <c r="F115" s="110"/>
    </row>
    <row r="116" spans="1:6" ht="15" customHeight="1">
      <c r="A116" s="25" t="s">
        <v>3620</v>
      </c>
      <c r="B116" s="322" t="s">
        <v>1907</v>
      </c>
      <c r="C116" s="391" t="s">
        <v>4375</v>
      </c>
    </row>
    <row r="117" spans="1:6" ht="15" customHeight="1">
      <c r="A117" s="26" t="s">
        <v>2724</v>
      </c>
      <c r="B117" s="304" t="s">
        <v>3641</v>
      </c>
      <c r="C117" s="196"/>
      <c r="F117" s="3"/>
    </row>
    <row r="118" spans="1:6" ht="15" customHeight="1">
      <c r="A118" s="21" t="s">
        <v>2325</v>
      </c>
      <c r="B118" s="335" t="s">
        <v>4278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4367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4376</v>
      </c>
      <c r="D122" s="254"/>
      <c r="E122" s="254"/>
      <c r="F122" s="110"/>
    </row>
    <row r="123" spans="1:6" ht="15" customHeight="1">
      <c r="A123" s="26" t="s">
        <v>2203</v>
      </c>
      <c r="B123" s="304" t="s">
        <v>3641</v>
      </c>
      <c r="C123" s="196"/>
    </row>
    <row r="124" spans="1:6" ht="15" customHeight="1">
      <c r="A124" s="21" t="s">
        <v>2718</v>
      </c>
      <c r="B124" s="335" t="s">
        <v>4279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4370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4377</v>
      </c>
      <c r="F127" s="3"/>
    </row>
    <row r="128" spans="1:6" ht="15" customHeight="1">
      <c r="A128" s="26" t="s">
        <v>658</v>
      </c>
      <c r="B128" s="304" t="s">
        <v>3641</v>
      </c>
      <c r="C128" s="196"/>
      <c r="F128" s="3"/>
    </row>
    <row r="129" spans="1:7" ht="15" customHeight="1">
      <c r="A129" s="21" t="s">
        <v>669</v>
      </c>
      <c r="B129" s="335" t="s">
        <v>4379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4348</v>
      </c>
    </row>
    <row r="132" spans="1:7" ht="15" customHeight="1">
      <c r="A132" s="25" t="s">
        <v>153</v>
      </c>
      <c r="B132" s="322" t="s">
        <v>1907</v>
      </c>
      <c r="C132" s="391" t="s">
        <v>4378</v>
      </c>
    </row>
    <row r="133" spans="1:7" ht="15" customHeight="1">
      <c r="A133" s="26" t="s">
        <v>3648</v>
      </c>
      <c r="B133" s="304" t="s">
        <v>3641</v>
      </c>
      <c r="C133" s="196"/>
    </row>
    <row r="134" spans="1:7" ht="15" customHeight="1">
      <c r="A134" s="21" t="s">
        <v>694</v>
      </c>
      <c r="B134" s="335" t="s">
        <v>4380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4349</v>
      </c>
    </row>
    <row r="138" spans="1:7" ht="15" customHeight="1">
      <c r="A138" s="25" t="s">
        <v>1344</v>
      </c>
      <c r="B138" s="322" t="s">
        <v>1907</v>
      </c>
      <c r="C138" s="391" t="s">
        <v>4423</v>
      </c>
    </row>
    <row r="139" spans="1:7" ht="15" customHeight="1">
      <c r="A139" s="26" t="s">
        <v>3634</v>
      </c>
      <c r="B139" s="304" t="s">
        <v>3641</v>
      </c>
      <c r="C139" s="196"/>
    </row>
    <row r="140" spans="1:7" ht="15" customHeight="1">
      <c r="A140" s="21" t="s">
        <v>3142</v>
      </c>
      <c r="B140" s="335" t="s">
        <v>4430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4350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4424</v>
      </c>
    </row>
    <row r="144" spans="1:7" ht="15" customHeight="1">
      <c r="A144" s="26" t="s">
        <v>704</v>
      </c>
      <c r="B144" s="304" t="s">
        <v>3641</v>
      </c>
      <c r="G144" t="s">
        <v>2459</v>
      </c>
    </row>
    <row r="145" spans="1:8" ht="15" customHeight="1">
      <c r="A145" s="21" t="s">
        <v>1665</v>
      </c>
      <c r="B145" s="335" t="s">
        <v>4431</v>
      </c>
      <c r="F145" s="321"/>
    </row>
    <row r="146" spans="1:8" ht="15" customHeight="1"/>
    <row r="147" spans="1:8" ht="15" customHeight="1">
      <c r="A147" s="499" t="s">
        <v>4351</v>
      </c>
      <c r="B147" s="499"/>
      <c r="C147" s="413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4426</v>
      </c>
    </row>
    <row r="149" spans="1:8" ht="15" customHeight="1">
      <c r="A149" s="25" t="s">
        <v>1654</v>
      </c>
      <c r="B149" s="25" t="s">
        <v>23</v>
      </c>
      <c r="C149" s="25" t="s">
        <v>4421</v>
      </c>
      <c r="D149" s="25" t="s">
        <v>3685</v>
      </c>
      <c r="E149" s="25" t="s">
        <v>1657</v>
      </c>
      <c r="F149" s="25" t="s">
        <v>3623</v>
      </c>
      <c r="G149" s="304" t="s">
        <v>3641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4425</v>
      </c>
      <c r="G150" s="335" t="s">
        <v>4432</v>
      </c>
    </row>
    <row r="151" spans="1:8" ht="15" customHeight="1">
      <c r="A151" s="21" t="s">
        <v>3623</v>
      </c>
      <c r="B151" s="21" t="s">
        <v>3623</v>
      </c>
      <c r="C151" s="21" t="s">
        <v>4425</v>
      </c>
      <c r="D151" s="21" t="s">
        <v>3636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9" t="s">
        <v>4352</v>
      </c>
      <c r="B153" s="413"/>
      <c r="C153" s="413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4427</v>
      </c>
    </row>
    <row r="155" spans="1:8" ht="15" customHeight="1">
      <c r="A155" s="25" t="s">
        <v>4267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3641</v>
      </c>
    </row>
    <row r="156" spans="1:8" ht="15" customHeight="1">
      <c r="A156" s="26" t="s">
        <v>4267</v>
      </c>
      <c r="B156" s="26" t="s">
        <v>15</v>
      </c>
      <c r="C156" s="26" t="s">
        <v>3640</v>
      </c>
      <c r="D156" s="26" t="s">
        <v>153</v>
      </c>
      <c r="E156" s="26" t="s">
        <v>11</v>
      </c>
      <c r="F156" s="26" t="s">
        <v>15</v>
      </c>
      <c r="G156" s="335" t="s">
        <v>4433</v>
      </c>
    </row>
    <row r="157" spans="1:8" ht="15" customHeight="1">
      <c r="A157" s="21" t="s">
        <v>4267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4353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4428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3641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4434</v>
      </c>
      <c r="F162" s="321"/>
    </row>
    <row r="163" spans="1:10" ht="15" customHeight="1">
      <c r="A163" s="21" t="s">
        <v>1343</v>
      </c>
      <c r="B163" s="21" t="s">
        <v>3626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3641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9" t="s">
        <v>4612</v>
      </c>
      <c r="B175" s="413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4429</v>
      </c>
    </row>
    <row r="177" spans="1:11" ht="15" customHeight="1">
      <c r="A177" s="25" t="s">
        <v>154</v>
      </c>
      <c r="B177" s="25" t="s">
        <v>1346</v>
      </c>
      <c r="C177" s="25" t="s">
        <v>3633</v>
      </c>
      <c r="D177" s="25" t="s">
        <v>700</v>
      </c>
      <c r="E177" s="25" t="s">
        <v>3645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4354</v>
      </c>
    </row>
    <row r="183" spans="1:11" ht="15" customHeight="1">
      <c r="A183" s="25" t="s">
        <v>1661</v>
      </c>
      <c r="B183" s="322" t="s">
        <v>1907</v>
      </c>
      <c r="C183" s="391" t="s">
        <v>4471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4272</v>
      </c>
      <c r="F185" s="18"/>
    </row>
    <row r="186" spans="1:11" ht="15" customHeight="1">
      <c r="D186" t="s">
        <v>2459</v>
      </c>
    </row>
    <row r="187" spans="1:11" ht="15" customHeight="1">
      <c r="A187" s="378" t="s">
        <v>4355</v>
      </c>
      <c r="D187" t="s">
        <v>2459</v>
      </c>
    </row>
    <row r="188" spans="1:11" ht="15" customHeight="1">
      <c r="A188" s="25" t="s">
        <v>4469</v>
      </c>
      <c r="B188" s="322" t="s">
        <v>1907</v>
      </c>
      <c r="C188" s="391" t="s">
        <v>4472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4273</v>
      </c>
      <c r="F190" s="18"/>
    </row>
    <row r="191" spans="1:11" ht="15" customHeight="1">
      <c r="K191" t="s">
        <v>2459</v>
      </c>
    </row>
    <row r="192" spans="1:11" ht="15" customHeight="1">
      <c r="A192" s="500" t="s">
        <v>4356</v>
      </c>
      <c r="B192" s="413"/>
    </row>
    <row r="193" spans="1:11" ht="15" customHeight="1">
      <c r="A193" s="25" t="s">
        <v>2730</v>
      </c>
      <c r="B193" s="322" t="s">
        <v>1907</v>
      </c>
      <c r="C193" s="391" t="s">
        <v>4473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3685</v>
      </c>
      <c r="B195" s="335" t="s">
        <v>4274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4357</v>
      </c>
    </row>
    <row r="198" spans="1:11" ht="15" customHeight="1">
      <c r="A198" s="254" t="s">
        <v>4422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4474</v>
      </c>
    </row>
    <row r="199" spans="1:11" ht="15" customHeight="1">
      <c r="A199" s="25" t="s">
        <v>3624</v>
      </c>
      <c r="B199" s="25" t="s">
        <v>1343</v>
      </c>
      <c r="C199" s="25" t="s">
        <v>3621</v>
      </c>
      <c r="D199" s="25" t="s">
        <v>1343</v>
      </c>
      <c r="E199" s="25" t="s">
        <v>1343</v>
      </c>
      <c r="F199" s="25" t="s">
        <v>4267</v>
      </c>
      <c r="G199" s="25" t="s">
        <v>1343</v>
      </c>
      <c r="H199" s="25" t="s">
        <v>4267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4267</v>
      </c>
      <c r="G200" s="26" t="s">
        <v>162</v>
      </c>
      <c r="H200" s="26" t="s">
        <v>4267</v>
      </c>
      <c r="I200" s="26" t="s">
        <v>153</v>
      </c>
      <c r="J200" s="335" t="s">
        <v>4275</v>
      </c>
    </row>
    <row r="201" spans="1:11" ht="15" customHeight="1">
      <c r="A201" s="21" t="s">
        <v>3630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4267</v>
      </c>
      <c r="G201" s="21" t="s">
        <v>2715</v>
      </c>
      <c r="H201" s="21" t="s">
        <v>4267</v>
      </c>
      <c r="I201" s="21" t="s">
        <v>1665</v>
      </c>
      <c r="J201" s="3"/>
    </row>
    <row r="202" spans="1:11" ht="15" customHeight="1">
      <c r="A202" s="21" t="s">
        <v>3639</v>
      </c>
      <c r="B202" s="21" t="s">
        <v>1654</v>
      </c>
      <c r="C202" s="26" t="s">
        <v>3637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3646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4358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4475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3438</v>
      </c>
      <c r="E208" s="25" t="s">
        <v>1657</v>
      </c>
      <c r="F208" s="25" t="s">
        <v>3632</v>
      </c>
      <c r="G208" s="304" t="s">
        <v>4512</v>
      </c>
    </row>
    <row r="209" spans="1:10" ht="15" customHeight="1">
      <c r="A209" s="25" t="s">
        <v>3641</v>
      </c>
      <c r="B209" s="26" t="s">
        <v>700</v>
      </c>
      <c r="C209" s="26" t="s">
        <v>3621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3641</v>
      </c>
      <c r="C210" s="26" t="s">
        <v>3624</v>
      </c>
      <c r="D210" s="21" t="s">
        <v>3621</v>
      </c>
      <c r="E210" s="26" t="s">
        <v>3641</v>
      </c>
      <c r="F210" s="21" t="s">
        <v>1657</v>
      </c>
      <c r="G210" s="1"/>
    </row>
    <row r="211" spans="1:10" ht="15" customHeight="1">
      <c r="A211" s="21" t="s">
        <v>3644</v>
      </c>
      <c r="B211" s="21"/>
      <c r="C211" s="26" t="s">
        <v>17</v>
      </c>
      <c r="D211" s="21" t="s">
        <v>3624</v>
      </c>
      <c r="E211" s="21"/>
      <c r="F211" s="21"/>
      <c r="G211" s="1"/>
    </row>
    <row r="212" spans="1:10" ht="15" customHeight="1">
      <c r="A212" s="38"/>
      <c r="C212" s="26" t="s">
        <v>4470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9" t="s">
        <v>4613</v>
      </c>
      <c r="B215" s="413"/>
    </row>
    <row r="216" spans="1:10" ht="15" customHeight="1">
      <c r="A216" s="25" t="s">
        <v>2730</v>
      </c>
      <c r="B216" s="322" t="s">
        <v>1907</v>
      </c>
      <c r="C216" s="391" t="s">
        <v>4476</v>
      </c>
      <c r="D216" t="s">
        <v>2459</v>
      </c>
      <c r="F216" s="18"/>
    </row>
    <row r="217" spans="1:10" ht="15" customHeight="1">
      <c r="A217" s="26" t="s">
        <v>2734</v>
      </c>
      <c r="B217" s="304" t="s">
        <v>3641</v>
      </c>
    </row>
    <row r="218" spans="1:10" ht="15" customHeight="1">
      <c r="A218" s="21" t="s">
        <v>3630</v>
      </c>
      <c r="B218" s="335" t="s">
        <v>4513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0" t="s">
        <v>4465</v>
      </c>
    </row>
    <row r="222" spans="1:10" ht="15" customHeight="1">
      <c r="A222" s="25" t="s">
        <v>2734</v>
      </c>
      <c r="B222" s="322" t="s">
        <v>1907</v>
      </c>
      <c r="C222" s="391" t="s">
        <v>4527</v>
      </c>
      <c r="F222" s="321"/>
    </row>
    <row r="223" spans="1:10">
      <c r="A223" s="26" t="s">
        <v>153</v>
      </c>
      <c r="B223" s="304" t="s">
        <v>3641</v>
      </c>
    </row>
    <row r="224" spans="1:10">
      <c r="A224" s="21" t="s">
        <v>687</v>
      </c>
      <c r="B224" s="335" t="s">
        <v>4522</v>
      </c>
    </row>
    <row r="226" spans="1:3" ht="15" customHeight="1">
      <c r="A226" s="378" t="s">
        <v>4466</v>
      </c>
    </row>
    <row r="227" spans="1:3" ht="15" customHeight="1">
      <c r="A227" s="25" t="s">
        <v>1668</v>
      </c>
      <c r="B227" s="322" t="s">
        <v>1907</v>
      </c>
      <c r="C227" t="s">
        <v>4528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4523</v>
      </c>
    </row>
    <row r="230" spans="1:3" ht="15" customHeight="1"/>
    <row r="231" spans="1:3" ht="15" customHeight="1">
      <c r="A231" s="24" t="s">
        <v>4467</v>
      </c>
    </row>
    <row r="232" spans="1:3" ht="15" customHeight="1">
      <c r="A232" s="25" t="s">
        <v>694</v>
      </c>
      <c r="B232" s="322" t="s">
        <v>1907</v>
      </c>
      <c r="C232" t="s">
        <v>4529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3632</v>
      </c>
      <c r="B234" s="335" t="s">
        <v>4524</v>
      </c>
    </row>
    <row r="235" spans="1:3" ht="15" customHeight="1"/>
    <row r="236" spans="1:3" ht="15" customHeight="1">
      <c r="A236" s="378" t="s">
        <v>4532</v>
      </c>
    </row>
    <row r="237" spans="1:3" ht="15" customHeight="1">
      <c r="A237" s="25" t="s">
        <v>2212</v>
      </c>
      <c r="B237" s="322" t="s">
        <v>1907</v>
      </c>
      <c r="C237" t="s">
        <v>4530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4525</v>
      </c>
    </row>
    <row r="240" spans="1:3">
      <c r="A240" s="21" t="s">
        <v>2726</v>
      </c>
    </row>
    <row r="241" spans="1:11" ht="15" customHeight="1"/>
    <row r="242" spans="1:11" ht="15" customHeight="1">
      <c r="A242" s="500" t="s">
        <v>4614</v>
      </c>
      <c r="B242" s="413"/>
    </row>
    <row r="243" spans="1:11" ht="15" customHeight="1">
      <c r="A243" s="25" t="s">
        <v>3642</v>
      </c>
      <c r="B243" s="322" t="s">
        <v>1907</v>
      </c>
      <c r="C243" t="s">
        <v>4531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3628</v>
      </c>
      <c r="B245" s="335" t="s">
        <v>4526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0" t="s">
        <v>4722</v>
      </c>
      <c r="B248" s="413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4541</v>
      </c>
    </row>
    <row r="250" spans="1:11" ht="15" customHeight="1">
      <c r="A250" s="25" t="s">
        <v>2730</v>
      </c>
      <c r="B250" s="25" t="s">
        <v>694</v>
      </c>
      <c r="C250" s="25" t="s">
        <v>4267</v>
      </c>
      <c r="D250" s="25" t="s">
        <v>1661</v>
      </c>
      <c r="E250" s="25" t="s">
        <v>180</v>
      </c>
      <c r="F250" s="25" t="s">
        <v>31</v>
      </c>
      <c r="G250" s="25" t="s">
        <v>3646</v>
      </c>
      <c r="H250" s="25" t="s">
        <v>2726</v>
      </c>
      <c r="I250" s="25" t="s">
        <v>2726</v>
      </c>
      <c r="J250" s="304" t="s">
        <v>4512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4267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3642</v>
      </c>
      <c r="I251" s="26" t="s">
        <v>1661</v>
      </c>
      <c r="J251" s="335" t="s">
        <v>4559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3634</v>
      </c>
      <c r="E252" s="21" t="s">
        <v>1654</v>
      </c>
      <c r="F252" s="26" t="s">
        <v>2715</v>
      </c>
      <c r="G252" s="21" t="s">
        <v>3638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500" t="s">
        <v>4615</v>
      </c>
      <c r="B254" s="413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4542</v>
      </c>
      <c r="K255" s="254"/>
    </row>
    <row r="256" spans="1:11">
      <c r="A256" s="25" t="s">
        <v>3631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4512</v>
      </c>
    </row>
    <row r="257" spans="1:11">
      <c r="A257" s="26" t="s">
        <v>653</v>
      </c>
      <c r="B257" s="26" t="s">
        <v>3685</v>
      </c>
      <c r="C257" s="26" t="s">
        <v>2848</v>
      </c>
      <c r="D257" s="26" t="s">
        <v>2734</v>
      </c>
      <c r="E257" s="26" t="s">
        <v>3644</v>
      </c>
      <c r="F257" s="26" t="s">
        <v>2722</v>
      </c>
      <c r="G257" s="26" t="s">
        <v>2730</v>
      </c>
      <c r="H257" s="26" t="s">
        <v>2722</v>
      </c>
      <c r="I257" s="335" t="s">
        <v>4560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3641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0" t="s">
        <v>4582</v>
      </c>
      <c r="B261" s="413"/>
      <c r="F261" s="18"/>
    </row>
    <row r="262" spans="1:11" ht="15" customHeight="1">
      <c r="A262" s="25" t="s">
        <v>694</v>
      </c>
      <c r="B262" s="322" t="s">
        <v>1907</v>
      </c>
      <c r="C262" t="s">
        <v>4588</v>
      </c>
    </row>
    <row r="263" spans="1:11" ht="15" customHeight="1">
      <c r="A263" s="26" t="s">
        <v>668</v>
      </c>
      <c r="B263" s="304" t="s">
        <v>4512</v>
      </c>
      <c r="K263" t="s">
        <v>2459</v>
      </c>
    </row>
    <row r="264" spans="1:11" ht="15" customHeight="1">
      <c r="A264" s="21" t="s">
        <v>1690</v>
      </c>
      <c r="B264" s="335" t="s">
        <v>4595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4720</v>
      </c>
      <c r="F267" s="18"/>
    </row>
    <row r="268" spans="1:11" ht="15" customHeight="1">
      <c r="A268" s="25" t="s">
        <v>2708</v>
      </c>
      <c r="B268" s="322" t="s">
        <v>1907</v>
      </c>
      <c r="C268" t="s">
        <v>4589</v>
      </c>
    </row>
    <row r="269" spans="1:11" ht="15" customHeight="1">
      <c r="A269" s="26" t="s">
        <v>180</v>
      </c>
      <c r="B269" s="304" t="s">
        <v>4512</v>
      </c>
    </row>
    <row r="270" spans="1:11" ht="15" customHeight="1">
      <c r="A270" s="21" t="s">
        <v>1337</v>
      </c>
      <c r="B270" s="335" t="s">
        <v>4596</v>
      </c>
      <c r="F270" s="321"/>
    </row>
    <row r="271" spans="1:11" ht="15" customHeight="1"/>
    <row r="272" spans="1:11" ht="15" customHeight="1">
      <c r="A272" s="378" t="s">
        <v>4721</v>
      </c>
      <c r="F272" s="18"/>
    </row>
    <row r="273" spans="1:10" ht="15" customHeight="1">
      <c r="A273" s="25" t="s">
        <v>2719</v>
      </c>
      <c r="B273" s="322" t="s">
        <v>1907</v>
      </c>
      <c r="C273" t="s">
        <v>4590</v>
      </c>
    </row>
    <row r="274" spans="1:10" ht="15" customHeight="1">
      <c r="A274" s="26" t="s">
        <v>2220</v>
      </c>
      <c r="B274" s="304" t="s">
        <v>4512</v>
      </c>
    </row>
    <row r="275" spans="1:10" ht="15" customHeight="1">
      <c r="A275" s="21" t="s">
        <v>3630</v>
      </c>
      <c r="B275" s="335" t="s">
        <v>4597</v>
      </c>
      <c r="I275" t="s">
        <v>2459</v>
      </c>
    </row>
    <row r="276" spans="1:10" ht="15" customHeight="1"/>
    <row r="277" spans="1:10" ht="15" customHeight="1">
      <c r="A277" s="378" t="s">
        <v>4583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4591</v>
      </c>
    </row>
    <row r="279" spans="1:10" ht="15" customHeight="1">
      <c r="A279" s="25" t="s">
        <v>2725</v>
      </c>
      <c r="B279" s="25" t="s">
        <v>4267</v>
      </c>
      <c r="C279" s="25" t="s">
        <v>4267</v>
      </c>
      <c r="D279" s="25" t="s">
        <v>3621</v>
      </c>
      <c r="E279" s="25" t="s">
        <v>2725</v>
      </c>
      <c r="F279" s="25" t="s">
        <v>1343</v>
      </c>
      <c r="G279" s="304" t="s">
        <v>4512</v>
      </c>
    </row>
    <row r="280" spans="1:10" ht="15" customHeight="1">
      <c r="A280" s="26" t="s">
        <v>3648</v>
      </c>
      <c r="B280" s="26" t="s">
        <v>4267</v>
      </c>
      <c r="C280" s="26" t="s">
        <v>4267</v>
      </c>
      <c r="D280" s="26" t="s">
        <v>2195</v>
      </c>
      <c r="E280" s="26" t="s">
        <v>3648</v>
      </c>
      <c r="F280" s="26" t="s">
        <v>2725</v>
      </c>
      <c r="G280" s="335" t="s">
        <v>4598</v>
      </c>
      <c r="J280" t="s">
        <v>2459</v>
      </c>
    </row>
    <row r="281" spans="1:10" ht="15" customHeight="1">
      <c r="A281" s="21" t="s">
        <v>3621</v>
      </c>
      <c r="B281" s="21" t="s">
        <v>4267</v>
      </c>
      <c r="C281" s="21" t="s">
        <v>4267</v>
      </c>
      <c r="D281" s="26" t="s">
        <v>675</v>
      </c>
      <c r="E281" s="21" t="s">
        <v>3637</v>
      </c>
      <c r="F281" s="21" t="s">
        <v>3648</v>
      </c>
    </row>
    <row r="282" spans="1:10" ht="15" customHeight="1">
      <c r="A282" s="21"/>
      <c r="B282" s="21"/>
      <c r="C282" s="21"/>
      <c r="D282" s="26" t="s">
        <v>3637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500" t="s">
        <v>4584</v>
      </c>
      <c r="B286" s="413"/>
    </row>
    <row r="287" spans="1:10" ht="15" customHeight="1">
      <c r="A287" s="25" t="s">
        <v>3622</v>
      </c>
      <c r="B287" s="322" t="s">
        <v>1907</v>
      </c>
      <c r="C287" t="s">
        <v>4592</v>
      </c>
    </row>
    <row r="288" spans="1:10" ht="15" customHeight="1">
      <c r="A288" s="26" t="s">
        <v>1671</v>
      </c>
      <c r="B288" s="304" t="s">
        <v>4512</v>
      </c>
      <c r="F288" s="321"/>
    </row>
    <row r="289" spans="1:10" ht="15" customHeight="1">
      <c r="A289" s="21" t="s">
        <v>3638</v>
      </c>
      <c r="B289" s="335" t="s">
        <v>4599</v>
      </c>
    </row>
    <row r="290" spans="1:10" ht="15" customHeight="1">
      <c r="F290" s="18"/>
    </row>
    <row r="291" spans="1:10" ht="15" customHeight="1">
      <c r="A291" s="378" t="s">
        <v>4585</v>
      </c>
    </row>
    <row r="292" spans="1:10" ht="15" customHeight="1">
      <c r="A292" s="25" t="s">
        <v>2725</v>
      </c>
      <c r="B292" s="322" t="s">
        <v>1907</v>
      </c>
      <c r="C292" t="s">
        <v>4593</v>
      </c>
    </row>
    <row r="293" spans="1:10" ht="15" customHeight="1">
      <c r="A293" s="26" t="s">
        <v>3628</v>
      </c>
      <c r="B293" s="304" t="s">
        <v>4512</v>
      </c>
      <c r="F293" s="321"/>
    </row>
    <row r="294" spans="1:10" ht="15" customHeight="1">
      <c r="A294" s="26" t="s">
        <v>2193</v>
      </c>
      <c r="B294" s="335" t="s">
        <v>4600</v>
      </c>
    </row>
    <row r="295" spans="1:10" ht="15" customHeight="1">
      <c r="F295" s="18"/>
    </row>
    <row r="296" spans="1:10" ht="15" customHeight="1">
      <c r="A296" s="500" t="s">
        <v>4616</v>
      </c>
      <c r="B296" s="413"/>
    </row>
    <row r="297" spans="1:10" ht="15" customHeight="1">
      <c r="A297" s="25" t="s">
        <v>700</v>
      </c>
      <c r="B297" s="322" t="s">
        <v>1907</v>
      </c>
      <c r="C297" t="s">
        <v>4594</v>
      </c>
      <c r="D297" t="s">
        <v>2459</v>
      </c>
    </row>
    <row r="298" spans="1:10" ht="15" customHeight="1">
      <c r="A298" s="26" t="s">
        <v>3630</v>
      </c>
      <c r="B298" s="304" t="s">
        <v>4512</v>
      </c>
      <c r="F298" s="321" t="s">
        <v>2459</v>
      </c>
    </row>
    <row r="299" spans="1:10" ht="15" customHeight="1">
      <c r="A299" s="21" t="s">
        <v>153</v>
      </c>
      <c r="B299" s="335" t="s">
        <v>4601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4642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4649</v>
      </c>
    </row>
    <row r="304" spans="1:10">
      <c r="A304" s="25" t="s">
        <v>2217</v>
      </c>
      <c r="B304" s="25" t="s">
        <v>4267</v>
      </c>
      <c r="C304" s="25" t="s">
        <v>4267</v>
      </c>
      <c r="D304" s="25" t="s">
        <v>4267</v>
      </c>
      <c r="E304" s="25" t="s">
        <v>4267</v>
      </c>
      <c r="F304" s="25" t="s">
        <v>4267</v>
      </c>
      <c r="G304" s="25" t="s">
        <v>2217</v>
      </c>
      <c r="H304" s="304" t="s">
        <v>4512</v>
      </c>
    </row>
    <row r="305" spans="1:8">
      <c r="A305" s="26" t="s">
        <v>2733</v>
      </c>
      <c r="B305" s="26" t="s">
        <v>4267</v>
      </c>
      <c r="C305" s="26" t="s">
        <v>4267</v>
      </c>
      <c r="D305" s="26" t="s">
        <v>4267</v>
      </c>
      <c r="E305" s="26" t="s">
        <v>4267</v>
      </c>
      <c r="F305" s="26" t="s">
        <v>4267</v>
      </c>
      <c r="G305" s="26" t="s">
        <v>2733</v>
      </c>
      <c r="H305" s="335" t="s">
        <v>4643</v>
      </c>
    </row>
    <row r="306" spans="1:8">
      <c r="A306" s="26" t="s">
        <v>2209</v>
      </c>
      <c r="B306" s="21" t="s">
        <v>4267</v>
      </c>
      <c r="C306" s="21" t="s">
        <v>4267</v>
      </c>
      <c r="D306" s="21" t="s">
        <v>4267</v>
      </c>
      <c r="E306" s="21" t="s">
        <v>4267</v>
      </c>
      <c r="F306" s="21" t="s">
        <v>4267</v>
      </c>
      <c r="G306" s="26" t="s">
        <v>2209</v>
      </c>
    </row>
    <row r="308" spans="1:8" ht="15" customHeight="1">
      <c r="A308" s="378" t="s">
        <v>4586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4650</v>
      </c>
    </row>
    <row r="310" spans="1:8" ht="15" customHeight="1">
      <c r="A310" s="25" t="s">
        <v>153</v>
      </c>
      <c r="B310" s="25" t="s">
        <v>2713</v>
      </c>
      <c r="C310" s="25" t="s">
        <v>3633</v>
      </c>
      <c r="D310" s="25" t="s">
        <v>180</v>
      </c>
      <c r="E310" s="25" t="s">
        <v>704</v>
      </c>
      <c r="F310" s="25" t="s">
        <v>1668</v>
      </c>
      <c r="G310" s="304" t="s">
        <v>4512</v>
      </c>
    </row>
    <row r="311" spans="1:8" ht="15" customHeight="1">
      <c r="A311" s="26" t="s">
        <v>2212</v>
      </c>
      <c r="B311" s="26" t="s">
        <v>3638</v>
      </c>
      <c r="C311" s="26" t="s">
        <v>2732</v>
      </c>
      <c r="D311" s="26" t="s">
        <v>1661</v>
      </c>
      <c r="E311" s="26" t="s">
        <v>15</v>
      </c>
      <c r="F311" s="26" t="s">
        <v>3633</v>
      </c>
      <c r="G311" s="335" t="s">
        <v>4644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3633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4587</v>
      </c>
      <c r="F315" s="321"/>
    </row>
    <row r="316" spans="1:8" ht="15" customHeight="1">
      <c r="A316" s="25" t="s">
        <v>675</v>
      </c>
      <c r="B316" s="322" t="s">
        <v>1907</v>
      </c>
      <c r="C316" t="s">
        <v>4651</v>
      </c>
    </row>
    <row r="317" spans="1:8" ht="15" customHeight="1">
      <c r="A317" s="26" t="s">
        <v>2195</v>
      </c>
      <c r="B317" s="304" t="s">
        <v>4512</v>
      </c>
      <c r="F317" s="18"/>
    </row>
    <row r="318" spans="1:8" ht="15" customHeight="1">
      <c r="A318" s="26" t="s">
        <v>2733</v>
      </c>
      <c r="B318" s="335" t="s">
        <v>4645</v>
      </c>
      <c r="F318" s="18"/>
    </row>
    <row r="319" spans="1:8" ht="15" customHeight="1">
      <c r="A319" s="26" t="s">
        <v>3636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0" t="s">
        <v>4195</v>
      </c>
      <c r="B322" s="413"/>
    </row>
    <row r="323" spans="1:8" ht="15" customHeight="1">
      <c r="A323" s="25" t="s">
        <v>668</v>
      </c>
      <c r="B323" s="322" t="s">
        <v>1907</v>
      </c>
      <c r="C323" t="s">
        <v>4652</v>
      </c>
    </row>
    <row r="324" spans="1:8" ht="15" customHeight="1">
      <c r="A324" s="26" t="s">
        <v>2730</v>
      </c>
      <c r="B324" s="304" t="s">
        <v>4512</v>
      </c>
      <c r="F324" t="s">
        <v>2459</v>
      </c>
    </row>
    <row r="325" spans="1:8" ht="15" customHeight="1">
      <c r="A325" s="21" t="s">
        <v>2717</v>
      </c>
      <c r="B325" s="335" t="s">
        <v>4646</v>
      </c>
    </row>
    <row r="326" spans="1:8" ht="15" customHeight="1">
      <c r="A326" s="199"/>
    </row>
    <row r="327" spans="1:8" ht="15" customHeight="1">
      <c r="A327" s="499" t="s">
        <v>4196</v>
      </c>
      <c r="B327" s="413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4653</v>
      </c>
    </row>
    <row r="329" spans="1:8" ht="15" customHeight="1">
      <c r="A329" s="26" t="s">
        <v>3635</v>
      </c>
      <c r="B329" s="304" t="s">
        <v>4512</v>
      </c>
    </row>
    <row r="330" spans="1:8" ht="15" customHeight="1">
      <c r="A330" s="21" t="s">
        <v>3625</v>
      </c>
      <c r="B330" s="335" t="s">
        <v>4647</v>
      </c>
      <c r="E330" t="s">
        <v>2459</v>
      </c>
    </row>
    <row r="331" spans="1:8" ht="15" customHeight="1">
      <c r="A331" s="199"/>
    </row>
    <row r="332" spans="1:8" ht="15" customHeight="1">
      <c r="A332" s="500" t="s">
        <v>4197</v>
      </c>
      <c r="B332" s="413"/>
      <c r="C332" s="413"/>
    </row>
    <row r="333" spans="1:8" ht="15" customHeight="1">
      <c r="A333" s="25" t="s">
        <v>668</v>
      </c>
      <c r="B333" s="322" t="s">
        <v>1907</v>
      </c>
      <c r="C333" t="s">
        <v>4654</v>
      </c>
    </row>
    <row r="334" spans="1:8">
      <c r="A334" s="26" t="s">
        <v>2717</v>
      </c>
      <c r="B334" s="304" t="s">
        <v>4648</v>
      </c>
    </row>
    <row r="335" spans="1:8">
      <c r="A335" s="21" t="s">
        <v>2725</v>
      </c>
      <c r="B335" s="335" t="s">
        <v>2302</v>
      </c>
    </row>
    <row r="337" spans="1:10" ht="15" customHeight="1">
      <c r="A337" s="499" t="s">
        <v>4198</v>
      </c>
      <c r="B337" s="413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4655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4648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3648</v>
      </c>
      <c r="G340" s="26" t="s">
        <v>1753</v>
      </c>
      <c r="H340" s="26" t="s">
        <v>11</v>
      </c>
      <c r="I340" s="335" t="s">
        <v>4272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4719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4699</v>
      </c>
      <c r="F346" s="321"/>
    </row>
    <row r="347" spans="1:10" ht="15" customHeight="1">
      <c r="A347" s="26" t="s">
        <v>3640</v>
      </c>
      <c r="B347" s="304" t="s">
        <v>4648</v>
      </c>
    </row>
    <row r="348" spans="1:10" ht="15" customHeight="1">
      <c r="A348" s="21" t="s">
        <v>1343</v>
      </c>
      <c r="B348" s="335" t="s">
        <v>4273</v>
      </c>
      <c r="F348" s="18"/>
    </row>
    <row r="349" spans="1:10" ht="15" customHeight="1"/>
    <row r="350" spans="1:10" ht="15" customHeight="1">
      <c r="A350" s="378" t="s">
        <v>3125</v>
      </c>
    </row>
    <row r="351" spans="1:10" ht="15" customHeight="1">
      <c r="A351" s="25" t="s">
        <v>2212</v>
      </c>
      <c r="B351" s="322" t="s">
        <v>1907</v>
      </c>
      <c r="C351" t="s">
        <v>4700</v>
      </c>
      <c r="F351" s="321"/>
    </row>
    <row r="352" spans="1:10">
      <c r="A352" s="26" t="s">
        <v>2725</v>
      </c>
      <c r="B352" s="304" t="s">
        <v>4648</v>
      </c>
    </row>
    <row r="353" spans="1:8">
      <c r="A353" s="21" t="s">
        <v>2726</v>
      </c>
      <c r="B353" s="335" t="s">
        <v>4274</v>
      </c>
    </row>
    <row r="355" spans="1:8" ht="15" customHeight="1">
      <c r="A355" s="378" t="s">
        <v>3126</v>
      </c>
    </row>
    <row r="356" spans="1:8" ht="15" customHeight="1">
      <c r="A356" s="25" t="s">
        <v>2727</v>
      </c>
      <c r="B356" s="322" t="s">
        <v>1907</v>
      </c>
      <c r="C356" t="s">
        <v>4701</v>
      </c>
    </row>
    <row r="357" spans="1:8" ht="15" customHeight="1">
      <c r="A357" s="26" t="s">
        <v>2209</v>
      </c>
      <c r="B357" s="304" t="s">
        <v>4648</v>
      </c>
      <c r="F357" s="321"/>
    </row>
    <row r="358" spans="1:8" ht="15" customHeight="1">
      <c r="A358" s="21" t="s">
        <v>3685</v>
      </c>
      <c r="B358" s="335" t="s">
        <v>4275</v>
      </c>
    </row>
    <row r="359" spans="1:8" ht="15" customHeight="1">
      <c r="F359" s="18"/>
    </row>
    <row r="360" spans="1:8" ht="15" customHeight="1">
      <c r="A360" s="378" t="s">
        <v>4199</v>
      </c>
    </row>
    <row r="361" spans="1:8" ht="15" customHeight="1">
      <c r="A361" s="25" t="s">
        <v>2717</v>
      </c>
      <c r="B361" s="322" t="s">
        <v>1907</v>
      </c>
      <c r="C361" t="s">
        <v>4702</v>
      </c>
    </row>
    <row r="362" spans="1:8" ht="15" customHeight="1">
      <c r="A362" s="26" t="s">
        <v>31</v>
      </c>
      <c r="B362" s="304" t="s">
        <v>4648</v>
      </c>
      <c r="F362" s="321"/>
    </row>
    <row r="363" spans="1:8" ht="15" customHeight="1">
      <c r="A363" s="21" t="s">
        <v>687</v>
      </c>
      <c r="B363" s="335" t="s">
        <v>4276</v>
      </c>
    </row>
    <row r="364" spans="1:8" ht="15" customHeight="1">
      <c r="B364" s="3"/>
    </row>
    <row r="365" spans="1:8" ht="15" customHeight="1">
      <c r="A365" s="378" t="s">
        <v>4200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4703</v>
      </c>
    </row>
    <row r="367" spans="1:8">
      <c r="A367" s="25" t="s">
        <v>668</v>
      </c>
      <c r="B367" s="25" t="s">
        <v>653</v>
      </c>
      <c r="C367" s="25" t="s">
        <v>4267</v>
      </c>
      <c r="D367" s="25" t="s">
        <v>3655</v>
      </c>
      <c r="E367" s="25" t="s">
        <v>668</v>
      </c>
      <c r="F367" s="25" t="s">
        <v>3655</v>
      </c>
      <c r="G367" s="304" t="s">
        <v>4648</v>
      </c>
    </row>
    <row r="368" spans="1:8">
      <c r="A368" s="26" t="s">
        <v>694</v>
      </c>
      <c r="B368" s="26" t="s">
        <v>3641</v>
      </c>
      <c r="C368" s="26" t="s">
        <v>4267</v>
      </c>
      <c r="D368" s="26" t="s">
        <v>1654</v>
      </c>
      <c r="E368" s="26" t="s">
        <v>694</v>
      </c>
      <c r="F368" s="26" t="s">
        <v>653</v>
      </c>
      <c r="G368" s="335" t="s">
        <v>4277</v>
      </c>
    </row>
    <row r="369" spans="1:6">
      <c r="A369" s="21" t="s">
        <v>153</v>
      </c>
      <c r="B369" s="21" t="s">
        <v>1337</v>
      </c>
      <c r="C369" s="21" t="s">
        <v>4267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3638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3438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9" t="s">
        <v>4201</v>
      </c>
      <c r="B377" s="499"/>
    </row>
    <row r="378" spans="1:6" ht="15" customHeight="1">
      <c r="A378" s="25" t="s">
        <v>2202</v>
      </c>
      <c r="B378" s="322" t="s">
        <v>1907</v>
      </c>
      <c r="C378" t="s">
        <v>4704</v>
      </c>
    </row>
    <row r="379" spans="1:6" ht="15" customHeight="1">
      <c r="A379" s="26" t="s">
        <v>2727</v>
      </c>
      <c r="B379" s="304" t="s">
        <v>4648</v>
      </c>
      <c r="D379" t="s">
        <v>2459</v>
      </c>
    </row>
    <row r="380" spans="1:6" ht="15" customHeight="1">
      <c r="A380" s="21" t="s">
        <v>3620</v>
      </c>
      <c r="B380" s="335" t="s">
        <v>4278</v>
      </c>
      <c r="E380" t="s">
        <v>2459</v>
      </c>
    </row>
    <row r="381" spans="1:6" ht="15" customHeight="1"/>
    <row r="382" spans="1:6" ht="15" customHeight="1">
      <c r="A382" s="500" t="s">
        <v>4202</v>
      </c>
      <c r="B382" s="413"/>
    </row>
    <row r="383" spans="1:6" ht="15" customHeight="1">
      <c r="A383" s="25" t="s">
        <v>2727</v>
      </c>
      <c r="B383" s="322" t="s">
        <v>1907</v>
      </c>
      <c r="C383" t="s">
        <v>4705</v>
      </c>
    </row>
    <row r="384" spans="1:6" ht="15" customHeight="1">
      <c r="A384" s="26" t="s">
        <v>3625</v>
      </c>
      <c r="B384" s="304" t="s">
        <v>4648</v>
      </c>
    </row>
    <row r="385" spans="1:9" ht="15" customHeight="1">
      <c r="A385" s="21" t="s">
        <v>675</v>
      </c>
      <c r="B385" s="335" t="s">
        <v>4279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8" t="s">
        <v>4693</v>
      </c>
    </row>
    <row r="389" spans="1:9" ht="15" customHeight="1">
      <c r="A389" s="25" t="s">
        <v>668</v>
      </c>
      <c r="B389" s="322" t="s">
        <v>1907</v>
      </c>
      <c r="C389" t="s">
        <v>4754</v>
      </c>
    </row>
    <row r="390" spans="1:9">
      <c r="A390" s="26" t="s">
        <v>694</v>
      </c>
      <c r="B390" s="304" t="s">
        <v>4648</v>
      </c>
    </row>
    <row r="391" spans="1:9">
      <c r="A391" s="21" t="s">
        <v>2217</v>
      </c>
      <c r="B391" s="335" t="s">
        <v>4379</v>
      </c>
      <c r="E391" t="s">
        <v>2459</v>
      </c>
    </row>
    <row r="393" spans="1:9" ht="15.75">
      <c r="A393" s="378" t="s">
        <v>4694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4755</v>
      </c>
    </row>
    <row r="395" spans="1:9">
      <c r="A395" s="26" t="s">
        <v>3624</v>
      </c>
      <c r="B395" s="304" t="s">
        <v>4648</v>
      </c>
    </row>
    <row r="396" spans="1:9">
      <c r="A396" s="26" t="s">
        <v>3645</v>
      </c>
      <c r="B396" s="335" t="s">
        <v>4380</v>
      </c>
    </row>
    <row r="398" spans="1:9" ht="15" customHeight="1">
      <c r="A398" s="378" t="s">
        <v>4695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4756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3641</v>
      </c>
      <c r="E400" s="25" t="s">
        <v>3648</v>
      </c>
      <c r="F400" s="25" t="s">
        <v>1654</v>
      </c>
      <c r="G400" s="304" t="s">
        <v>4648</v>
      </c>
    </row>
    <row r="401" spans="1:9" ht="15" customHeight="1">
      <c r="A401" s="26" t="s">
        <v>3624</v>
      </c>
      <c r="B401" s="26" t="s">
        <v>3624</v>
      </c>
      <c r="C401" s="26" t="s">
        <v>1690</v>
      </c>
      <c r="D401" s="25" t="s">
        <v>2712</v>
      </c>
      <c r="E401" s="26" t="s">
        <v>3620</v>
      </c>
      <c r="F401" s="26" t="s">
        <v>1343</v>
      </c>
      <c r="G401" s="335" t="s">
        <v>4430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3648</v>
      </c>
      <c r="B403" s="26" t="s">
        <v>3648</v>
      </c>
      <c r="C403" s="21"/>
      <c r="D403" s="21" t="s">
        <v>1667</v>
      </c>
      <c r="E403" s="21"/>
      <c r="F403" s="21" t="s">
        <v>3641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8" t="s">
        <v>4696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4757</v>
      </c>
      <c r="I407" t="s">
        <v>2459</v>
      </c>
    </row>
    <row r="408" spans="1:9" ht="15" customHeight="1">
      <c r="A408" s="25" t="s">
        <v>3628</v>
      </c>
      <c r="B408" s="25" t="s">
        <v>2195</v>
      </c>
      <c r="C408" s="25" t="s">
        <v>3632</v>
      </c>
      <c r="D408" s="25" t="s">
        <v>2716</v>
      </c>
      <c r="E408" s="25" t="s">
        <v>2193</v>
      </c>
      <c r="F408" s="304" t="s">
        <v>4648</v>
      </c>
      <c r="I408" t="s">
        <v>2459</v>
      </c>
    </row>
    <row r="409" spans="1:9" ht="15" customHeight="1">
      <c r="A409" s="26" t="s">
        <v>1657</v>
      </c>
      <c r="B409" s="26" t="s">
        <v>4267</v>
      </c>
      <c r="C409" s="26" t="s">
        <v>1657</v>
      </c>
      <c r="D409" s="26" t="s">
        <v>1656</v>
      </c>
      <c r="E409" s="26" t="s">
        <v>3627</v>
      </c>
      <c r="F409" s="335" t="s">
        <v>4431</v>
      </c>
    </row>
    <row r="410" spans="1:9" ht="15" customHeight="1">
      <c r="A410" s="26" t="s">
        <v>2197</v>
      </c>
      <c r="B410" s="21" t="s">
        <v>4267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500" t="s">
        <v>4697</v>
      </c>
      <c r="B416" s="413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4758</v>
      </c>
    </row>
    <row r="418" spans="1:9" ht="15" customHeight="1">
      <c r="A418" s="25" t="s">
        <v>3636</v>
      </c>
      <c r="B418" s="25" t="s">
        <v>3648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4648</v>
      </c>
    </row>
    <row r="419" spans="1:9" ht="15" customHeight="1">
      <c r="A419" s="26" t="s">
        <v>1655</v>
      </c>
      <c r="B419" s="26" t="s">
        <v>153</v>
      </c>
      <c r="C419" s="26" t="s">
        <v>3636</v>
      </c>
      <c r="D419" s="26" t="s">
        <v>3636</v>
      </c>
      <c r="E419" s="26" t="s">
        <v>2709</v>
      </c>
      <c r="F419" s="26" t="s">
        <v>2714</v>
      </c>
      <c r="G419" s="26" t="s">
        <v>3636</v>
      </c>
      <c r="H419" s="335" t="s">
        <v>4432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3639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500" t="s">
        <v>4698</v>
      </c>
      <c r="B422" s="413"/>
    </row>
    <row r="423" spans="1:9" ht="15" customHeight="1">
      <c r="A423" s="25" t="s">
        <v>2724</v>
      </c>
      <c r="B423" s="322" t="s">
        <v>1907</v>
      </c>
      <c r="C423" t="s">
        <v>4759</v>
      </c>
      <c r="F423" s="18"/>
    </row>
    <row r="424" spans="1:9" ht="15" customHeight="1">
      <c r="A424" s="26" t="s">
        <v>2710</v>
      </c>
      <c r="B424" s="304" t="s">
        <v>4648</v>
      </c>
    </row>
    <row r="425" spans="1:9" ht="15" customHeight="1">
      <c r="A425" s="21" t="s">
        <v>2727</v>
      </c>
      <c r="B425" s="335" t="s">
        <v>4433</v>
      </c>
    </row>
    <row r="426" spans="1:9" ht="15" customHeight="1">
      <c r="A426" s="21" t="s">
        <v>3625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8" t="s">
        <v>4748</v>
      </c>
      <c r="F429" s="18"/>
    </row>
    <row r="430" spans="1:9" ht="15" customHeight="1">
      <c r="A430" s="25" t="s">
        <v>694</v>
      </c>
      <c r="B430" s="322" t="s">
        <v>1907</v>
      </c>
      <c r="C430" t="s">
        <v>4805</v>
      </c>
    </row>
    <row r="431" spans="1:9">
      <c r="A431" s="26" t="s">
        <v>2724</v>
      </c>
      <c r="B431" s="304" t="s">
        <v>4648</v>
      </c>
    </row>
    <row r="432" spans="1:9">
      <c r="A432" s="21" t="s">
        <v>3641</v>
      </c>
      <c r="B432" s="335" t="s">
        <v>4434</v>
      </c>
    </row>
    <row r="434" spans="1:8" ht="15" customHeight="1">
      <c r="A434" s="378" t="s">
        <v>4792</v>
      </c>
      <c r="F434" s="18"/>
    </row>
    <row r="435" spans="1:8" ht="15" customHeight="1">
      <c r="A435" s="25" t="s">
        <v>1665</v>
      </c>
      <c r="B435" s="322" t="s">
        <v>1907</v>
      </c>
      <c r="C435" t="s">
        <v>4806</v>
      </c>
    </row>
    <row r="436" spans="1:8" ht="15" customHeight="1">
      <c r="A436" s="26" t="s">
        <v>1</v>
      </c>
      <c r="B436" s="304" t="s">
        <v>4648</v>
      </c>
      <c r="H436" t="s">
        <v>2459</v>
      </c>
    </row>
    <row r="437" spans="1:8" ht="15" customHeight="1">
      <c r="A437" s="21" t="s">
        <v>683</v>
      </c>
      <c r="B437" s="335" t="s">
        <v>4799</v>
      </c>
      <c r="F437" s="321"/>
      <c r="H437" t="s">
        <v>2459</v>
      </c>
    </row>
    <row r="438" spans="1:8" ht="15" customHeight="1"/>
    <row r="439" spans="1:8" ht="15" customHeight="1">
      <c r="A439" s="500" t="s">
        <v>4749</v>
      </c>
      <c r="B439" s="413"/>
      <c r="F439" s="18"/>
    </row>
    <row r="440" spans="1:8" ht="15" customHeight="1">
      <c r="A440" s="25" t="s">
        <v>2210</v>
      </c>
      <c r="B440" s="322" t="s">
        <v>1907</v>
      </c>
      <c r="C440" t="s">
        <v>4807</v>
      </c>
    </row>
    <row r="441" spans="1:8" ht="15" customHeight="1">
      <c r="A441" s="26" t="s">
        <v>2724</v>
      </c>
      <c r="B441" s="304" t="s">
        <v>4648</v>
      </c>
      <c r="F441" s="321"/>
    </row>
    <row r="442" spans="1:8" ht="15" customHeight="1">
      <c r="A442" s="21" t="s">
        <v>3620</v>
      </c>
      <c r="B442" s="335" t="s">
        <v>4800</v>
      </c>
    </row>
    <row r="443" spans="1:8" ht="15" customHeight="1">
      <c r="A443" s="38"/>
      <c r="F443" s="321"/>
    </row>
    <row r="444" spans="1:8" ht="15" customHeight="1">
      <c r="A444" s="378" t="s">
        <v>4750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4808</v>
      </c>
    </row>
    <row r="446" spans="1:8">
      <c r="A446" s="25" t="s">
        <v>3631</v>
      </c>
      <c r="B446" s="25" t="s">
        <v>1654</v>
      </c>
      <c r="C446" s="25" t="s">
        <v>3628</v>
      </c>
      <c r="D446" s="25" t="s">
        <v>658</v>
      </c>
      <c r="E446" s="25" t="s">
        <v>1654</v>
      </c>
      <c r="F446" s="304" t="s">
        <v>4648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4801</v>
      </c>
    </row>
    <row r="448" spans="1:8">
      <c r="A448" s="26" t="s">
        <v>3633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3646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8" t="s">
        <v>4751</v>
      </c>
      <c r="F452" s="18"/>
    </row>
    <row r="453" spans="1:9" ht="15" customHeight="1">
      <c r="A453" s="25" t="s">
        <v>1</v>
      </c>
      <c r="B453" s="322" t="s">
        <v>1907</v>
      </c>
      <c r="C453" t="s">
        <v>4809</v>
      </c>
    </row>
    <row r="454" spans="1:9" ht="15" customHeight="1">
      <c r="A454" s="26" t="s">
        <v>1665</v>
      </c>
      <c r="B454" s="304" t="s">
        <v>4648</v>
      </c>
      <c r="D454" t="s">
        <v>2459</v>
      </c>
    </row>
    <row r="455" spans="1:9" ht="15" customHeight="1">
      <c r="A455" s="21" t="s">
        <v>683</v>
      </c>
      <c r="B455" s="335" t="s">
        <v>4802</v>
      </c>
      <c r="F455" s="321"/>
    </row>
    <row r="456" spans="1:9" ht="15" customHeight="1"/>
    <row r="457" spans="1:9" ht="15" customHeight="1">
      <c r="A457" s="378" t="s">
        <v>4752</v>
      </c>
      <c r="F457" s="18"/>
    </row>
    <row r="458" spans="1:9" ht="15" customHeight="1">
      <c r="A458" s="25" t="s">
        <v>3628</v>
      </c>
      <c r="B458" s="322" t="s">
        <v>1907</v>
      </c>
      <c r="C458" t="s">
        <v>4810</v>
      </c>
    </row>
    <row r="459" spans="1:9" ht="15" customHeight="1">
      <c r="A459" s="26" t="s">
        <v>2733</v>
      </c>
      <c r="B459" s="304" t="s">
        <v>4648</v>
      </c>
    </row>
    <row r="460" spans="1:9" ht="15" customHeight="1">
      <c r="A460" s="21" t="s">
        <v>2212</v>
      </c>
      <c r="B460" s="335" t="s">
        <v>4803</v>
      </c>
      <c r="F460" s="321"/>
    </row>
    <row r="461" spans="1:9" ht="15" customHeight="1">
      <c r="I461" t="s">
        <v>2459</v>
      </c>
    </row>
    <row r="462" spans="1:9" ht="15" customHeight="1">
      <c r="A462" s="500" t="s">
        <v>4753</v>
      </c>
      <c r="B462" s="413"/>
      <c r="F462" s="18"/>
    </row>
    <row r="463" spans="1:9" ht="15" customHeight="1">
      <c r="A463" s="25" t="s">
        <v>1337</v>
      </c>
      <c r="B463" s="322" t="s">
        <v>1907</v>
      </c>
      <c r="C463" t="s">
        <v>4811</v>
      </c>
    </row>
    <row r="464" spans="1:9" ht="15" customHeight="1">
      <c r="A464" s="26" t="s">
        <v>2212</v>
      </c>
      <c r="B464" s="304" t="s">
        <v>4648</v>
      </c>
    </row>
    <row r="465" spans="1:10" ht="15" customHeight="1">
      <c r="A465" s="26" t="s">
        <v>682</v>
      </c>
      <c r="B465" s="335" t="s">
        <v>4804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8" t="s">
        <v>4793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4856</v>
      </c>
    </row>
    <row r="470" spans="1:10" ht="15" customHeight="1">
      <c r="A470" s="25" t="s">
        <v>2832</v>
      </c>
      <c r="B470" s="25" t="s">
        <v>1665</v>
      </c>
      <c r="C470" s="25" t="s">
        <v>3647</v>
      </c>
      <c r="D470" s="25" t="s">
        <v>141</v>
      </c>
      <c r="E470" s="25" t="s">
        <v>2832</v>
      </c>
      <c r="F470" s="25" t="s">
        <v>141</v>
      </c>
      <c r="G470" s="304" t="s">
        <v>4648</v>
      </c>
    </row>
    <row r="471" spans="1:10" ht="15" customHeight="1">
      <c r="A471" s="26" t="s">
        <v>3622</v>
      </c>
      <c r="B471" s="26" t="s">
        <v>3646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4850</v>
      </c>
    </row>
    <row r="472" spans="1:10" ht="15" customHeight="1">
      <c r="A472" s="21" t="s">
        <v>3627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3646</v>
      </c>
      <c r="J472" t="s">
        <v>2459</v>
      </c>
    </row>
    <row r="473" spans="1:10" ht="15" customHeight="1">
      <c r="A473" s="21"/>
      <c r="B473" s="21"/>
      <c r="C473" s="21" t="s">
        <v>3632</v>
      </c>
      <c r="D473" s="21"/>
      <c r="E473" s="21"/>
      <c r="F473" s="21"/>
    </row>
    <row r="474" spans="1:10" ht="15" customHeight="1"/>
    <row r="475" spans="1:10" ht="15" customHeight="1">
      <c r="A475" s="378" t="s">
        <v>4794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4857</v>
      </c>
    </row>
    <row r="477" spans="1:10" ht="15" customHeight="1">
      <c r="A477" s="25" t="s">
        <v>3646</v>
      </c>
      <c r="B477" s="25" t="s">
        <v>3621</v>
      </c>
      <c r="C477" s="25" t="s">
        <v>3631</v>
      </c>
      <c r="D477" s="25" t="s">
        <v>3628</v>
      </c>
      <c r="E477" s="25" t="s">
        <v>1654</v>
      </c>
      <c r="F477" s="304" t="s">
        <v>4648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3626</v>
      </c>
      <c r="E478" s="26" t="s">
        <v>3626</v>
      </c>
      <c r="F478" s="335" t="s">
        <v>4851</v>
      </c>
    </row>
    <row r="479" spans="1:10" ht="15" customHeight="1">
      <c r="A479" s="26" t="s">
        <v>1346</v>
      </c>
      <c r="B479" s="21" t="s">
        <v>2717</v>
      </c>
      <c r="C479" s="26" t="s">
        <v>3646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3643</v>
      </c>
      <c r="E480" s="26" t="s">
        <v>3643</v>
      </c>
      <c r="F480" s="3"/>
    </row>
    <row r="481" spans="1:9" ht="15" customHeight="1">
      <c r="A481" s="26" t="s">
        <v>1656</v>
      </c>
      <c r="B481" s="21"/>
      <c r="C481" s="26" t="s">
        <v>3633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8" t="s">
        <v>4795</v>
      </c>
    </row>
    <row r="484" spans="1:9" ht="15" customHeight="1">
      <c r="A484" s="25" t="s">
        <v>2734</v>
      </c>
      <c r="B484" s="322" t="s">
        <v>1907</v>
      </c>
      <c r="C484" t="s">
        <v>4858</v>
      </c>
    </row>
    <row r="485" spans="1:9" ht="15" customHeight="1">
      <c r="A485" s="26" t="s">
        <v>3624</v>
      </c>
      <c r="B485" s="304" t="s">
        <v>4648</v>
      </c>
    </row>
    <row r="486" spans="1:9" ht="15" customHeight="1">
      <c r="A486" s="21" t="s">
        <v>3645</v>
      </c>
      <c r="B486" s="335" t="s">
        <v>4852</v>
      </c>
    </row>
    <row r="487" spans="1:9" ht="15" customHeight="1">
      <c r="A487" s="199"/>
      <c r="D487" t="s">
        <v>2459</v>
      </c>
    </row>
    <row r="488" spans="1:9" ht="15" customHeight="1">
      <c r="A488" s="378" t="s">
        <v>4796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4859</v>
      </c>
    </row>
    <row r="490" spans="1:9" ht="15" customHeight="1">
      <c r="A490" s="26" t="s">
        <v>4267</v>
      </c>
      <c r="B490" s="304" t="s">
        <v>4648</v>
      </c>
    </row>
    <row r="491" spans="1:9" ht="15" customHeight="1">
      <c r="A491" s="21" t="s">
        <v>4267</v>
      </c>
      <c r="B491" s="335" t="s">
        <v>4853</v>
      </c>
    </row>
    <row r="492" spans="1:9" ht="15" customHeight="1">
      <c r="A492" s="199"/>
    </row>
    <row r="493" spans="1:9" ht="15" customHeight="1">
      <c r="A493" s="500" t="s">
        <v>4797</v>
      </c>
      <c r="B493" s="413"/>
      <c r="F493" s="321"/>
    </row>
    <row r="494" spans="1:9" ht="15" customHeight="1">
      <c r="A494" s="25" t="s">
        <v>180</v>
      </c>
      <c r="B494" s="322" t="s">
        <v>1907</v>
      </c>
      <c r="C494" t="s">
        <v>4860</v>
      </c>
    </row>
    <row r="495" spans="1:9">
      <c r="A495" s="26" t="s">
        <v>2712</v>
      </c>
      <c r="B495" s="304" t="s">
        <v>4648</v>
      </c>
    </row>
    <row r="496" spans="1:9">
      <c r="A496" s="21" t="s">
        <v>3633</v>
      </c>
      <c r="B496" s="335" t="s">
        <v>4854</v>
      </c>
    </row>
    <row r="498" spans="1:11" ht="15" customHeight="1">
      <c r="A498" s="500" t="s">
        <v>4798</v>
      </c>
      <c r="B498" s="413"/>
    </row>
    <row r="499" spans="1:11" ht="15" customHeight="1">
      <c r="A499" s="25" t="s">
        <v>2709</v>
      </c>
      <c r="B499" s="322" t="s">
        <v>1907</v>
      </c>
      <c r="C499" t="s">
        <v>4861</v>
      </c>
    </row>
    <row r="500" spans="1:11" ht="15" customHeight="1">
      <c r="A500" s="26" t="s">
        <v>638</v>
      </c>
      <c r="B500" s="304" t="s">
        <v>4648</v>
      </c>
    </row>
    <row r="501" spans="1:11" ht="15" customHeight="1">
      <c r="A501" s="21" t="s">
        <v>4849</v>
      </c>
      <c r="B501" s="335" t="s">
        <v>4855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8" t="s">
        <v>4845</v>
      </c>
    </row>
    <row r="505" spans="1:11" ht="14.25">
      <c r="A505" s="25" t="s">
        <v>3631</v>
      </c>
      <c r="B505" s="322" t="s">
        <v>1907</v>
      </c>
      <c r="C505" t="s">
        <v>4925</v>
      </c>
    </row>
    <row r="506" spans="1:11">
      <c r="A506" s="26" t="s">
        <v>2730</v>
      </c>
      <c r="B506" s="304" t="s">
        <v>4648</v>
      </c>
    </row>
    <row r="507" spans="1:11">
      <c r="A507" s="21" t="s">
        <v>2212</v>
      </c>
      <c r="B507" s="335" t="s">
        <v>4921</v>
      </c>
    </row>
    <row r="509" spans="1:11" ht="15.75">
      <c r="A509" s="378" t="s">
        <v>4846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4926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4267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4648</v>
      </c>
    </row>
    <row r="512" spans="1:11">
      <c r="A512" s="26" t="s">
        <v>3624</v>
      </c>
      <c r="B512" s="26" t="s">
        <v>1655</v>
      </c>
      <c r="C512" s="26" t="s">
        <v>1343</v>
      </c>
      <c r="D512" s="26" t="s">
        <v>2727</v>
      </c>
      <c r="E512" s="26" t="s">
        <v>4267</v>
      </c>
      <c r="F512" s="26" t="s">
        <v>23</v>
      </c>
      <c r="G512" s="26" t="s">
        <v>700</v>
      </c>
      <c r="H512" s="26" t="s">
        <v>3645</v>
      </c>
      <c r="I512" s="26" t="s">
        <v>2209</v>
      </c>
      <c r="J512" s="335" t="s">
        <v>4922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4267</v>
      </c>
      <c r="F513" s="21" t="s">
        <v>3655</v>
      </c>
      <c r="G513" s="21" t="s">
        <v>1658</v>
      </c>
      <c r="H513" s="21" t="s">
        <v>638</v>
      </c>
      <c r="I513" s="21" t="s">
        <v>2727</v>
      </c>
    </row>
    <row r="515" spans="1:11" ht="15.75">
      <c r="A515" s="378" t="s">
        <v>4847</v>
      </c>
    </row>
    <row r="516" spans="1:11" ht="14.25">
      <c r="A516" s="25" t="s">
        <v>3644</v>
      </c>
      <c r="B516" s="322" t="s">
        <v>1907</v>
      </c>
      <c r="C516" t="s">
        <v>4927</v>
      </c>
    </row>
    <row r="517" spans="1:11">
      <c r="A517" s="26" t="s">
        <v>1657</v>
      </c>
      <c r="B517" s="304" t="s">
        <v>4648</v>
      </c>
      <c r="H517" t="s">
        <v>2459</v>
      </c>
    </row>
    <row r="518" spans="1:11">
      <c r="A518" s="21" t="s">
        <v>2193</v>
      </c>
      <c r="B518" s="335" t="s">
        <v>4923</v>
      </c>
      <c r="F518" t="s">
        <v>2459</v>
      </c>
    </row>
    <row r="519" spans="1:11">
      <c r="K519" t="s">
        <v>2459</v>
      </c>
    </row>
    <row r="520" spans="1:11" ht="15.75">
      <c r="A520" s="378" t="s">
        <v>4848</v>
      </c>
    </row>
    <row r="521" spans="1:11" ht="14.25">
      <c r="A521" s="254" t="s">
        <v>4422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4928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3624</v>
      </c>
      <c r="G522" s="25" t="s">
        <v>31</v>
      </c>
      <c r="H522" s="304" t="s">
        <v>4648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4924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3645</v>
      </c>
      <c r="G524" s="21" t="s">
        <v>1337</v>
      </c>
      <c r="H524" s="21"/>
    </row>
    <row r="526" spans="1:11">
      <c r="A526" s="341" t="s">
        <v>4313</v>
      </c>
    </row>
    <row r="527" spans="1:11" ht="15.75">
      <c r="A527" s="378" t="s">
        <v>4973</v>
      </c>
      <c r="B527" s="119"/>
    </row>
    <row r="528" spans="1:11" ht="14.25">
      <c r="A528" s="25" t="s">
        <v>1657</v>
      </c>
      <c r="B528" s="322" t="s">
        <v>1907</v>
      </c>
      <c r="C528" t="s">
        <v>4974</v>
      </c>
    </row>
    <row r="529" spans="1:10">
      <c r="A529" s="26" t="s">
        <v>1667</v>
      </c>
      <c r="B529" s="304" t="s">
        <v>4648</v>
      </c>
      <c r="J529" t="s">
        <v>2459</v>
      </c>
    </row>
    <row r="530" spans="1:10">
      <c r="A530" s="21" t="s">
        <v>3685</v>
      </c>
      <c r="B530" s="335" t="s">
        <v>4924</v>
      </c>
    </row>
    <row r="531" spans="1:10">
      <c r="B531" s="21"/>
    </row>
    <row r="532" spans="1:10" ht="15.75">
      <c r="A532" s="378" t="s">
        <v>4888</v>
      </c>
    </row>
    <row r="533" spans="1:10" ht="14.25">
      <c r="A533" s="25" t="s">
        <v>153</v>
      </c>
      <c r="B533" s="322" t="s">
        <v>1907</v>
      </c>
      <c r="C533" t="s">
        <v>4975</v>
      </c>
    </row>
    <row r="534" spans="1:10">
      <c r="A534" s="26" t="s">
        <v>3142</v>
      </c>
      <c r="B534" s="304" t="s">
        <v>4648</v>
      </c>
    </row>
    <row r="535" spans="1:10">
      <c r="A535" s="21" t="s">
        <v>4205</v>
      </c>
      <c r="B535" s="335" t="s">
        <v>4924</v>
      </c>
    </row>
    <row r="536" spans="1:10">
      <c r="B536" s="21"/>
    </row>
    <row r="537" spans="1:10" ht="15.75">
      <c r="A537" s="378" t="s">
        <v>4889</v>
      </c>
    </row>
    <row r="538" spans="1:10" ht="14.25">
      <c r="A538" s="25" t="s">
        <v>3624</v>
      </c>
      <c r="B538" s="322" t="s">
        <v>1907</v>
      </c>
      <c r="C538" t="s">
        <v>4976</v>
      </c>
    </row>
    <row r="539" spans="1:10">
      <c r="A539" s="26" t="s">
        <v>700</v>
      </c>
      <c r="B539" s="304" t="s">
        <v>4648</v>
      </c>
    </row>
    <row r="540" spans="1:10">
      <c r="A540" s="21" t="s">
        <v>2716</v>
      </c>
      <c r="B540" s="335" t="s">
        <v>4924</v>
      </c>
    </row>
    <row r="541" spans="1:10">
      <c r="B541" s="21"/>
    </row>
    <row r="542" spans="1:10" ht="15.75">
      <c r="A542" s="378" t="s">
        <v>4890</v>
      </c>
    </row>
    <row r="543" spans="1:10" ht="14.25">
      <c r="A543" s="25" t="s">
        <v>3655</v>
      </c>
      <c r="B543" s="322" t="s">
        <v>1907</v>
      </c>
      <c r="C543" t="s">
        <v>4977</v>
      </c>
    </row>
    <row r="544" spans="1:10">
      <c r="A544" s="26" t="s">
        <v>687</v>
      </c>
      <c r="B544" s="304" t="s">
        <v>4648</v>
      </c>
    </row>
    <row r="545" spans="1:10">
      <c r="A545" s="21" t="s">
        <v>33</v>
      </c>
      <c r="B545" s="335" t="s">
        <v>4924</v>
      </c>
    </row>
    <row r="546" spans="1:10">
      <c r="B546" s="21"/>
    </row>
    <row r="547" spans="1:10">
      <c r="A547" s="341" t="s">
        <v>4314</v>
      </c>
    </row>
    <row r="548" spans="1:10" ht="15.75">
      <c r="A548" s="378" t="s">
        <v>4968</v>
      </c>
      <c r="D548" t="s">
        <v>2459</v>
      </c>
    </row>
    <row r="549" spans="1:10" ht="14.25">
      <c r="A549" s="25" t="s">
        <v>3632</v>
      </c>
      <c r="B549" s="322" t="s">
        <v>1907</v>
      </c>
      <c r="C549" t="s">
        <v>5020</v>
      </c>
    </row>
    <row r="550" spans="1:10">
      <c r="A550" s="26" t="s">
        <v>2714</v>
      </c>
      <c r="B550" s="304" t="s">
        <v>4648</v>
      </c>
    </row>
    <row r="551" spans="1:10">
      <c r="A551" s="21" t="s">
        <v>2730</v>
      </c>
      <c r="B551" s="335" t="s">
        <v>5016</v>
      </c>
      <c r="C551" t="s">
        <v>2459</v>
      </c>
    </row>
    <row r="553" spans="1:10" ht="15.75">
      <c r="A553" s="378" t="s">
        <v>4969</v>
      </c>
    </row>
    <row r="554" spans="1:10" ht="14.25">
      <c r="A554" s="25" t="s">
        <v>2195</v>
      </c>
      <c r="B554" s="322" t="s">
        <v>1907</v>
      </c>
      <c r="C554" t="s">
        <v>5021</v>
      </c>
    </row>
    <row r="555" spans="1:10">
      <c r="A555" s="26" t="s">
        <v>668</v>
      </c>
      <c r="B555" s="304" t="s">
        <v>4648</v>
      </c>
      <c r="J555" t="s">
        <v>2459</v>
      </c>
    </row>
    <row r="556" spans="1:10">
      <c r="A556" s="21" t="s">
        <v>2201</v>
      </c>
      <c r="B556" s="335" t="s">
        <v>5017</v>
      </c>
    </row>
    <row r="557" spans="1:10">
      <c r="B557" s="3"/>
      <c r="J557" t="s">
        <v>2459</v>
      </c>
    </row>
    <row r="558" spans="1:10" ht="15.75">
      <c r="A558" s="378" t="s">
        <v>4970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5022</v>
      </c>
    </row>
    <row r="560" spans="1:10">
      <c r="A560" s="25" t="s">
        <v>1</v>
      </c>
      <c r="B560" s="25" t="s">
        <v>3630</v>
      </c>
      <c r="C560" s="25" t="s">
        <v>33</v>
      </c>
      <c r="D560" s="25" t="s">
        <v>2718</v>
      </c>
      <c r="E560" s="25" t="s">
        <v>2730</v>
      </c>
      <c r="F560" s="25" t="s">
        <v>3630</v>
      </c>
      <c r="G560" s="304" t="s">
        <v>4648</v>
      </c>
    </row>
    <row r="561" spans="1:11">
      <c r="A561" s="26" t="s">
        <v>668</v>
      </c>
      <c r="B561" s="26" t="s">
        <v>2717</v>
      </c>
      <c r="C561" s="26" t="s">
        <v>3637</v>
      </c>
      <c r="D561" s="26" t="s">
        <v>3630</v>
      </c>
      <c r="E561" s="26" t="s">
        <v>3631</v>
      </c>
      <c r="F561" s="26" t="s">
        <v>1</v>
      </c>
      <c r="G561" s="335" t="s">
        <v>5018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8" t="s">
        <v>4971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5023</v>
      </c>
    </row>
    <row r="566" spans="1:11">
      <c r="A566" s="25" t="s">
        <v>3640</v>
      </c>
      <c r="B566" s="25" t="s">
        <v>3640</v>
      </c>
      <c r="C566" s="25" t="s">
        <v>23</v>
      </c>
      <c r="D566" s="25" t="s">
        <v>3640</v>
      </c>
      <c r="E566" s="25" t="s">
        <v>2196</v>
      </c>
      <c r="F566" s="25" t="s">
        <v>23</v>
      </c>
      <c r="G566" s="304" t="s">
        <v>4648</v>
      </c>
    </row>
    <row r="567" spans="1:11">
      <c r="A567" s="26" t="s">
        <v>2725</v>
      </c>
      <c r="B567" s="26" t="s">
        <v>700</v>
      </c>
      <c r="C567" s="26" t="s">
        <v>3655</v>
      </c>
      <c r="D567" s="26" t="s">
        <v>2725</v>
      </c>
      <c r="E567" s="26" t="s">
        <v>2730</v>
      </c>
      <c r="F567" s="26" t="s">
        <v>3640</v>
      </c>
      <c r="G567" s="335" t="s">
        <v>5019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3655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4315</v>
      </c>
    </row>
    <row r="572" spans="1:11" ht="15.75">
      <c r="A572" s="378" t="s">
        <v>5048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5037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4648</v>
      </c>
    </row>
    <row r="575" spans="1:11">
      <c r="A575" s="25" t="s">
        <v>3627</v>
      </c>
      <c r="B575" s="25" t="s">
        <v>3627</v>
      </c>
      <c r="C575" s="26" t="s">
        <v>4267</v>
      </c>
      <c r="D575" s="26" t="s">
        <v>2197</v>
      </c>
      <c r="E575" s="335" t="s">
        <v>5036</v>
      </c>
    </row>
    <row r="576" spans="1:11">
      <c r="A576" s="162" t="s">
        <v>682</v>
      </c>
      <c r="B576" s="162" t="s">
        <v>682</v>
      </c>
      <c r="C576" s="21" t="s">
        <v>4267</v>
      </c>
      <c r="D576" s="191" t="s">
        <v>687</v>
      </c>
    </row>
    <row r="577" spans="1:9">
      <c r="A577" s="615"/>
      <c r="B577" s="615"/>
      <c r="D577" s="21" t="s">
        <v>3627</v>
      </c>
    </row>
    <row r="578" spans="1:9">
      <c r="A578" s="615"/>
      <c r="B578" s="615"/>
      <c r="D578" s="191" t="s">
        <v>682</v>
      </c>
    </row>
    <row r="580" spans="1:9">
      <c r="A580" s="341" t="s">
        <v>4316</v>
      </c>
    </row>
    <row r="581" spans="1:9" ht="15.75">
      <c r="A581" s="378" t="s">
        <v>5110</v>
      </c>
    </row>
    <row r="582" spans="1:9" ht="14.25">
      <c r="A582" s="25" t="s">
        <v>2193</v>
      </c>
      <c r="B582" s="322" t="s">
        <v>1907</v>
      </c>
      <c r="C582" t="s">
        <v>5143</v>
      </c>
    </row>
    <row r="583" spans="1:9">
      <c r="A583" s="26" t="s">
        <v>3643</v>
      </c>
      <c r="B583" s="304" t="s">
        <v>4648</v>
      </c>
    </row>
    <row r="584" spans="1:9">
      <c r="A584" s="21" t="s">
        <v>3644</v>
      </c>
      <c r="B584" s="335" t="s">
        <v>5138</v>
      </c>
    </row>
    <row r="586" spans="1:9" ht="15.75">
      <c r="A586" s="378" t="s">
        <v>5111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5143</v>
      </c>
    </row>
    <row r="588" spans="1:9">
      <c r="A588" s="25" t="s">
        <v>4267</v>
      </c>
      <c r="B588" s="25" t="s">
        <v>4267</v>
      </c>
      <c r="C588" s="25" t="s">
        <v>4267</v>
      </c>
      <c r="D588" s="25" t="s">
        <v>4267</v>
      </c>
      <c r="E588" s="25" t="s">
        <v>4267</v>
      </c>
      <c r="F588" s="25" t="s">
        <v>4267</v>
      </c>
      <c r="G588" s="304" t="s">
        <v>4648</v>
      </c>
    </row>
    <row r="589" spans="1:9">
      <c r="A589" s="26" t="s">
        <v>4267</v>
      </c>
      <c r="B589" s="26" t="s">
        <v>4267</v>
      </c>
      <c r="C589" s="26" t="s">
        <v>4267</v>
      </c>
      <c r="D589" s="26" t="s">
        <v>4267</v>
      </c>
      <c r="E589" s="26" t="s">
        <v>4267</v>
      </c>
      <c r="F589" s="26" t="s">
        <v>4267</v>
      </c>
      <c r="G589" s="335" t="s">
        <v>5139</v>
      </c>
    </row>
    <row r="590" spans="1:9">
      <c r="A590" s="21" t="s">
        <v>4267</v>
      </c>
      <c r="B590" s="21" t="s">
        <v>4267</v>
      </c>
      <c r="C590" s="21" t="s">
        <v>4267</v>
      </c>
      <c r="D590" s="21" t="s">
        <v>4267</v>
      </c>
      <c r="E590" s="21" t="s">
        <v>4267</v>
      </c>
      <c r="F590" s="21" t="s">
        <v>4267</v>
      </c>
    </row>
    <row r="592" spans="1:9" ht="15.75">
      <c r="A592" s="378" t="s">
        <v>5112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5144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4648</v>
      </c>
      <c r="I594" t="s">
        <v>2459</v>
      </c>
    </row>
    <row r="595" spans="1:10">
      <c r="A595" s="26" t="s">
        <v>4267</v>
      </c>
      <c r="B595" s="26" t="s">
        <v>2197</v>
      </c>
      <c r="C595" s="26" t="s">
        <v>2197</v>
      </c>
      <c r="D595" s="335" t="s">
        <v>5140</v>
      </c>
    </row>
    <row r="596" spans="1:10">
      <c r="A596" s="21" t="s">
        <v>4267</v>
      </c>
      <c r="B596" s="21" t="s">
        <v>4267</v>
      </c>
      <c r="C596" s="21" t="s">
        <v>1671</v>
      </c>
    </row>
    <row r="598" spans="1:10" ht="15.75">
      <c r="A598" s="378" t="s">
        <v>5113</v>
      </c>
    </row>
    <row r="599" spans="1:10" ht="14.25">
      <c r="A599" s="254" t="s">
        <v>4422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5145</v>
      </c>
    </row>
    <row r="600" spans="1:10">
      <c r="A600" s="25" t="s">
        <v>3648</v>
      </c>
      <c r="B600" s="25" t="s">
        <v>700</v>
      </c>
      <c r="C600" s="25" t="s">
        <v>3641</v>
      </c>
      <c r="D600" s="25" t="s">
        <v>1342</v>
      </c>
      <c r="E600" s="25" t="s">
        <v>2713</v>
      </c>
      <c r="F600" s="304" t="s">
        <v>4648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3632</v>
      </c>
      <c r="E601" s="26" t="s">
        <v>700</v>
      </c>
      <c r="F601" s="335" t="s">
        <v>5141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3641</v>
      </c>
      <c r="F602" s="640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8" t="s">
        <v>5114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5146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4648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5142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24" t="s">
        <v>5115</v>
      </c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4898</v>
      </c>
      <c r="J612" s="254" t="s">
        <v>4899</v>
      </c>
    </row>
    <row r="613" spans="1:10">
      <c r="A613" s="25" t="s">
        <v>2708</v>
      </c>
      <c r="B613" s="25" t="s">
        <v>5116</v>
      </c>
      <c r="C613" s="25" t="s">
        <v>3631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3630</v>
      </c>
      <c r="E614" s="26" t="s">
        <v>3631</v>
      </c>
      <c r="F614" s="26" t="s">
        <v>694</v>
      </c>
      <c r="G614" s="26" t="s">
        <v>5117</v>
      </c>
      <c r="H614" s="26" t="s">
        <v>2193</v>
      </c>
      <c r="I614" s="26" t="s">
        <v>2721</v>
      </c>
      <c r="J614" s="26" t="s">
        <v>3633</v>
      </c>
    </row>
    <row r="615" spans="1:10">
      <c r="A615" s="21" t="s">
        <v>2712</v>
      </c>
      <c r="B615" s="21" t="s">
        <v>3633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4900</v>
      </c>
      <c r="B616" s="254" t="s">
        <v>4901</v>
      </c>
      <c r="C616" s="254" t="s">
        <v>4902</v>
      </c>
      <c r="D616" s="254" t="s">
        <v>4903</v>
      </c>
      <c r="E616" s="254" t="s">
        <v>4904</v>
      </c>
      <c r="F616" s="254" t="s">
        <v>4905</v>
      </c>
      <c r="G616" s="254" t="s">
        <v>4906</v>
      </c>
      <c r="H616" s="254" t="s">
        <v>4907</v>
      </c>
      <c r="I616" s="254" t="s">
        <v>4908</v>
      </c>
      <c r="J616" s="254" t="s">
        <v>4909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3620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3640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3627</v>
      </c>
      <c r="B619" s="21" t="s">
        <v>3637</v>
      </c>
      <c r="C619" s="21" t="s">
        <v>3631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>
      <c r="A620" s="21"/>
      <c r="B620" s="21"/>
      <c r="C620" s="21"/>
      <c r="D620" s="21"/>
      <c r="E620" s="21"/>
      <c r="F620" s="18"/>
    </row>
    <row r="621" spans="1:10" ht="14.25">
      <c r="A621" s="254" t="s">
        <v>4910</v>
      </c>
      <c r="B621" s="254" t="s">
        <v>4911</v>
      </c>
      <c r="C621" s="254" t="s">
        <v>4912</v>
      </c>
      <c r="D621" s="322" t="s">
        <v>1907</v>
      </c>
      <c r="E621" t="s">
        <v>5147</v>
      </c>
    </row>
    <row r="622" spans="1:10">
      <c r="A622" s="25" t="s">
        <v>694</v>
      </c>
      <c r="B622" s="25" t="s">
        <v>2718</v>
      </c>
      <c r="C622" s="25" t="s">
        <v>2718</v>
      </c>
      <c r="D622" s="304" t="s">
        <v>704</v>
      </c>
    </row>
    <row r="623" spans="1:10">
      <c r="A623" s="26" t="s">
        <v>668</v>
      </c>
      <c r="B623" s="26" t="s">
        <v>11</v>
      </c>
      <c r="C623" s="26" t="s">
        <v>704</v>
      </c>
      <c r="D623" s="335" t="s">
        <v>2302</v>
      </c>
    </row>
    <row r="624" spans="1:10">
      <c r="A624" s="21" t="s">
        <v>3631</v>
      </c>
      <c r="B624" s="21" t="s">
        <v>141</v>
      </c>
      <c r="C624" s="21" t="s">
        <v>11</v>
      </c>
      <c r="D624" s="641"/>
    </row>
    <row r="626" spans="1:11">
      <c r="A626" s="341" t="s">
        <v>4317</v>
      </c>
    </row>
    <row r="627" spans="1:11" ht="15.75">
      <c r="A627" s="378" t="s">
        <v>5118</v>
      </c>
    </row>
    <row r="628" spans="1:11" ht="14.25">
      <c r="B628" s="322" t="s">
        <v>1907</v>
      </c>
    </row>
    <row r="629" spans="1:11">
      <c r="B629" s="304"/>
    </row>
    <row r="630" spans="1:11">
      <c r="B630" s="335"/>
      <c r="K630" t="s">
        <v>2459</v>
      </c>
    </row>
    <row r="632" spans="1:11" ht="15.75">
      <c r="A632" s="378" t="s">
        <v>5119</v>
      </c>
    </row>
    <row r="633" spans="1:11" ht="14.25">
      <c r="B633" s="322" t="s">
        <v>1907</v>
      </c>
    </row>
    <row r="634" spans="1:11">
      <c r="B634" s="304"/>
    </row>
    <row r="635" spans="1:11">
      <c r="B635" s="335"/>
    </row>
    <row r="637" spans="1:11" ht="15.75">
      <c r="A637" s="378" t="s">
        <v>5120</v>
      </c>
    </row>
    <row r="638" spans="1:11" ht="14.25">
      <c r="A638" s="254" t="s">
        <v>2052</v>
      </c>
      <c r="B638" s="254" t="s">
        <v>2053</v>
      </c>
      <c r="C638" s="254" t="s">
        <v>2054</v>
      </c>
      <c r="D638" s="254" t="s">
        <v>2055</v>
      </c>
      <c r="E638" s="254" t="s">
        <v>2056</v>
      </c>
      <c r="F638" s="254" t="s">
        <v>40</v>
      </c>
      <c r="G638" s="322" t="s">
        <v>1907</v>
      </c>
    </row>
    <row r="639" spans="1:11">
      <c r="A639" s="25"/>
      <c r="B639" s="25"/>
      <c r="C639" s="25"/>
      <c r="D639" s="25"/>
      <c r="E639" s="25"/>
      <c r="F639" s="25"/>
      <c r="G639" s="304"/>
    </row>
    <row r="640" spans="1:11">
      <c r="A640" s="26"/>
      <c r="B640" s="26"/>
      <c r="C640" s="26"/>
      <c r="D640" s="26"/>
      <c r="E640" s="26"/>
      <c r="F640" s="26"/>
      <c r="G640" s="335"/>
    </row>
    <row r="643" spans="1:2">
      <c r="A643" s="341" t="s">
        <v>4317</v>
      </c>
    </row>
    <row r="644" spans="1:2" ht="15.75">
      <c r="A644" s="378" t="s">
        <v>4913</v>
      </c>
    </row>
    <row r="645" spans="1:2" ht="14.25">
      <c r="B645" s="322" t="s">
        <v>1907</v>
      </c>
    </row>
    <row r="646" spans="1:2">
      <c r="B646" s="304"/>
    </row>
    <row r="647" spans="1:2">
      <c r="B647" s="335"/>
    </row>
    <row r="649" spans="1:2" ht="15.75">
      <c r="A649" s="378" t="s">
        <v>4914</v>
      </c>
    </row>
    <row r="650" spans="1:2" ht="14.25">
      <c r="B650" s="322" t="s">
        <v>1907</v>
      </c>
    </row>
    <row r="651" spans="1:2">
      <c r="B651" s="304"/>
    </row>
    <row r="652" spans="1:2">
      <c r="B652" s="335"/>
    </row>
    <row r="653" spans="1:2">
      <c r="B653" s="3"/>
    </row>
    <row r="654" spans="1:2" ht="15.75">
      <c r="A654" s="378" t="s">
        <v>4915</v>
      </c>
      <c r="B654" s="3"/>
    </row>
    <row r="655" spans="1:2" ht="14.25">
      <c r="B655" s="322" t="s">
        <v>1907</v>
      </c>
    </row>
    <row r="656" spans="1:2">
      <c r="B656" s="304"/>
    </row>
    <row r="657" spans="1:10">
      <c r="B657" s="335"/>
    </row>
    <row r="659" spans="1:10" ht="15.75">
      <c r="A659" s="378" t="s">
        <v>4916</v>
      </c>
    </row>
    <row r="660" spans="1:10" ht="14.25">
      <c r="A660" s="254" t="s">
        <v>2052</v>
      </c>
      <c r="B660" s="254" t="s">
        <v>2053</v>
      </c>
      <c r="C660" s="254" t="s">
        <v>2054</v>
      </c>
      <c r="D660" s="254" t="s">
        <v>2055</v>
      </c>
      <c r="E660" s="254" t="s">
        <v>2056</v>
      </c>
      <c r="F660" s="254" t="s">
        <v>2057</v>
      </c>
      <c r="G660" s="254" t="s">
        <v>2058</v>
      </c>
      <c r="H660" s="254" t="s">
        <v>2059</v>
      </c>
      <c r="I660" s="254" t="s">
        <v>40</v>
      </c>
      <c r="J660" s="322" t="s">
        <v>1907</v>
      </c>
    </row>
    <row r="661" spans="1:10">
      <c r="A661" s="25"/>
      <c r="B661" s="25"/>
      <c r="C661" s="25"/>
      <c r="D661" s="25"/>
      <c r="E661" s="25"/>
      <c r="F661" s="25"/>
      <c r="G661" s="25"/>
      <c r="H661" s="25"/>
      <c r="I661" s="25"/>
      <c r="J661" s="304"/>
    </row>
    <row r="662" spans="1:10">
      <c r="A662" s="26"/>
      <c r="B662" s="26"/>
      <c r="C662" s="26"/>
      <c r="D662" s="26"/>
      <c r="E662" s="26"/>
      <c r="F662" s="26"/>
      <c r="G662" s="26"/>
      <c r="H662" s="26"/>
      <c r="I662" s="26"/>
      <c r="J662" s="335"/>
    </row>
    <row r="663" spans="1:10">
      <c r="A663" s="21"/>
      <c r="B663" s="21"/>
      <c r="C663" s="21"/>
      <c r="D663" s="21"/>
      <c r="E663" s="21"/>
      <c r="F663" s="21"/>
      <c r="G663" s="21"/>
      <c r="H663" s="21"/>
      <c r="I663" s="21"/>
    </row>
    <row r="665" spans="1:10">
      <c r="A665" s="341" t="s">
        <v>4318</v>
      </c>
    </row>
    <row r="666" spans="1:10" ht="15.75">
      <c r="A666" s="378" t="s">
        <v>4917</v>
      </c>
    </row>
    <row r="667" spans="1:10" ht="14.25">
      <c r="A667" s="254" t="s">
        <v>2052</v>
      </c>
      <c r="B667" s="254" t="s">
        <v>2053</v>
      </c>
      <c r="C667" s="254" t="s">
        <v>2054</v>
      </c>
      <c r="D667" s="254" t="s">
        <v>2055</v>
      </c>
      <c r="E667" s="254" t="s">
        <v>40</v>
      </c>
      <c r="F667" s="322" t="s">
        <v>1907</v>
      </c>
    </row>
    <row r="668" spans="1:10">
      <c r="E668" s="25"/>
      <c r="F668" s="304"/>
    </row>
    <row r="669" spans="1:10">
      <c r="E669" s="26"/>
      <c r="F669" s="335"/>
    </row>
    <row r="671" spans="1:10" ht="15.75">
      <c r="A671" s="378" t="s">
        <v>4918</v>
      </c>
    </row>
    <row r="672" spans="1:10" ht="14.25">
      <c r="B672" s="322" t="s">
        <v>1907</v>
      </c>
      <c r="H672" t="s">
        <v>2459</v>
      </c>
    </row>
    <row r="673" spans="1:10">
      <c r="B673" s="304"/>
    </row>
    <row r="674" spans="1:10">
      <c r="B674" s="335"/>
    </row>
    <row r="676" spans="1:10" ht="15.75">
      <c r="A676" s="378" t="s">
        <v>4919</v>
      </c>
    </row>
    <row r="677" spans="1:10" ht="14.25">
      <c r="A677" s="254" t="s">
        <v>2052</v>
      </c>
      <c r="B677" s="254" t="s">
        <v>2053</v>
      </c>
      <c r="C677" s="254" t="s">
        <v>2054</v>
      </c>
      <c r="D677" s="254" t="s">
        <v>2055</v>
      </c>
      <c r="E677" s="254" t="s">
        <v>2056</v>
      </c>
      <c r="F677" s="254" t="s">
        <v>40</v>
      </c>
      <c r="G677" s="322" t="s">
        <v>1907</v>
      </c>
    </row>
    <row r="678" spans="1:10">
      <c r="F678" s="25"/>
      <c r="G678" s="304"/>
    </row>
    <row r="679" spans="1:10">
      <c r="F679" s="26"/>
      <c r="G679" s="335"/>
    </row>
    <row r="681" spans="1:10" ht="15.75">
      <c r="A681" s="24" t="s">
        <v>5121</v>
      </c>
    </row>
    <row r="682" spans="1:10" ht="14.25">
      <c r="A682" s="254" t="s">
        <v>2052</v>
      </c>
      <c r="B682" s="254" t="s">
        <v>2053</v>
      </c>
      <c r="C682" s="254" t="s">
        <v>2054</v>
      </c>
      <c r="D682" s="254" t="s">
        <v>2055</v>
      </c>
      <c r="E682" s="254" t="s">
        <v>2056</v>
      </c>
      <c r="F682" s="254" t="s">
        <v>2057</v>
      </c>
      <c r="G682" s="254" t="s">
        <v>2058</v>
      </c>
      <c r="H682" s="254" t="s">
        <v>2059</v>
      </c>
      <c r="I682" s="254" t="s">
        <v>40</v>
      </c>
      <c r="J682" s="322" t="s">
        <v>1907</v>
      </c>
    </row>
    <row r="683" spans="1:10">
      <c r="A683" s="25"/>
      <c r="B683" s="25"/>
      <c r="C683" s="25"/>
      <c r="D683" s="25"/>
      <c r="E683" s="25"/>
      <c r="F683" s="25"/>
      <c r="G683" s="25"/>
      <c r="H683" s="25"/>
      <c r="I683" s="25"/>
      <c r="J683" s="304"/>
    </row>
    <row r="684" spans="1:10">
      <c r="A684" s="26"/>
      <c r="B684" s="26"/>
      <c r="C684" s="26"/>
      <c r="D684" s="26"/>
      <c r="E684" s="26"/>
      <c r="F684" s="26"/>
      <c r="G684" s="26"/>
      <c r="H684" s="26"/>
      <c r="I684" s="26"/>
      <c r="J684" s="335"/>
    </row>
    <row r="685" spans="1:10">
      <c r="A685" s="21"/>
      <c r="B685" s="21"/>
      <c r="C685" s="26"/>
      <c r="D685" s="21"/>
      <c r="E685" s="21"/>
      <c r="F685" s="26"/>
      <c r="G685" s="21"/>
      <c r="H685" s="21"/>
      <c r="I685" s="21"/>
      <c r="J685" s="3"/>
    </row>
    <row r="687" spans="1:10" ht="15.75">
      <c r="A687" s="378" t="s">
        <v>5122</v>
      </c>
    </row>
    <row r="688" spans="1:10" ht="14.25">
      <c r="B688" s="322" t="s">
        <v>1907</v>
      </c>
    </row>
    <row r="689" spans="1:10">
      <c r="B689" s="304"/>
    </row>
    <row r="690" spans="1:10">
      <c r="B690" s="335"/>
    </row>
    <row r="692" spans="1:10" ht="15.75">
      <c r="A692" s="378" t="s">
        <v>4920</v>
      </c>
    </row>
    <row r="693" spans="1:10" ht="14.25">
      <c r="A693" s="254" t="s">
        <v>2052</v>
      </c>
      <c r="B693" s="254" t="s">
        <v>2053</v>
      </c>
      <c r="C693" s="254" t="s">
        <v>2054</v>
      </c>
      <c r="D693" s="254" t="s">
        <v>2055</v>
      </c>
      <c r="E693" s="254" t="s">
        <v>2056</v>
      </c>
      <c r="F693" s="254" t="s">
        <v>2057</v>
      </c>
      <c r="G693" s="254" t="s">
        <v>2058</v>
      </c>
      <c r="H693" s="254" t="s">
        <v>2059</v>
      </c>
      <c r="I693" s="254" t="s">
        <v>40</v>
      </c>
      <c r="J693" s="322" t="s">
        <v>1907</v>
      </c>
    </row>
    <row r="694" spans="1:10">
      <c r="A694" s="25"/>
      <c r="B694" s="25"/>
      <c r="C694" s="25"/>
      <c r="D694" s="25"/>
      <c r="E694" s="25"/>
      <c r="F694" s="25"/>
      <c r="G694" s="25"/>
      <c r="H694" s="25"/>
      <c r="I694" s="25"/>
      <c r="J694" s="304"/>
    </row>
    <row r="695" spans="1:10">
      <c r="A695" s="26"/>
      <c r="B695" s="26"/>
      <c r="C695" s="26"/>
      <c r="D695" s="26"/>
      <c r="E695" s="26"/>
      <c r="F695" s="26"/>
      <c r="G695" s="26"/>
      <c r="H695" s="26"/>
      <c r="I695" s="26"/>
      <c r="J695" s="335"/>
    </row>
    <row r="698" spans="1:10">
      <c r="A698" s="341" t="s">
        <v>4319</v>
      </c>
    </row>
    <row r="699" spans="1:10" ht="15">
      <c r="A699" s="613" t="s">
        <v>4972</v>
      </c>
    </row>
    <row r="700" spans="1:10" ht="14.25">
      <c r="B700" s="322" t="s">
        <v>1907</v>
      </c>
    </row>
    <row r="701" spans="1:10">
      <c r="B701" s="304"/>
    </row>
    <row r="702" spans="1:10">
      <c r="B702" s="335"/>
    </row>
    <row r="703" spans="1:10">
      <c r="B703" s="3"/>
    </row>
    <row r="704" spans="1:10">
      <c r="A704" s="341" t="s">
        <v>4320</v>
      </c>
    </row>
    <row r="705" spans="1:10" ht="15.75">
      <c r="A705" s="378" t="s">
        <v>5123</v>
      </c>
    </row>
    <row r="706" spans="1:10" ht="14.25">
      <c r="A706" s="254" t="s">
        <v>2052</v>
      </c>
      <c r="B706" s="254" t="s">
        <v>2053</v>
      </c>
      <c r="C706" s="254" t="s">
        <v>2054</v>
      </c>
      <c r="D706" s="254" t="s">
        <v>2055</v>
      </c>
      <c r="E706" s="254" t="s">
        <v>40</v>
      </c>
      <c r="F706" s="322" t="s">
        <v>1907</v>
      </c>
    </row>
    <row r="707" spans="1:10">
      <c r="E707" s="25"/>
      <c r="F707" s="304"/>
    </row>
    <row r="708" spans="1:10">
      <c r="E708" s="26"/>
      <c r="F708" s="335"/>
    </row>
    <row r="710" spans="1:10">
      <c r="A710" s="341" t="s">
        <v>4321</v>
      </c>
    </row>
    <row r="711" spans="1:10" ht="15.75">
      <c r="A711" s="378" t="s">
        <v>5124</v>
      </c>
    </row>
    <row r="712" spans="1:10" ht="14.25">
      <c r="A712" s="254" t="s">
        <v>2052</v>
      </c>
      <c r="B712" s="254" t="s">
        <v>2053</v>
      </c>
      <c r="C712" s="254" t="s">
        <v>2054</v>
      </c>
      <c r="D712" s="254" t="s">
        <v>2055</v>
      </c>
      <c r="E712" s="254" t="s">
        <v>2056</v>
      </c>
      <c r="F712" s="254" t="s">
        <v>40</v>
      </c>
      <c r="G712" s="322" t="s">
        <v>1907</v>
      </c>
    </row>
    <row r="713" spans="1:10">
      <c r="F713" s="25"/>
      <c r="G713" s="304"/>
    </row>
    <row r="714" spans="1:10">
      <c r="F714" s="26"/>
      <c r="G714" s="335"/>
    </row>
    <row r="716" spans="1:10" ht="15.75">
      <c r="A716" s="378" t="s">
        <v>5125</v>
      </c>
    </row>
    <row r="717" spans="1:10" ht="14.25">
      <c r="A717" s="254" t="s">
        <v>2052</v>
      </c>
      <c r="B717" s="254" t="s">
        <v>2053</v>
      </c>
      <c r="C717" s="254" t="s">
        <v>2054</v>
      </c>
      <c r="D717" s="254" t="s">
        <v>2055</v>
      </c>
      <c r="E717" s="254" t="s">
        <v>2056</v>
      </c>
      <c r="F717" s="254" t="s">
        <v>2057</v>
      </c>
      <c r="G717" s="254" t="s">
        <v>2058</v>
      </c>
      <c r="H717" s="254" t="s">
        <v>2059</v>
      </c>
      <c r="I717" s="254" t="s">
        <v>40</v>
      </c>
      <c r="J717" s="322" t="s">
        <v>1907</v>
      </c>
    </row>
    <row r="718" spans="1:10">
      <c r="A718" s="25"/>
      <c r="B718" s="25"/>
      <c r="C718" s="25"/>
      <c r="D718" s="25"/>
      <c r="E718" s="25"/>
      <c r="F718" s="25"/>
      <c r="G718" s="25"/>
      <c r="H718" s="25"/>
      <c r="I718" s="25"/>
      <c r="J718" s="304"/>
    </row>
    <row r="719" spans="1:10">
      <c r="A719" s="26"/>
      <c r="B719" s="26"/>
      <c r="C719" s="26"/>
      <c r="D719" s="26"/>
      <c r="E719" s="26"/>
      <c r="F719" s="26"/>
      <c r="G719" s="26"/>
      <c r="H719" s="26"/>
      <c r="I719" s="26"/>
      <c r="J719" s="335"/>
    </row>
    <row r="722" spans="1:7">
      <c r="A722" s="341" t="s">
        <v>4322</v>
      </c>
    </row>
    <row r="723" spans="1:7" ht="15.75">
      <c r="A723" s="24" t="s">
        <v>5126</v>
      </c>
    </row>
    <row r="724" spans="1:7" ht="14.25">
      <c r="A724" s="254" t="s">
        <v>2052</v>
      </c>
      <c r="B724" s="254" t="s">
        <v>2053</v>
      </c>
      <c r="C724" s="254" t="s">
        <v>2054</v>
      </c>
      <c r="D724" s="254" t="s">
        <v>2055</v>
      </c>
      <c r="E724" s="254" t="s">
        <v>2056</v>
      </c>
      <c r="F724" s="254" t="s">
        <v>40</v>
      </c>
      <c r="G724" s="322" t="s">
        <v>1907</v>
      </c>
    </row>
    <row r="725" spans="1:7">
      <c r="A725" s="25"/>
      <c r="B725" s="25"/>
      <c r="C725" s="25"/>
      <c r="D725" s="25"/>
      <c r="E725" s="25"/>
      <c r="F725" s="25"/>
      <c r="G725" s="304"/>
    </row>
    <row r="726" spans="1:7">
      <c r="A726" s="637"/>
      <c r="B726" s="637"/>
      <c r="C726" s="637"/>
      <c r="D726" s="637"/>
      <c r="E726" s="637"/>
      <c r="F726" s="637"/>
      <c r="G726" s="335"/>
    </row>
    <row r="727" spans="1:7">
      <c r="A727" s="21"/>
      <c r="B727" s="21"/>
      <c r="C727" s="21"/>
      <c r="D727" s="21"/>
      <c r="E727" s="21"/>
      <c r="F727" s="21"/>
      <c r="G727" s="3"/>
    </row>
    <row r="729" spans="1:7">
      <c r="A729" s="341" t="s">
        <v>4323</v>
      </c>
    </row>
    <row r="730" spans="1:7" ht="15.75">
      <c r="A730" s="24" t="s">
        <v>5127</v>
      </c>
    </row>
    <row r="731" spans="1:7" ht="14.25">
      <c r="B731" s="322" t="s">
        <v>1907</v>
      </c>
    </row>
    <row r="732" spans="1:7">
      <c r="B732" s="304"/>
    </row>
    <row r="733" spans="1:7">
      <c r="B733" s="335"/>
    </row>
    <row r="734" spans="1:7">
      <c r="D734" t="s">
        <v>2459</v>
      </c>
    </row>
    <row r="735" spans="1:7" ht="15.75">
      <c r="A735" s="378" t="s">
        <v>5128</v>
      </c>
    </row>
    <row r="736" spans="1:7" ht="14.25">
      <c r="B736" s="322" t="s">
        <v>1907</v>
      </c>
    </row>
    <row r="737" spans="1:10">
      <c r="B737" s="304"/>
    </row>
    <row r="738" spans="1:10">
      <c r="B738" s="335"/>
    </row>
    <row r="740" spans="1:10" ht="15.75">
      <c r="A740" s="378" t="s">
        <v>5129</v>
      </c>
    </row>
    <row r="741" spans="1:10" ht="14.25">
      <c r="B741" s="322" t="s">
        <v>1907</v>
      </c>
    </row>
    <row r="742" spans="1:10">
      <c r="B742" s="304"/>
    </row>
    <row r="743" spans="1:10">
      <c r="B743" s="335"/>
    </row>
    <row r="744" spans="1:10">
      <c r="B744" s="3"/>
    </row>
    <row r="745" spans="1:10" ht="15.75">
      <c r="A745" s="638" t="s">
        <v>5130</v>
      </c>
      <c r="B745" s="639"/>
    </row>
    <row r="746" spans="1:10" ht="14.25">
      <c r="A746" s="254" t="s">
        <v>2052</v>
      </c>
      <c r="B746" s="254" t="s">
        <v>2053</v>
      </c>
      <c r="C746" s="254" t="s">
        <v>2054</v>
      </c>
      <c r="D746" s="254" t="s">
        <v>2055</v>
      </c>
      <c r="E746" s="254" t="s">
        <v>2056</v>
      </c>
      <c r="F746" s="254" t="s">
        <v>2057</v>
      </c>
      <c r="G746" s="254" t="s">
        <v>2058</v>
      </c>
      <c r="H746" s="254" t="s">
        <v>2059</v>
      </c>
      <c r="I746" s="254" t="s">
        <v>4898</v>
      </c>
      <c r="J746" s="254" t="s">
        <v>4899</v>
      </c>
    </row>
    <row r="747" spans="1:10">
      <c r="A747" s="25"/>
      <c r="B747" s="25"/>
      <c r="C747" s="25"/>
      <c r="D747" s="25"/>
      <c r="E747" s="25"/>
      <c r="F747" s="25"/>
      <c r="G747" s="25"/>
      <c r="H747" s="25"/>
      <c r="I747" s="25"/>
      <c r="J747" s="25"/>
    </row>
    <row r="748" spans="1:10">
      <c r="A748" s="21"/>
      <c r="B748" s="21"/>
      <c r="C748" s="21"/>
      <c r="D748" s="21"/>
      <c r="E748" s="21"/>
      <c r="F748" s="21"/>
      <c r="G748" s="26"/>
      <c r="H748" s="21"/>
      <c r="I748" s="21"/>
      <c r="J748" s="21"/>
    </row>
    <row r="749" spans="1:10">
      <c r="A749" s="21"/>
      <c r="B749" s="21"/>
      <c r="C749" s="21"/>
      <c r="D749" s="21"/>
      <c r="E749" s="21"/>
      <c r="F749" s="21"/>
      <c r="G749" s="21"/>
      <c r="H749" s="21"/>
      <c r="I749" s="21"/>
      <c r="J749" s="21"/>
    </row>
    <row r="750" spans="1:10" ht="14.25">
      <c r="A750" s="254" t="s">
        <v>4900</v>
      </c>
      <c r="B750" s="254" t="s">
        <v>4901</v>
      </c>
      <c r="C750" s="254" t="s">
        <v>4902</v>
      </c>
      <c r="D750" s="254" t="s">
        <v>4903</v>
      </c>
      <c r="E750" s="254" t="s">
        <v>4904</v>
      </c>
      <c r="F750" s="254" t="s">
        <v>4905</v>
      </c>
      <c r="G750" s="254" t="s">
        <v>4906</v>
      </c>
      <c r="H750" s="254" t="s">
        <v>4907</v>
      </c>
      <c r="I750" s="254" t="s">
        <v>4908</v>
      </c>
      <c r="J750" s="254" t="s">
        <v>4909</v>
      </c>
    </row>
    <row r="751" spans="1:10">
      <c r="A751" s="25"/>
      <c r="B751" s="25"/>
      <c r="C751" s="25"/>
      <c r="D751" s="25"/>
      <c r="E751" s="25"/>
      <c r="F751" s="25"/>
      <c r="G751" s="25"/>
      <c r="H751" s="25"/>
      <c r="I751" s="25"/>
      <c r="J751" s="25"/>
    </row>
    <row r="752" spans="1:10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spans="1:10">
      <c r="A753" s="21"/>
      <c r="B753" s="21"/>
      <c r="C753" s="21"/>
      <c r="D753" s="21"/>
      <c r="E753" s="21"/>
      <c r="F753" s="21"/>
      <c r="G753" s="21"/>
      <c r="H753" s="21"/>
      <c r="I753" s="21"/>
      <c r="J753" s="21"/>
    </row>
    <row r="754" spans="1:10" ht="14.25">
      <c r="A754" s="254" t="s">
        <v>4910</v>
      </c>
      <c r="B754" s="254" t="s">
        <v>4911</v>
      </c>
      <c r="C754" s="254" t="s">
        <v>4912</v>
      </c>
      <c r="D754" s="322" t="s">
        <v>1907</v>
      </c>
    </row>
    <row r="755" spans="1:10">
      <c r="A755" s="25"/>
      <c r="B755" s="25"/>
      <c r="C755" s="25"/>
      <c r="D755" s="304"/>
    </row>
    <row r="756" spans="1:10">
      <c r="A756" s="26"/>
      <c r="B756" s="26"/>
      <c r="C756" s="26"/>
      <c r="D756" s="335"/>
    </row>
    <row r="757" spans="1:10" ht="15">
      <c r="A757" s="21"/>
      <c r="B757" s="21"/>
      <c r="C757" s="37"/>
      <c r="D757" s="3"/>
    </row>
    <row r="758" spans="1:10">
      <c r="A758" s="341" t="s">
        <v>4324</v>
      </c>
    </row>
    <row r="759" spans="1:10" ht="15.75">
      <c r="A759" s="378" t="s">
        <v>5131</v>
      </c>
    </row>
    <row r="760" spans="1:10" ht="14.25">
      <c r="A760" s="254" t="s">
        <v>2052</v>
      </c>
      <c r="B760" s="254" t="s">
        <v>2053</v>
      </c>
      <c r="C760" s="254" t="s">
        <v>2054</v>
      </c>
      <c r="D760" s="254" t="s">
        <v>2055</v>
      </c>
      <c r="E760" s="254" t="s">
        <v>2056</v>
      </c>
      <c r="F760" s="254" t="s">
        <v>40</v>
      </c>
      <c r="G760" s="322" t="s">
        <v>1907</v>
      </c>
    </row>
    <row r="761" spans="1:10">
      <c r="A761" s="25"/>
      <c r="B761" s="25"/>
      <c r="C761" s="25"/>
      <c r="D761" s="25"/>
      <c r="E761" s="25"/>
      <c r="F761" s="25"/>
      <c r="G761" s="304"/>
    </row>
    <row r="762" spans="1:10">
      <c r="A762" s="637"/>
      <c r="B762" s="637"/>
      <c r="C762" s="637"/>
      <c r="D762" s="637"/>
      <c r="E762" s="637"/>
      <c r="F762" s="637"/>
      <c r="G762" s="335"/>
    </row>
    <row r="764" spans="1:10" ht="15.75">
      <c r="A764" s="378" t="s">
        <v>5132</v>
      </c>
    </row>
    <row r="765" spans="1:10" ht="14.25">
      <c r="B765" s="322" t="s">
        <v>1907</v>
      </c>
    </row>
    <row r="766" spans="1:10">
      <c r="B766" s="304"/>
    </row>
    <row r="767" spans="1:10">
      <c r="B767" s="335"/>
    </row>
    <row r="769" spans="1:7" ht="15.75">
      <c r="A769" s="378" t="s">
        <v>5133</v>
      </c>
    </row>
    <row r="770" spans="1:7" ht="14.25">
      <c r="B770" s="322" t="s">
        <v>1907</v>
      </c>
    </row>
    <row r="771" spans="1:7">
      <c r="B771" s="304"/>
    </row>
    <row r="772" spans="1:7">
      <c r="B772" s="335"/>
    </row>
    <row r="774" spans="1:7">
      <c r="A774" s="341" t="s">
        <v>4325</v>
      </c>
    </row>
    <row r="775" spans="1:7" ht="15.75">
      <c r="A775" s="378" t="s">
        <v>5134</v>
      </c>
    </row>
    <row r="776" spans="1:7" ht="14.25">
      <c r="A776" s="254" t="s">
        <v>2052</v>
      </c>
      <c r="B776" s="254" t="s">
        <v>2053</v>
      </c>
      <c r="C776" s="254" t="s">
        <v>2054</v>
      </c>
      <c r="D776" s="254" t="s">
        <v>2055</v>
      </c>
      <c r="E776" s="254" t="s">
        <v>2056</v>
      </c>
      <c r="F776" s="254" t="s">
        <v>40</v>
      </c>
      <c r="G776" s="322" t="s">
        <v>1907</v>
      </c>
    </row>
    <row r="777" spans="1:7">
      <c r="A777" s="25"/>
      <c r="B777" s="25"/>
      <c r="C777" s="25"/>
      <c r="D777" s="25"/>
      <c r="E777" s="25"/>
      <c r="F777" s="25"/>
      <c r="G777" s="304"/>
    </row>
    <row r="778" spans="1:7">
      <c r="A778" s="637"/>
      <c r="B778" s="637"/>
      <c r="C778" s="637"/>
      <c r="D778" s="637"/>
      <c r="E778" s="637"/>
      <c r="F778" s="637"/>
      <c r="G778" s="335"/>
    </row>
    <row r="780" spans="1:7" ht="15.75">
      <c r="A780" s="378" t="s">
        <v>5135</v>
      </c>
    </row>
    <row r="781" spans="1:7" ht="14.25">
      <c r="A781" s="254" t="s">
        <v>2052</v>
      </c>
      <c r="B781" s="254" t="s">
        <v>2053</v>
      </c>
      <c r="C781" s="254" t="s">
        <v>2054</v>
      </c>
      <c r="D781" s="254" t="s">
        <v>40</v>
      </c>
      <c r="E781" s="322" t="s">
        <v>1907</v>
      </c>
    </row>
    <row r="782" spans="1:7">
      <c r="D782" s="25"/>
      <c r="E782" s="304"/>
    </row>
    <row r="783" spans="1:7">
      <c r="D783" s="637"/>
      <c r="E783" s="335"/>
    </row>
    <row r="785" spans="1:9" ht="15.75">
      <c r="A785" s="378" t="s">
        <v>5136</v>
      </c>
      <c r="C785" t="s">
        <v>2459</v>
      </c>
    </row>
    <row r="786" spans="1:9" ht="14.25">
      <c r="A786" s="254" t="s">
        <v>2052</v>
      </c>
      <c r="B786" s="254" t="s">
        <v>2053</v>
      </c>
      <c r="C786" s="254" t="s">
        <v>2054</v>
      </c>
      <c r="D786" s="254" t="s">
        <v>2055</v>
      </c>
      <c r="E786" s="254" t="s">
        <v>2056</v>
      </c>
      <c r="F786" s="254" t="s">
        <v>40</v>
      </c>
      <c r="G786" s="322" t="s">
        <v>1907</v>
      </c>
    </row>
    <row r="787" spans="1:9">
      <c r="A787" s="25"/>
      <c r="B787" s="25"/>
      <c r="C787" s="25"/>
      <c r="D787" s="25"/>
      <c r="E787" s="25"/>
      <c r="F787" s="25"/>
      <c r="G787" s="304"/>
    </row>
    <row r="788" spans="1:9">
      <c r="A788" s="637"/>
      <c r="B788" s="637"/>
      <c r="C788" s="637"/>
      <c r="D788" s="637"/>
      <c r="E788" s="637"/>
      <c r="F788" s="637"/>
      <c r="G788" s="335"/>
    </row>
    <row r="790" spans="1:9" ht="15.75">
      <c r="A790" s="378" t="s">
        <v>5137</v>
      </c>
    </row>
    <row r="791" spans="1:9" ht="14.25">
      <c r="A791" s="254" t="s">
        <v>2052</v>
      </c>
      <c r="B791" s="254" t="s">
        <v>2053</v>
      </c>
      <c r="C791" s="254" t="s">
        <v>2054</v>
      </c>
      <c r="D791" s="254" t="s">
        <v>2055</v>
      </c>
      <c r="E791" s="254" t="s">
        <v>2056</v>
      </c>
      <c r="F791" s="254" t="s">
        <v>2057</v>
      </c>
      <c r="G791" s="254" t="s">
        <v>2058</v>
      </c>
      <c r="H791" s="254" t="s">
        <v>40</v>
      </c>
      <c r="I791" s="322" t="s">
        <v>1907</v>
      </c>
    </row>
    <row r="792" spans="1:9">
      <c r="A792" s="25"/>
      <c r="B792" s="25"/>
      <c r="C792" s="25"/>
      <c r="D792" s="25"/>
      <c r="E792" s="25"/>
      <c r="F792" s="25"/>
      <c r="G792" s="25"/>
      <c r="H792" s="25"/>
      <c r="I792" s="304"/>
    </row>
    <row r="793" spans="1:9">
      <c r="A793" s="26"/>
      <c r="B793" s="26"/>
      <c r="C793" s="26"/>
      <c r="D793" s="26"/>
      <c r="E793" s="26"/>
      <c r="F793" s="26"/>
      <c r="G793" s="26"/>
      <c r="H793" s="26"/>
      <c r="I793" s="335"/>
    </row>
    <row r="794" spans="1:9">
      <c r="A794" s="21"/>
      <c r="B794" s="21"/>
      <c r="C794" s="21"/>
      <c r="D794" s="21"/>
      <c r="E794" s="21"/>
      <c r="F794" s="21"/>
      <c r="G794" s="21"/>
      <c r="H794" s="21"/>
      <c r="I794" s="3"/>
    </row>
    <row r="796" spans="1:9">
      <c r="A796" s="341" t="s">
        <v>4326</v>
      </c>
    </row>
  </sheetData>
  <sortState xmlns:xlrd2="http://schemas.microsoft.com/office/spreadsheetml/2017/richdata2" ref="F251:F252">
    <sortCondition ref="F251:F252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7" r:id="rId70" display="https://www.procyclingstats.com/race/heist-op-den-berg/2025/overview" xr:uid="{162DDA49-1873-44A2-8305-F89AA784F897}"/>
    <hyperlink ref="A632" r:id="rId71" display="https://www.procyclingstats.com/race/brussels-cycling-classic/2025/overview" xr:uid="{BFFFA1C0-C1E3-4578-9502-D447CB7A6E17}"/>
    <hyperlink ref="A637" r:id="rId72" display="https://www.procyclingstats.com/race/tour-of-slovenia/2025/overview" xr:uid="{E06BEF82-D0F3-42AE-BC4D-B7128178CD34}"/>
    <hyperlink ref="A644" r:id="rId73" display="https://www.procyclingstats.com/race/gp-du-canton-d-argovie/2025/overview" xr:uid="{5869D8B6-7B93-4C3A-9E19-3DA8DDBE95F0}"/>
    <hyperlink ref="A649" r:id="rId74" display="https://www.procyclingstats.com/race/dwars-door-het-hageland/2025/overview" xr:uid="{65FC71D6-0753-49DF-9FA3-ACC7E5E5E7C7}"/>
    <hyperlink ref="A659" r:id="rId75" display="https://www.procyclingstats.com/race/dauphine/2025/overview" xr:uid="{C948D027-57CE-4060-BD60-CE2C2E534F94}"/>
    <hyperlink ref="A654" r:id="rId76" display="https://www.procyclingstats.com/race/circuit-des-xi-villes/2025/overview" xr:uid="{6BE6F7C2-A032-4021-BF73-086C7E04C9BA}"/>
    <hyperlink ref="A666" r:id="rId77" display="https://www.procyclingstats.com/race/la-route-d-occitanie/2025/overview" xr:uid="{5B0D777D-D637-468F-9F7F-6F6139726834}"/>
    <hyperlink ref="A671" r:id="rId78" display="https://www.procyclingstats.com/race/andorra-morabanc-classica/2025/overview" xr:uid="{60B93718-B426-4D62-A3E5-E8E201C46F60}"/>
    <hyperlink ref="A676" r:id="rId79" display="https://www.procyclingstats.com/race/tour-of-belgium/2025/overview" xr:uid="{DBF468E1-67F7-4681-8B13-61400A7C5EF5}"/>
    <hyperlink ref="A687" r:id="rId80" display="https://www.procyclingstats.com/race/copenhagen-sprint/2025/overview" xr:uid="{3FB4DA77-E8E7-4CF5-83CC-85E3535EDD8E}"/>
    <hyperlink ref="A692" r:id="rId81" display="https://www.procyclingstats.com/race/tour-de-suisse/2025/overview" xr:uid="{3C581125-422B-4ECB-A5C1-AC6840C76E2F}"/>
    <hyperlink ref="A699" r:id="rId82" display="https://www.procyclingstats.com/race/giro-del-appennino/2025/overview" xr:uid="{9B3EA00B-37E1-42AF-A3E7-F87F0B6A7FFF}"/>
    <hyperlink ref="A705" r:id="rId83" display="https://www.procyclingstats.com/race/sibiu-cycling-tour/2025/overview" xr:uid="{C4213F88-A331-454F-8F55-B42E1C37B661}"/>
    <hyperlink ref="A711" r:id="rId84" display="https://www.procyclingstats.com/race/tour-of-austria/2025/overview" xr:uid="{4A5BD720-091B-4A46-9033-BE93AE5D33E6}"/>
    <hyperlink ref="A716" r:id="rId85" display="https://www.procyclingstats.com/race/tour-of-magnificent-qinghai/2025/overview" xr:uid="{EFC387C4-1BAF-4D2E-9365-811F0CFA4D3F}"/>
    <hyperlink ref="A735" r:id="rId86" display="https://www.procyclingstats.com/race/prueba-villafranca/2025/overview" xr:uid="{8C04C484-1171-4C54-B18B-599A8D238B6B}"/>
    <hyperlink ref="A745" r:id="rId87" display="https://www.procyclingstats.com/race/tour-de-france/2024/overview" xr:uid="{D4829651-EC5A-4EA3-B83D-CC173618EA0E}"/>
    <hyperlink ref="A740" r:id="rId88" display="https://www.procyclingstats.com/race/vuelta-a-castilla-y-leon/2025/overview" xr:uid="{4ACA9634-E418-4636-B70A-905CC4A42B68}"/>
    <hyperlink ref="A759" r:id="rId89" display="https://www.procyclingstats.com/race/tour-de-wallonie/2025/overview" xr:uid="{F6CCCFA8-1B8B-445B-B554-03A451A44058}"/>
    <hyperlink ref="A764" r:id="rId90" display="https://www.procyclingstats.com/race/circuito-de-getxo/2025/overview" xr:uid="{C9EA7CE6-3953-42D5-A28A-34B1A7C851BC}"/>
    <hyperlink ref="A769" r:id="rId91" display="https://www.procyclingstats.com/race/san-sebastian/2025/overview" xr:uid="{657AD921-7D6E-40B3-8F36-71DBEF571988}"/>
    <hyperlink ref="A775" r:id="rId92" display="https://www.procyclingstats.com/race/vuelta-a-burgos/2025/overview" xr:uid="{4E842D2B-DF15-4D82-9B88-297312F816E1}"/>
    <hyperlink ref="A780" r:id="rId93" display="https://www.procyclingstats.com/race/tour-de-l-ain/2025/overview" xr:uid="{19806371-E5D8-495A-96C3-550AFBCBF340}"/>
    <hyperlink ref="A785" r:id="rId94" display="https://www.procyclingstats.com/race/trans-himalaya-cycling-race/2025/overview" xr:uid="{45A65D9C-C7E4-422B-AC18-F656ED04E0B1}"/>
    <hyperlink ref="A790" r:id="rId95" display="https://www.procyclingstats.com/race/tour-de-pologne/2025/overview" xr:uid="{EFA2E631-0B91-4B7F-91F1-DF786F485D60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96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408"/>
  <sheetViews>
    <sheetView topLeftCell="A1265" zoomScaleNormal="100" workbookViewId="0">
      <pane xSplit="4" topLeftCell="E1" activePane="topRight" state="frozen"/>
      <selection pane="topRight" activeCell="D1320" sqref="D132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4514</v>
      </c>
      <c r="H4" s="102" t="s">
        <v>4563</v>
      </c>
      <c r="I4" s="102" t="s">
        <v>4617</v>
      </c>
      <c r="J4" s="102" t="s">
        <v>4618</v>
      </c>
      <c r="K4" s="102" t="s">
        <v>4619</v>
      </c>
      <c r="L4" s="102" t="s">
        <v>4677</v>
      </c>
      <c r="M4" s="102" t="s">
        <v>4678</v>
      </c>
      <c r="N4" s="102" t="s">
        <v>4723</v>
      </c>
      <c r="O4" s="102" t="s">
        <v>4785</v>
      </c>
      <c r="P4" s="102" t="s">
        <v>176</v>
      </c>
      <c r="Q4" s="102" t="s">
        <v>4830</v>
      </c>
      <c r="R4" s="102" t="s">
        <v>4877</v>
      </c>
    </row>
    <row r="5" spans="1:24" ht="15.75">
      <c r="A5" s="285" t="s">
        <v>1657</v>
      </c>
      <c r="B5" s="3"/>
      <c r="C5" s="3"/>
      <c r="D5" s="32">
        <f>SUM(E5:DZ5)</f>
        <v>4059.1000000000004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285"/>
      <c r="T5" s="285"/>
      <c r="U5" s="61"/>
      <c r="W5" s="270"/>
      <c r="X5" s="61"/>
    </row>
    <row r="6" spans="1:24" ht="15.75">
      <c r="A6" s="106" t="s">
        <v>1346</v>
      </c>
      <c r="B6" s="3"/>
      <c r="C6" s="3"/>
      <c r="D6" s="32">
        <f t="shared" ref="D6:D69" si="0">SUM(E6:DZ6)</f>
        <v>3453.7000000000003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503"/>
      <c r="T6" s="503"/>
      <c r="U6" s="61"/>
      <c r="W6" s="270"/>
      <c r="X6" s="61"/>
    </row>
    <row r="7" spans="1:24" ht="15.75">
      <c r="A7" s="284" t="s">
        <v>3620</v>
      </c>
      <c r="B7" s="3"/>
      <c r="C7" s="3"/>
      <c r="D7" s="32">
        <f t="shared" si="0"/>
        <v>6231.6500000000005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284"/>
      <c r="T7" s="284"/>
      <c r="U7" s="61"/>
      <c r="W7" s="270"/>
      <c r="X7" s="61"/>
    </row>
    <row r="8" spans="1:24" ht="15.75">
      <c r="A8" s="106" t="s">
        <v>1337</v>
      </c>
      <c r="B8" s="3"/>
      <c r="C8" s="3"/>
      <c r="D8" s="32">
        <f t="shared" si="0"/>
        <v>4981.8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503"/>
      <c r="T8" s="503"/>
      <c r="U8" s="403"/>
      <c r="W8" s="270"/>
      <c r="X8" s="61"/>
    </row>
    <row r="9" spans="1:24" ht="15.75">
      <c r="A9" s="107" t="s">
        <v>2195</v>
      </c>
      <c r="B9" s="3"/>
      <c r="C9" s="3"/>
      <c r="D9" s="32">
        <f t="shared" si="0"/>
        <v>4359.45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107"/>
      <c r="T9" s="107"/>
      <c r="U9" s="61"/>
      <c r="W9" s="270"/>
      <c r="X9" s="61"/>
    </row>
    <row r="10" spans="1:24" ht="15.75">
      <c r="A10" s="285" t="s">
        <v>1</v>
      </c>
      <c r="B10" s="3"/>
      <c r="C10" s="3"/>
      <c r="D10" s="32">
        <f t="shared" si="0"/>
        <v>2873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285"/>
      <c r="T10" s="285"/>
      <c r="U10" s="61"/>
      <c r="W10" s="270"/>
      <c r="X10" s="61"/>
    </row>
    <row r="11" spans="1:24" ht="15.75">
      <c r="A11" s="285" t="s">
        <v>1656</v>
      </c>
      <c r="B11" s="3"/>
      <c r="C11" s="3"/>
      <c r="D11" s="32">
        <f t="shared" si="0"/>
        <v>4248.1499999999996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285"/>
      <c r="T11" s="285"/>
      <c r="U11" s="61"/>
      <c r="W11" s="270"/>
      <c r="X11" s="61"/>
    </row>
    <row r="12" spans="1:24" ht="15.75">
      <c r="A12" s="285" t="s">
        <v>1664</v>
      </c>
      <c r="B12" s="3"/>
      <c r="C12" s="3"/>
      <c r="D12" s="32">
        <f t="shared" si="0"/>
        <v>4510.3999999999996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285"/>
      <c r="T12" s="285"/>
      <c r="U12" s="61"/>
      <c r="W12" s="270"/>
      <c r="X12" s="61"/>
    </row>
    <row r="13" spans="1:24" ht="15.75">
      <c r="A13" s="284" t="s">
        <v>3621</v>
      </c>
      <c r="B13" s="3"/>
      <c r="C13" s="3"/>
      <c r="D13" s="32">
        <f t="shared" si="0"/>
        <v>5076.0000000000009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284"/>
      <c r="T13" s="284"/>
      <c r="U13" s="61"/>
      <c r="W13" s="270"/>
      <c r="X13" s="61"/>
    </row>
    <row r="14" spans="1:24" ht="15.75">
      <c r="A14" s="107" t="s">
        <v>2717</v>
      </c>
      <c r="B14" s="3"/>
      <c r="C14" s="3"/>
      <c r="D14" s="32">
        <f t="shared" si="0"/>
        <v>5843.4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107"/>
      <c r="T14" s="107"/>
      <c r="U14" s="61"/>
      <c r="W14" s="270"/>
      <c r="X14" s="61"/>
    </row>
    <row r="15" spans="1:24" ht="15.75">
      <c r="A15" s="107" t="s">
        <v>3622</v>
      </c>
      <c r="B15" s="3"/>
      <c r="C15" s="3"/>
      <c r="D15" s="32">
        <f t="shared" si="0"/>
        <v>5538.2000000000007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107"/>
      <c r="T15" s="107"/>
      <c r="U15" s="61"/>
      <c r="W15" s="270"/>
      <c r="X15" s="61"/>
    </row>
    <row r="16" spans="1:24" ht="15.75">
      <c r="A16" s="106" t="s">
        <v>1342</v>
      </c>
      <c r="B16" s="3"/>
      <c r="C16" s="3"/>
      <c r="D16" s="32">
        <f t="shared" si="0"/>
        <v>5475.2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503"/>
      <c r="T16" s="503"/>
      <c r="U16" s="61"/>
      <c r="W16" s="270"/>
      <c r="X16" s="61"/>
    </row>
    <row r="17" spans="1:24" ht="15.75">
      <c r="A17" s="107" t="s">
        <v>2848</v>
      </c>
      <c r="B17" s="3"/>
      <c r="C17" s="3"/>
      <c r="D17" s="32">
        <f t="shared" si="0"/>
        <v>5203.75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107"/>
      <c r="T17" s="107"/>
      <c r="U17" s="61"/>
      <c r="W17" s="270"/>
      <c r="X17" s="61"/>
    </row>
    <row r="18" spans="1:24" ht="15.75">
      <c r="A18" s="107" t="s">
        <v>675</v>
      </c>
      <c r="B18" s="3"/>
      <c r="C18" s="3"/>
      <c r="D18" s="32">
        <f t="shared" si="0"/>
        <v>5587.4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107"/>
      <c r="T18" s="107"/>
      <c r="U18" s="61"/>
      <c r="W18" s="270"/>
      <c r="X18" s="61"/>
    </row>
    <row r="19" spans="1:24" ht="15.75">
      <c r="A19" s="107" t="s">
        <v>2707</v>
      </c>
      <c r="B19" s="3"/>
      <c r="C19" s="3"/>
      <c r="D19" s="32">
        <f t="shared" si="0"/>
        <v>3855.5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107"/>
      <c r="T19" s="107"/>
      <c r="U19" s="61"/>
      <c r="W19" s="270"/>
      <c r="X19" s="61"/>
    </row>
    <row r="20" spans="1:24" ht="15.75">
      <c r="A20" s="284" t="s">
        <v>3623</v>
      </c>
      <c r="B20" s="3"/>
      <c r="C20" s="3"/>
      <c r="D20" s="32">
        <f t="shared" si="0"/>
        <v>5415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284"/>
      <c r="T20" s="284"/>
      <c r="U20" s="61"/>
      <c r="W20" s="270"/>
      <c r="X20" s="61"/>
    </row>
    <row r="21" spans="1:24" ht="15.75">
      <c r="A21" s="285" t="s">
        <v>1653</v>
      </c>
      <c r="B21" s="3"/>
      <c r="C21" s="3"/>
      <c r="D21" s="32">
        <f t="shared" si="0"/>
        <v>5562.1500000000005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285"/>
      <c r="T21" s="285"/>
      <c r="U21" s="61"/>
      <c r="W21" s="270"/>
      <c r="X21" s="61"/>
    </row>
    <row r="22" spans="1:24" ht="15.75">
      <c r="A22" s="107" t="s">
        <v>2196</v>
      </c>
      <c r="B22" s="3"/>
      <c r="C22" s="3"/>
      <c r="D22" s="32">
        <f t="shared" si="0"/>
        <v>3828.1499999999996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107"/>
      <c r="T22" s="107"/>
      <c r="U22" s="61"/>
      <c r="W22" s="270"/>
      <c r="X22" s="61"/>
    </row>
    <row r="23" spans="1:24" ht="15.75">
      <c r="A23" s="107" t="s">
        <v>153</v>
      </c>
      <c r="B23" s="3"/>
      <c r="C23" s="3"/>
      <c r="D23" s="32">
        <f t="shared" si="0"/>
        <v>5556.2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107"/>
      <c r="T23" s="107"/>
      <c r="U23" s="61"/>
      <c r="W23" s="270"/>
      <c r="X23" s="61"/>
    </row>
    <row r="24" spans="1:24" ht="15.75">
      <c r="A24" s="285" t="s">
        <v>1665</v>
      </c>
      <c r="B24" s="3"/>
      <c r="C24" s="3"/>
      <c r="D24" s="32">
        <f t="shared" si="0"/>
        <v>3456.7999999999997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285"/>
      <c r="T24" s="285"/>
      <c r="U24" s="61"/>
      <c r="W24" s="270"/>
      <c r="X24" s="61"/>
    </row>
    <row r="25" spans="1:24" ht="15.75">
      <c r="A25" s="284" t="s">
        <v>3624</v>
      </c>
      <c r="B25" s="3"/>
      <c r="C25" s="3"/>
      <c r="D25" s="32">
        <f t="shared" si="0"/>
        <v>4592.6500000000005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284"/>
      <c r="T25" s="284"/>
      <c r="U25" s="61"/>
      <c r="W25" s="270"/>
      <c r="X25" s="61"/>
    </row>
    <row r="26" spans="1:24" ht="15.75">
      <c r="A26" s="107" t="s">
        <v>2212</v>
      </c>
      <c r="B26" s="3"/>
      <c r="C26" s="3"/>
      <c r="D26" s="32">
        <f t="shared" si="0"/>
        <v>5343.4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107"/>
      <c r="T26" s="107"/>
      <c r="U26" s="61"/>
      <c r="W26" s="270"/>
      <c r="X26" s="61"/>
    </row>
    <row r="27" spans="1:24" ht="15.75">
      <c r="A27" s="284" t="s">
        <v>3625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284"/>
      <c r="T27" s="284"/>
      <c r="U27" s="61"/>
      <c r="W27" s="270"/>
      <c r="X27" s="61"/>
    </row>
    <row r="28" spans="1:24" ht="15.75">
      <c r="A28" s="107" t="s">
        <v>2720</v>
      </c>
      <c r="B28" s="3"/>
      <c r="C28" s="3"/>
      <c r="D28" s="32">
        <f t="shared" si="0"/>
        <v>4987.3500000000004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107"/>
      <c r="T28" s="107"/>
      <c r="U28" s="61"/>
      <c r="W28" s="270"/>
      <c r="X28" s="61"/>
    </row>
    <row r="29" spans="1:24" ht="15.75">
      <c r="A29" s="285" t="s">
        <v>1661</v>
      </c>
      <c r="B29" s="3"/>
      <c r="C29" s="3"/>
      <c r="D29" s="32">
        <f t="shared" si="0"/>
        <v>3577.2000000000007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285"/>
      <c r="T29" s="285"/>
      <c r="U29" s="61"/>
      <c r="W29" s="270"/>
      <c r="X29" s="61"/>
    </row>
    <row r="30" spans="1:24" ht="15.75">
      <c r="A30" s="285" t="s">
        <v>11</v>
      </c>
      <c r="B30" s="3"/>
      <c r="C30" s="3"/>
      <c r="D30" s="32">
        <f t="shared" si="0"/>
        <v>3806.8999999999996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285"/>
      <c r="T30" s="285"/>
      <c r="U30" s="61"/>
      <c r="W30" s="270"/>
      <c r="X30" s="61"/>
    </row>
    <row r="31" spans="1:24" ht="15.75">
      <c r="A31" s="107" t="s">
        <v>2197</v>
      </c>
      <c r="B31" s="3"/>
      <c r="C31" s="3"/>
      <c r="D31" s="32">
        <f t="shared" si="0"/>
        <v>5107.95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107"/>
      <c r="T31" s="107"/>
      <c r="U31" s="61"/>
      <c r="W31" s="270"/>
      <c r="X31" s="61"/>
    </row>
    <row r="32" spans="1:24" ht="15.75">
      <c r="A32" s="285" t="s">
        <v>1666</v>
      </c>
      <c r="B32" s="3"/>
      <c r="C32" s="3"/>
      <c r="D32" s="32">
        <f t="shared" si="0"/>
        <v>6077.5999999999995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285"/>
      <c r="T32" s="285"/>
      <c r="U32" s="61"/>
      <c r="W32" s="270"/>
      <c r="X32" s="61"/>
    </row>
    <row r="33" spans="1:24" ht="15.75">
      <c r="A33" s="106" t="s">
        <v>1344</v>
      </c>
      <c r="B33" s="3"/>
      <c r="C33" s="3"/>
      <c r="D33" s="32">
        <f t="shared" si="0"/>
        <v>4230.5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503"/>
      <c r="T33" s="503"/>
      <c r="U33" s="61"/>
      <c r="W33" s="270"/>
      <c r="X33" s="61"/>
    </row>
    <row r="34" spans="1:24" ht="15.75">
      <c r="A34" s="107" t="s">
        <v>633</v>
      </c>
      <c r="B34" s="3"/>
      <c r="C34" s="3"/>
      <c r="D34" s="32">
        <f t="shared" si="0"/>
        <v>4673.1500000000005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107"/>
      <c r="T34" s="107"/>
      <c r="U34" s="61"/>
      <c r="W34" s="270"/>
      <c r="X34" s="61"/>
    </row>
    <row r="35" spans="1:24" ht="15.75">
      <c r="A35" s="285" t="s">
        <v>1658</v>
      </c>
      <c r="B35" s="3"/>
      <c r="C35" s="3"/>
      <c r="D35" s="32">
        <f t="shared" si="0"/>
        <v>4500.75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285"/>
      <c r="T35" s="285"/>
      <c r="U35" s="61"/>
      <c r="W35" s="270"/>
      <c r="X35" s="61"/>
    </row>
    <row r="36" spans="1:24" ht="15.75">
      <c r="A36" s="107" t="s">
        <v>2716</v>
      </c>
      <c r="B36" s="3"/>
      <c r="C36" s="3"/>
      <c r="D36" s="32">
        <f t="shared" si="0"/>
        <v>4497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107"/>
      <c r="T36" s="107"/>
      <c r="U36" s="61"/>
      <c r="W36" s="270"/>
      <c r="X36" s="61"/>
    </row>
    <row r="37" spans="1:24" ht="15.75">
      <c r="A37" s="284" t="s">
        <v>3626</v>
      </c>
      <c r="B37" s="3"/>
      <c r="C37" s="3"/>
      <c r="D37" s="32">
        <f t="shared" si="0"/>
        <v>3804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284"/>
      <c r="T37" s="284"/>
      <c r="U37" s="61"/>
      <c r="W37" s="270"/>
      <c r="X37" s="61"/>
    </row>
    <row r="38" spans="1:24" ht="15.75">
      <c r="A38" s="107" t="s">
        <v>687</v>
      </c>
      <c r="B38" s="3"/>
      <c r="C38" s="3"/>
      <c r="D38" s="32">
        <f t="shared" si="0"/>
        <v>4833.1000000000004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107"/>
      <c r="T38" s="107"/>
      <c r="U38" s="61"/>
      <c r="W38" s="270"/>
      <c r="X38" s="61"/>
    </row>
    <row r="39" spans="1:24" ht="15.75">
      <c r="A39" s="107" t="s">
        <v>639</v>
      </c>
      <c r="B39" s="3"/>
      <c r="C39" s="3"/>
      <c r="D39" s="32">
        <f t="shared" si="0"/>
        <v>3281.7999999999997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107"/>
      <c r="T39" s="107"/>
      <c r="U39" s="61"/>
      <c r="W39" s="270"/>
      <c r="X39" s="61"/>
    </row>
    <row r="40" spans="1:24" ht="15.75">
      <c r="A40" s="284" t="s">
        <v>3655</v>
      </c>
      <c r="B40" s="3"/>
      <c r="C40" s="3"/>
      <c r="D40" s="32">
        <f t="shared" si="0"/>
        <v>4916.6000000000004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284"/>
      <c r="T40" s="284"/>
      <c r="U40" s="61"/>
      <c r="W40" s="270"/>
      <c r="X40" s="61"/>
    </row>
    <row r="41" spans="1:24" ht="15.75">
      <c r="A41" s="285" t="s">
        <v>15</v>
      </c>
      <c r="B41" s="3"/>
      <c r="C41" s="3"/>
      <c r="D41" s="32">
        <f t="shared" si="0"/>
        <v>4516.7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285"/>
      <c r="T41" s="285"/>
      <c r="U41" s="61"/>
      <c r="W41" s="270"/>
      <c r="X41" s="61"/>
    </row>
    <row r="42" spans="1:24" ht="15.75">
      <c r="A42" s="107" t="s">
        <v>2725</v>
      </c>
      <c r="B42" s="3"/>
      <c r="C42" s="3"/>
      <c r="D42" s="32">
        <f t="shared" si="0"/>
        <v>4990.4500000000007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107"/>
      <c r="T42" s="107"/>
      <c r="U42" s="61"/>
      <c r="W42" s="270"/>
      <c r="X42" s="61"/>
    </row>
    <row r="43" spans="1:24" ht="15.75">
      <c r="A43" s="284" t="s">
        <v>3627</v>
      </c>
      <c r="B43" s="3"/>
      <c r="C43" s="3"/>
      <c r="D43" s="32">
        <f t="shared" si="0"/>
        <v>3741.7999999999997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284"/>
      <c r="T43" s="284"/>
      <c r="U43" s="61"/>
      <c r="W43" s="270"/>
      <c r="X43" s="61"/>
    </row>
    <row r="44" spans="1:24" ht="15.75">
      <c r="A44" s="107" t="s">
        <v>2216</v>
      </c>
      <c r="B44" s="3"/>
      <c r="C44" s="3"/>
      <c r="D44" s="32">
        <f t="shared" si="0"/>
        <v>5674.55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107"/>
      <c r="T44" s="107"/>
      <c r="U44" s="61"/>
      <c r="W44" s="270"/>
      <c r="X44" s="61"/>
    </row>
    <row r="45" spans="1:24" ht="15.75">
      <c r="A45" s="284" t="s">
        <v>3628</v>
      </c>
      <c r="B45" s="3"/>
      <c r="C45" s="3"/>
      <c r="D45" s="32">
        <f t="shared" si="0"/>
        <v>5022.4500000000007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284"/>
      <c r="T45" s="284"/>
      <c r="U45" s="61"/>
      <c r="W45" s="270"/>
      <c r="X45" s="61"/>
    </row>
    <row r="46" spans="1:24" ht="15.75">
      <c r="A46" s="285" t="s">
        <v>1654</v>
      </c>
      <c r="B46" s="3"/>
      <c r="C46" s="3"/>
      <c r="D46" s="32">
        <f t="shared" si="0"/>
        <v>2849.6500000000005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285"/>
      <c r="T46" s="285"/>
      <c r="U46" s="61"/>
      <c r="W46" s="270"/>
      <c r="X46" s="61"/>
    </row>
    <row r="47" spans="1:24" ht="15.75">
      <c r="A47" s="285" t="s">
        <v>17</v>
      </c>
      <c r="B47" s="3"/>
      <c r="C47" s="3"/>
      <c r="D47" s="32">
        <f t="shared" si="0"/>
        <v>4305.4000000000005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285"/>
      <c r="T47" s="285"/>
      <c r="U47" s="61"/>
      <c r="W47" s="270"/>
      <c r="X47" s="61"/>
    </row>
    <row r="48" spans="1:24" ht="15.75">
      <c r="A48" s="284" t="s">
        <v>3629</v>
      </c>
      <c r="B48" s="3"/>
      <c r="C48" s="3"/>
      <c r="D48" s="32">
        <f t="shared" si="0"/>
        <v>4426.1000000000004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284"/>
      <c r="T48" s="284"/>
      <c r="U48" s="61"/>
      <c r="W48" s="270"/>
      <c r="X48" s="61"/>
    </row>
    <row r="49" spans="1:24" ht="15.75">
      <c r="A49" s="107" t="s">
        <v>162</v>
      </c>
      <c r="B49" s="3"/>
      <c r="C49" s="3"/>
      <c r="D49" s="32">
        <f t="shared" si="0"/>
        <v>3854.5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107"/>
      <c r="T49" s="107"/>
      <c r="U49" s="61"/>
      <c r="W49" s="270"/>
      <c r="X49" s="61"/>
    </row>
    <row r="50" spans="1:24" ht="15.75">
      <c r="A50" s="107" t="s">
        <v>2201</v>
      </c>
      <c r="B50" s="3"/>
      <c r="C50" s="3"/>
      <c r="D50" s="32">
        <f t="shared" si="0"/>
        <v>4908.0999999999995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107"/>
      <c r="T50" s="107"/>
      <c r="U50" s="61"/>
      <c r="W50" s="270"/>
      <c r="X50" s="61"/>
    </row>
    <row r="51" spans="1:24" ht="15.75">
      <c r="A51" s="284" t="s">
        <v>3630</v>
      </c>
      <c r="B51" s="3"/>
      <c r="C51" s="3"/>
      <c r="D51" s="32">
        <f t="shared" si="0"/>
        <v>6307.4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284"/>
      <c r="T51" s="284"/>
      <c r="U51" s="61"/>
      <c r="W51" s="270"/>
      <c r="X51" s="61"/>
    </row>
    <row r="52" spans="1:24" ht="15.75">
      <c r="A52" s="107" t="s">
        <v>2719</v>
      </c>
      <c r="B52" s="3"/>
      <c r="C52" s="3"/>
      <c r="D52" s="32">
        <f t="shared" si="0"/>
        <v>4639.5999999999995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107"/>
      <c r="T52" s="107"/>
      <c r="U52" s="61"/>
      <c r="W52" s="270"/>
      <c r="X52" s="61"/>
    </row>
    <row r="53" spans="1:24" ht="15.75">
      <c r="A53" s="107" t="s">
        <v>2220</v>
      </c>
      <c r="B53" s="3"/>
      <c r="C53" s="3"/>
      <c r="D53" s="32">
        <f t="shared" si="0"/>
        <v>5114.0000000000009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107"/>
      <c r="T53" s="107"/>
      <c r="U53" s="61"/>
      <c r="W53" s="270"/>
      <c r="X53" s="61"/>
    </row>
    <row r="54" spans="1:24" ht="15.75">
      <c r="A54" s="107" t="s">
        <v>2711</v>
      </c>
      <c r="B54" s="3"/>
      <c r="C54" s="3"/>
      <c r="D54" s="32">
        <f t="shared" si="0"/>
        <v>5154.6000000000004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107"/>
      <c r="T54" s="107"/>
      <c r="U54" s="61"/>
      <c r="W54" s="270"/>
      <c r="X54" s="61"/>
    </row>
    <row r="55" spans="1:24" ht="15.75">
      <c r="A55" s="284" t="s">
        <v>3631</v>
      </c>
      <c r="B55" s="3"/>
      <c r="C55" s="3"/>
      <c r="D55" s="32">
        <f t="shared" si="0"/>
        <v>5171.55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284"/>
      <c r="T55" s="284"/>
      <c r="U55" s="61"/>
      <c r="W55" s="270"/>
      <c r="X55" s="61"/>
    </row>
    <row r="56" spans="1:24" ht="15.75">
      <c r="A56" s="107" t="s">
        <v>2200</v>
      </c>
      <c r="B56" s="3"/>
      <c r="C56" s="3"/>
      <c r="D56" s="32">
        <f t="shared" si="0"/>
        <v>5310.2499999999991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107"/>
      <c r="T56" s="107"/>
      <c r="U56" s="61"/>
      <c r="W56" s="270"/>
      <c r="X56" s="61"/>
    </row>
    <row r="57" spans="1:24" ht="15.75">
      <c r="A57" s="284" t="s">
        <v>3632</v>
      </c>
      <c r="B57" s="3"/>
      <c r="C57" s="3"/>
      <c r="D57" s="32">
        <f t="shared" si="0"/>
        <v>4719.3499999999995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284"/>
      <c r="T57" s="284"/>
      <c r="U57" s="61"/>
      <c r="W57" s="270"/>
      <c r="X57" s="61"/>
    </row>
    <row r="58" spans="1:24" ht="15.75">
      <c r="A58" s="107" t="s">
        <v>2733</v>
      </c>
      <c r="B58" s="3"/>
      <c r="C58" s="3"/>
      <c r="D58" s="32">
        <f t="shared" si="0"/>
        <v>4853.8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107"/>
      <c r="T58" s="107"/>
      <c r="U58" s="61"/>
      <c r="W58" s="270"/>
      <c r="X58" s="61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107"/>
      <c r="T59" s="107"/>
      <c r="U59" s="61"/>
      <c r="W59" s="270"/>
      <c r="X59" s="61"/>
    </row>
    <row r="60" spans="1:24" ht="15.75">
      <c r="A60" s="107" t="s">
        <v>2732</v>
      </c>
      <c r="B60" s="3"/>
      <c r="C60" s="3"/>
      <c r="D60" s="32">
        <f t="shared" si="0"/>
        <v>4588.5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107"/>
      <c r="T60" s="107"/>
      <c r="U60" s="61"/>
      <c r="W60" s="270"/>
      <c r="X60" s="61"/>
    </row>
    <row r="61" spans="1:24" ht="15.75">
      <c r="A61" s="285" t="s">
        <v>2325</v>
      </c>
      <c r="B61" s="3"/>
      <c r="C61" s="3"/>
      <c r="D61" s="32">
        <f t="shared" si="0"/>
        <v>4839.0999999999995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285"/>
      <c r="T61" s="285"/>
      <c r="U61" s="61"/>
      <c r="W61" s="270"/>
      <c r="X61" s="61"/>
    </row>
    <row r="62" spans="1:24" ht="15.75">
      <c r="A62" s="107" t="s">
        <v>3633</v>
      </c>
      <c r="B62" s="3"/>
      <c r="C62" s="3"/>
      <c r="D62" s="32">
        <f t="shared" si="0"/>
        <v>4881.6000000000004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107"/>
      <c r="T62" s="107"/>
      <c r="U62" s="61"/>
      <c r="W62" s="270"/>
      <c r="X62" s="61"/>
    </row>
    <row r="63" spans="1:24" ht="15.75">
      <c r="A63" s="107" t="s">
        <v>2715</v>
      </c>
      <c r="B63" s="3"/>
      <c r="C63" s="3"/>
      <c r="D63" s="32">
        <f t="shared" si="0"/>
        <v>4523.9000000000005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107"/>
      <c r="T63" s="107"/>
      <c r="U63" s="61"/>
      <c r="W63" s="270"/>
      <c r="X63" s="61"/>
    </row>
    <row r="64" spans="1:24" ht="15.75">
      <c r="A64" s="107" t="s">
        <v>700</v>
      </c>
      <c r="B64" s="3"/>
      <c r="C64" s="3"/>
      <c r="D64" s="32">
        <f t="shared" si="0"/>
        <v>5697.1000000000013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107"/>
      <c r="T64" s="107"/>
      <c r="U64" s="61"/>
      <c r="W64" s="270"/>
      <c r="X64" s="61"/>
    </row>
    <row r="65" spans="1:24" ht="15.75">
      <c r="A65" s="284" t="s">
        <v>21</v>
      </c>
      <c r="B65" s="3"/>
      <c r="C65" s="3"/>
      <c r="D65" s="32">
        <f t="shared" si="0"/>
        <v>4742.8999999999996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284"/>
      <c r="T65" s="284"/>
      <c r="U65" s="61"/>
      <c r="W65" s="270"/>
      <c r="X65" s="61"/>
    </row>
    <row r="66" spans="1:24" ht="15.75">
      <c r="A66" s="107" t="s">
        <v>141</v>
      </c>
      <c r="B66" s="3"/>
      <c r="C66" s="3"/>
      <c r="D66" s="32">
        <f t="shared" si="0"/>
        <v>3927.1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107"/>
      <c r="T66" s="107"/>
      <c r="U66" s="61"/>
      <c r="W66" s="270"/>
      <c r="X66" s="61"/>
    </row>
    <row r="67" spans="1:24" ht="15.75">
      <c r="A67" s="107" t="s">
        <v>2193</v>
      </c>
      <c r="B67" s="3"/>
      <c r="C67" s="3"/>
      <c r="D67" s="32">
        <f t="shared" si="0"/>
        <v>1976.9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107"/>
      <c r="T67" s="107"/>
      <c r="U67" s="61"/>
      <c r="W67" s="270"/>
      <c r="X67" s="61"/>
    </row>
    <row r="68" spans="1:24" ht="15.75">
      <c r="A68" s="285" t="s">
        <v>1667</v>
      </c>
      <c r="B68" s="3"/>
      <c r="C68" s="3"/>
      <c r="D68" s="32">
        <f t="shared" si="0"/>
        <v>3311.8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285"/>
      <c r="T68" s="285"/>
      <c r="U68" s="61"/>
      <c r="W68" s="270"/>
      <c r="X68" s="61"/>
    </row>
    <row r="69" spans="1:24" ht="15.75">
      <c r="A69" s="284" t="s">
        <v>3634</v>
      </c>
      <c r="B69" s="3"/>
      <c r="C69" s="3"/>
      <c r="D69" s="32">
        <f t="shared" si="0"/>
        <v>5071.7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284"/>
      <c r="T69" s="284"/>
      <c r="U69" s="61"/>
      <c r="W69" s="270"/>
      <c r="X69" s="61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107"/>
      <c r="T70" s="107"/>
      <c r="U70" s="61"/>
      <c r="W70" s="270"/>
      <c r="X70" s="61"/>
    </row>
    <row r="71" spans="1:24" ht="15.75">
      <c r="A71" s="107" t="s">
        <v>2203</v>
      </c>
      <c r="B71" s="3"/>
      <c r="C71" s="3"/>
      <c r="D71" s="32">
        <f t="shared" si="1"/>
        <v>4445.6000000000004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107"/>
      <c r="T71" s="107"/>
      <c r="U71" s="61"/>
      <c r="W71" s="270"/>
      <c r="X71" s="61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285"/>
      <c r="T72" s="285"/>
      <c r="U72" s="61"/>
      <c r="W72" s="270"/>
      <c r="X72" s="61"/>
    </row>
    <row r="73" spans="1:24" ht="15.75">
      <c r="A73" s="284" t="s">
        <v>3635</v>
      </c>
      <c r="B73" s="3"/>
      <c r="C73" s="3"/>
      <c r="D73" s="32">
        <f t="shared" si="1"/>
        <v>6127.85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284"/>
      <c r="T73" s="284"/>
      <c r="U73" s="61"/>
      <c r="W73" s="270"/>
      <c r="X73" s="61"/>
    </row>
    <row r="74" spans="1:24" ht="15.75">
      <c r="A74" s="284" t="s">
        <v>3636</v>
      </c>
      <c r="B74" s="3"/>
      <c r="C74" s="3"/>
      <c r="D74" s="32">
        <f t="shared" si="1"/>
        <v>4680.8499999999995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284"/>
      <c r="T74" s="284"/>
      <c r="U74" s="61"/>
      <c r="W74" s="270"/>
      <c r="X74" s="61"/>
    </row>
    <row r="75" spans="1:24" ht="15.75">
      <c r="A75" s="107" t="s">
        <v>667</v>
      </c>
      <c r="B75" s="3"/>
      <c r="C75" s="3"/>
      <c r="D75" s="32">
        <f t="shared" si="1"/>
        <v>5315.65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107"/>
      <c r="T75" s="107"/>
      <c r="U75" s="61"/>
      <c r="W75" s="270"/>
      <c r="X75" s="61"/>
    </row>
    <row r="76" spans="1:24" ht="15.75">
      <c r="A76" s="107" t="s">
        <v>2202</v>
      </c>
      <c r="B76" s="3"/>
      <c r="C76" s="3"/>
      <c r="D76" s="32">
        <f t="shared" si="1"/>
        <v>4468.3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107"/>
      <c r="T76" s="107"/>
      <c r="U76" s="61"/>
      <c r="W76" s="270"/>
      <c r="X76" s="61"/>
    </row>
    <row r="77" spans="1:24" ht="15.75">
      <c r="A77" s="107" t="s">
        <v>2209</v>
      </c>
      <c r="B77" s="3"/>
      <c r="C77" s="3"/>
      <c r="D77" s="32">
        <f t="shared" si="1"/>
        <v>5239.1499999999996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107"/>
      <c r="T77" s="107"/>
      <c r="U77" s="61"/>
      <c r="W77" s="270"/>
      <c r="X77" s="61"/>
    </row>
    <row r="78" spans="1:24" ht="15.75">
      <c r="A78" s="107" t="s">
        <v>668</v>
      </c>
      <c r="B78" s="3"/>
      <c r="C78" s="3"/>
      <c r="D78" s="32">
        <f t="shared" si="1"/>
        <v>5413.45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107"/>
      <c r="T78" s="107"/>
      <c r="U78" s="61"/>
      <c r="W78" s="270"/>
      <c r="X78" s="61"/>
    </row>
    <row r="79" spans="1:24" ht="15.75">
      <c r="A79" s="107" t="s">
        <v>3637</v>
      </c>
      <c r="B79" s="3"/>
      <c r="C79" s="3"/>
      <c r="D79" s="32">
        <f t="shared" si="1"/>
        <v>5804.6000000000013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107"/>
      <c r="T79" s="107"/>
      <c r="U79" s="61"/>
      <c r="W79" s="270"/>
      <c r="X79" s="61"/>
    </row>
    <row r="80" spans="1:24" ht="15.75">
      <c r="A80" s="285" t="s">
        <v>23</v>
      </c>
      <c r="B80" s="3"/>
      <c r="C80" s="3"/>
      <c r="D80" s="32">
        <f t="shared" si="1"/>
        <v>4296.4000000000005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285"/>
      <c r="T80" s="285"/>
      <c r="U80" s="61"/>
      <c r="W80" s="270"/>
      <c r="X80" s="61"/>
    </row>
    <row r="81" spans="1:24" ht="15.75">
      <c r="A81" s="285" t="s">
        <v>25</v>
      </c>
      <c r="B81" s="3"/>
      <c r="C81" s="3"/>
      <c r="D81" s="32">
        <f t="shared" si="1"/>
        <v>4535.4000000000005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285"/>
      <c r="T81" s="285"/>
      <c r="U81" s="61"/>
      <c r="W81" s="270"/>
      <c r="X81" s="61"/>
    </row>
    <row r="82" spans="1:24" ht="15.75">
      <c r="A82" s="107" t="s">
        <v>2712</v>
      </c>
      <c r="B82" s="3"/>
      <c r="C82" s="3"/>
      <c r="D82" s="32">
        <f t="shared" si="1"/>
        <v>5122.5499999999993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107"/>
      <c r="T82" s="107"/>
      <c r="U82" s="61"/>
      <c r="W82" s="270"/>
      <c r="X82" s="61"/>
    </row>
    <row r="83" spans="1:24" ht="15.75">
      <c r="A83" s="106" t="s">
        <v>1343</v>
      </c>
      <c r="B83" s="3"/>
      <c r="C83" s="3"/>
      <c r="D83" s="32">
        <f t="shared" si="1"/>
        <v>4805.8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503"/>
      <c r="T83" s="503"/>
      <c r="U83" s="61"/>
      <c r="W83" s="270"/>
      <c r="X83" s="61"/>
    </row>
    <row r="84" spans="1:24" ht="15.75">
      <c r="A84" s="106" t="s">
        <v>1345</v>
      </c>
      <c r="B84" s="3"/>
      <c r="C84" s="3"/>
      <c r="D84" s="32">
        <f t="shared" si="1"/>
        <v>5887.15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503"/>
      <c r="T84" s="503"/>
      <c r="U84" s="61"/>
      <c r="W84" s="270"/>
      <c r="X84" s="61"/>
    </row>
    <row r="85" spans="1:24" ht="15.75">
      <c r="A85" s="107" t="s">
        <v>2713</v>
      </c>
      <c r="B85" s="3"/>
      <c r="C85" s="3"/>
      <c r="D85" s="32">
        <f t="shared" si="1"/>
        <v>4537.75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107"/>
      <c r="T85" s="107"/>
      <c r="U85" s="61"/>
      <c r="W85" s="270"/>
      <c r="X85" s="61"/>
    </row>
    <row r="86" spans="1:24" ht="15.75">
      <c r="A86" s="284" t="s">
        <v>3638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284"/>
      <c r="T86" s="284"/>
      <c r="U86" s="61"/>
      <c r="W86" s="270"/>
      <c r="X86" s="61"/>
    </row>
    <row r="87" spans="1:24" ht="15.75">
      <c r="A87" s="284" t="s">
        <v>3639</v>
      </c>
      <c r="B87" s="3"/>
      <c r="C87" s="3"/>
      <c r="D87" s="32">
        <f t="shared" si="1"/>
        <v>6028.3500000000013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284"/>
      <c r="T87" s="284"/>
      <c r="U87" s="61"/>
      <c r="W87" s="270"/>
      <c r="X87" s="61"/>
    </row>
    <row r="88" spans="1:24" ht="15.75">
      <c r="A88" s="107" t="s">
        <v>2198</v>
      </c>
      <c r="B88" s="3"/>
      <c r="C88" s="3"/>
      <c r="D88" s="32">
        <f t="shared" si="1"/>
        <v>2802.25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107"/>
      <c r="T88" s="107"/>
      <c r="U88" s="61"/>
      <c r="W88" s="270"/>
      <c r="X88" s="61"/>
    </row>
    <row r="89" spans="1:24" ht="15.75">
      <c r="A89" s="107" t="s">
        <v>651</v>
      </c>
      <c r="B89" s="3"/>
      <c r="C89" s="3"/>
      <c r="D89" s="32">
        <f t="shared" si="1"/>
        <v>5038.8999999999996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107"/>
      <c r="T89" s="107"/>
      <c r="U89" s="61"/>
      <c r="W89" s="270"/>
      <c r="X89" s="61"/>
    </row>
    <row r="90" spans="1:24" ht="15.75">
      <c r="A90" s="107" t="s">
        <v>682</v>
      </c>
      <c r="B90" s="3"/>
      <c r="C90" s="3"/>
      <c r="D90" s="32">
        <f t="shared" si="1"/>
        <v>4156.5999999999995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107"/>
      <c r="T90" s="107"/>
      <c r="U90" s="61"/>
      <c r="W90" s="270"/>
      <c r="X90" s="61"/>
    </row>
    <row r="91" spans="1:24" ht="15.75">
      <c r="A91" s="107" t="s">
        <v>2708</v>
      </c>
      <c r="B91" s="3"/>
      <c r="C91" s="3"/>
      <c r="D91" s="32">
        <f t="shared" si="1"/>
        <v>4400.95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107"/>
      <c r="T91" s="107"/>
      <c r="U91" s="61"/>
      <c r="W91" s="270"/>
      <c r="X91" s="61"/>
    </row>
    <row r="92" spans="1:24" ht="15.75">
      <c r="A92" s="107" t="s">
        <v>2734</v>
      </c>
      <c r="B92" s="3"/>
      <c r="C92" s="3"/>
      <c r="D92" s="32">
        <f t="shared" si="1"/>
        <v>5358.5999999999995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107"/>
      <c r="T92" s="107"/>
      <c r="U92" s="61"/>
      <c r="W92" s="270"/>
      <c r="X92" s="61"/>
    </row>
    <row r="93" spans="1:24" ht="15.75">
      <c r="A93" s="284" t="s">
        <v>3640</v>
      </c>
      <c r="B93" s="3"/>
      <c r="C93" s="3"/>
      <c r="D93" s="32">
        <f t="shared" si="1"/>
        <v>5364.4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284"/>
      <c r="T93" s="284"/>
      <c r="U93" s="61"/>
      <c r="W93" s="270"/>
      <c r="X93" s="61"/>
    </row>
    <row r="94" spans="1:24" ht="15.75">
      <c r="A94" s="284" t="s">
        <v>3641</v>
      </c>
      <c r="B94" s="3"/>
      <c r="C94" s="3"/>
      <c r="D94" s="32">
        <f t="shared" si="1"/>
        <v>4585.9000000000005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284"/>
      <c r="T94" s="284"/>
      <c r="U94" s="61"/>
      <c r="W94" s="270"/>
      <c r="X94" s="61"/>
    </row>
    <row r="95" spans="1:24" ht="15.75">
      <c r="A95" s="107" t="s">
        <v>154</v>
      </c>
      <c r="B95" s="3"/>
      <c r="C95" s="3"/>
      <c r="D95" s="32">
        <f t="shared" si="1"/>
        <v>4443.45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107"/>
      <c r="T95" s="107"/>
      <c r="U95" s="61"/>
      <c r="W95" s="270"/>
      <c r="X95" s="61"/>
    </row>
    <row r="96" spans="1:24" ht="15.75">
      <c r="A96" s="107" t="s">
        <v>2210</v>
      </c>
      <c r="B96" s="3"/>
      <c r="C96" s="3"/>
      <c r="D96" s="32">
        <f t="shared" si="1"/>
        <v>5774.7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107"/>
      <c r="T96" s="107"/>
      <c r="U96" s="61"/>
      <c r="W96" s="270"/>
      <c r="X96" s="61"/>
    </row>
    <row r="97" spans="1:24" ht="15.75">
      <c r="A97" s="107" t="s">
        <v>669</v>
      </c>
      <c r="B97" s="3"/>
      <c r="C97" s="3"/>
      <c r="D97" s="32">
        <f t="shared" si="1"/>
        <v>3982.85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107"/>
      <c r="T97" s="107"/>
      <c r="U97" s="61"/>
      <c r="W97" s="270"/>
      <c r="X97" s="61"/>
    </row>
    <row r="98" spans="1:24" ht="15.75">
      <c r="A98" s="107" t="s">
        <v>2723</v>
      </c>
      <c r="B98" s="3"/>
      <c r="C98" s="3"/>
      <c r="D98" s="32">
        <f t="shared" si="1"/>
        <v>5133.3999999999996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107"/>
      <c r="T98" s="107"/>
      <c r="U98" s="61"/>
      <c r="W98" s="270"/>
      <c r="X98" s="61"/>
    </row>
    <row r="99" spans="1:24" ht="15.75">
      <c r="A99" s="284" t="s">
        <v>142</v>
      </c>
      <c r="B99" s="3"/>
      <c r="C99" s="3"/>
      <c r="D99" s="32">
        <f t="shared" si="1"/>
        <v>5122.4999999999991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284"/>
      <c r="T99" s="284"/>
      <c r="U99" s="61"/>
      <c r="W99" s="270"/>
      <c r="X99" s="61"/>
    </row>
    <row r="100" spans="1:24" ht="15.75">
      <c r="A100" s="106" t="s">
        <v>1349</v>
      </c>
      <c r="B100" s="3"/>
      <c r="C100" s="3"/>
      <c r="D100" s="32">
        <f t="shared" si="1"/>
        <v>5499.8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503"/>
      <c r="T100" s="503"/>
      <c r="U100" s="61"/>
      <c r="W100" s="270"/>
      <c r="X100" s="61"/>
    </row>
    <row r="101" spans="1:24" ht="15.75">
      <c r="A101" s="107" t="s">
        <v>683</v>
      </c>
      <c r="B101" s="3"/>
      <c r="C101" s="3"/>
      <c r="D101" s="32">
        <f t="shared" si="1"/>
        <v>3941.8999999999992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107"/>
      <c r="T101" s="107"/>
      <c r="U101" s="61"/>
      <c r="W101" s="270"/>
      <c r="X101" s="61"/>
    </row>
    <row r="102" spans="1:24" ht="15.75">
      <c r="A102" s="107" t="s">
        <v>2724</v>
      </c>
      <c r="B102" s="3"/>
      <c r="C102" s="3"/>
      <c r="D102" s="32">
        <f t="shared" si="1"/>
        <v>6342.4000000000005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107"/>
      <c r="T102" s="107"/>
      <c r="U102" s="61"/>
      <c r="W102" s="270"/>
      <c r="X102" s="61"/>
    </row>
    <row r="103" spans="1:24" ht="15.75">
      <c r="A103" s="284" t="s">
        <v>3642</v>
      </c>
      <c r="B103" s="3"/>
      <c r="C103" s="3"/>
      <c r="D103" s="32">
        <f t="shared" si="1"/>
        <v>5071.3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284"/>
      <c r="T103" s="284"/>
      <c r="U103" s="61"/>
      <c r="W103" s="270"/>
      <c r="X103" s="61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285"/>
      <c r="T104" s="285"/>
      <c r="U104" s="61"/>
      <c r="W104" s="270"/>
      <c r="X104" s="61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107"/>
      <c r="T105" s="107"/>
      <c r="U105" s="61"/>
      <c r="W105" s="270"/>
      <c r="X105" s="61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107"/>
      <c r="T106" s="107"/>
      <c r="U106" s="61"/>
      <c r="W106" s="270"/>
      <c r="X106" s="61"/>
    </row>
    <row r="107" spans="1:24" ht="15.75">
      <c r="A107" s="285" t="s">
        <v>1753</v>
      </c>
      <c r="B107" s="3"/>
      <c r="C107" s="3"/>
      <c r="D107" s="32">
        <f t="shared" si="1"/>
        <v>3894.55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285"/>
      <c r="T107" s="285"/>
      <c r="U107" s="61"/>
      <c r="W107" s="270"/>
      <c r="X107" s="61"/>
    </row>
    <row r="108" spans="1:24" ht="15.75">
      <c r="A108" s="107" t="s">
        <v>638</v>
      </c>
      <c r="B108" s="3"/>
      <c r="C108" s="3"/>
      <c r="D108" s="32">
        <f t="shared" si="1"/>
        <v>4953.6000000000004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107"/>
      <c r="T108" s="107"/>
      <c r="U108" s="61"/>
      <c r="W108" s="270"/>
      <c r="X108" s="61"/>
    </row>
    <row r="109" spans="1:24" ht="15.75">
      <c r="A109" s="285" t="s">
        <v>1649</v>
      </c>
      <c r="B109" s="3"/>
      <c r="C109" s="3"/>
      <c r="D109" s="32">
        <f t="shared" si="1"/>
        <v>4423.5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285"/>
      <c r="T109" s="285"/>
      <c r="U109" s="61"/>
      <c r="W109" s="270"/>
      <c r="X109" s="61"/>
    </row>
    <row r="110" spans="1:24" ht="15.75">
      <c r="A110" s="107" t="s">
        <v>2714</v>
      </c>
      <c r="B110" s="3"/>
      <c r="C110" s="3"/>
      <c r="D110" s="32">
        <f t="shared" si="1"/>
        <v>4296.3999999999996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107"/>
      <c r="T110" s="107"/>
      <c r="U110" s="61"/>
      <c r="W110" s="270"/>
      <c r="X110" s="61"/>
    </row>
    <row r="111" spans="1:24" ht="15.75">
      <c r="A111" s="107" t="s">
        <v>2832</v>
      </c>
      <c r="B111" s="3"/>
      <c r="C111" s="3"/>
      <c r="D111" s="32">
        <f t="shared" si="1"/>
        <v>4413.3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107"/>
      <c r="T111" s="107"/>
      <c r="U111" s="61"/>
      <c r="W111" s="270"/>
      <c r="X111" s="61"/>
    </row>
    <row r="112" spans="1:24" ht="15.75">
      <c r="A112" s="284" t="s">
        <v>3643</v>
      </c>
      <c r="B112" s="3"/>
      <c r="C112" s="3"/>
      <c r="D112" s="32">
        <f t="shared" si="1"/>
        <v>4883.75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284"/>
      <c r="T112" s="284"/>
      <c r="U112" s="61"/>
      <c r="W112" s="270"/>
      <c r="X112" s="61"/>
    </row>
    <row r="113" spans="1:24" ht="15.75">
      <c r="A113" s="284" t="s">
        <v>3644</v>
      </c>
      <c r="B113" s="3"/>
      <c r="C113" s="3"/>
      <c r="D113" s="32">
        <f t="shared" si="1"/>
        <v>5724.85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284"/>
      <c r="T113" s="284"/>
      <c r="U113" s="61"/>
      <c r="W113" s="270"/>
      <c r="X113" s="61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285"/>
      <c r="T114" s="285"/>
      <c r="U114" s="61"/>
      <c r="W114" s="270"/>
      <c r="X114" s="61"/>
    </row>
    <row r="115" spans="1:24" ht="15.75">
      <c r="A115" s="107" t="s">
        <v>2718</v>
      </c>
      <c r="B115" s="3"/>
      <c r="C115" s="3"/>
      <c r="D115" s="32">
        <f t="shared" si="1"/>
        <v>4372.5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107"/>
      <c r="T115" s="107"/>
      <c r="U115" s="61"/>
      <c r="W115" s="270"/>
      <c r="X115" s="61"/>
    </row>
    <row r="116" spans="1:24" ht="15.75">
      <c r="A116" s="107" t="s">
        <v>694</v>
      </c>
      <c r="B116" s="3"/>
      <c r="C116" s="3"/>
      <c r="D116" s="32">
        <f t="shared" si="1"/>
        <v>4045.5499999999997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107"/>
      <c r="T116" s="107"/>
      <c r="U116" s="61"/>
      <c r="W116" s="270"/>
      <c r="X116" s="61"/>
    </row>
    <row r="117" spans="1:24" ht="15.75">
      <c r="A117" s="284" t="s">
        <v>3645</v>
      </c>
      <c r="B117" s="3"/>
      <c r="C117" s="3"/>
      <c r="D117" s="32">
        <f t="shared" si="1"/>
        <v>5194.7499999999991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284"/>
      <c r="T117" s="284"/>
      <c r="U117" s="61"/>
      <c r="W117" s="270"/>
      <c r="X117" s="61"/>
    </row>
    <row r="118" spans="1:24" ht="15.75">
      <c r="A118" s="107" t="s">
        <v>3685</v>
      </c>
      <c r="B118" s="3"/>
      <c r="C118" s="3"/>
      <c r="D118" s="32">
        <f t="shared" si="1"/>
        <v>5864.6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107"/>
      <c r="T118" s="107"/>
      <c r="U118" s="61"/>
      <c r="W118" s="270"/>
      <c r="X118" s="61"/>
    </row>
    <row r="119" spans="1:24" ht="15.75">
      <c r="A119" s="107" t="s">
        <v>686</v>
      </c>
      <c r="B119" s="3"/>
      <c r="C119" s="3"/>
      <c r="D119" s="32">
        <f t="shared" si="1"/>
        <v>5226.3499999999995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107"/>
      <c r="T119" s="107"/>
      <c r="U119" s="61"/>
      <c r="W119" s="270"/>
      <c r="X119" s="61"/>
    </row>
    <row r="120" spans="1:24" ht="15.75">
      <c r="A120" s="285" t="s">
        <v>33</v>
      </c>
      <c r="B120" s="3"/>
      <c r="C120" s="3"/>
      <c r="D120" s="32">
        <f t="shared" si="1"/>
        <v>4320.1000000000004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285"/>
      <c r="T120" s="285"/>
      <c r="U120" s="61"/>
      <c r="W120" s="270"/>
      <c r="X120" s="61"/>
    </row>
    <row r="121" spans="1:24" ht="15.75">
      <c r="A121" s="285" t="s">
        <v>37</v>
      </c>
      <c r="B121" s="3"/>
      <c r="C121" s="3"/>
      <c r="D121" s="32">
        <f t="shared" si="1"/>
        <v>5016.7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285"/>
      <c r="T121" s="285"/>
      <c r="U121" s="61"/>
      <c r="W121" s="270"/>
      <c r="X121" s="61"/>
    </row>
    <row r="122" spans="1:24" ht="15.75">
      <c r="A122" s="284" t="s">
        <v>143</v>
      </c>
      <c r="B122" s="3"/>
      <c r="C122" s="3"/>
      <c r="D122" s="32">
        <f t="shared" si="1"/>
        <v>4901.8500000000004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284"/>
      <c r="T122" s="284"/>
      <c r="U122" s="61"/>
      <c r="W122" s="270"/>
      <c r="X122" s="61"/>
    </row>
    <row r="123" spans="1:24" ht="15.75">
      <c r="A123" s="284" t="s">
        <v>3646</v>
      </c>
      <c r="B123" s="3"/>
      <c r="C123" s="3"/>
      <c r="D123" s="32">
        <f t="shared" si="1"/>
        <v>4689.8999999999996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284"/>
      <c r="T123" s="284"/>
      <c r="U123" s="61"/>
      <c r="W123" s="270"/>
      <c r="X123" s="61"/>
    </row>
    <row r="124" spans="1:24" ht="15.75">
      <c r="A124" s="107" t="s">
        <v>2721</v>
      </c>
      <c r="B124" s="3"/>
      <c r="C124" s="3"/>
      <c r="D124" s="32">
        <f t="shared" si="1"/>
        <v>3834.4500000000003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107"/>
      <c r="T124" s="107"/>
      <c r="U124" s="61"/>
      <c r="W124" s="270"/>
      <c r="X124" s="61"/>
    </row>
    <row r="125" spans="1:24" ht="15.75">
      <c r="A125" s="106" t="s">
        <v>1351</v>
      </c>
      <c r="B125" s="3"/>
      <c r="C125" s="3"/>
      <c r="D125" s="32">
        <f t="shared" si="1"/>
        <v>5404.6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503"/>
      <c r="T125" s="503"/>
      <c r="U125" s="61"/>
      <c r="W125" s="270"/>
      <c r="X125" s="61"/>
    </row>
    <row r="126" spans="1:24" ht="15.75">
      <c r="A126" s="107" t="s">
        <v>2722</v>
      </c>
      <c r="B126" s="3"/>
      <c r="C126" s="3"/>
      <c r="D126" s="32">
        <f t="shared" si="1"/>
        <v>4416.2999999999993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107"/>
      <c r="T126" s="107"/>
      <c r="U126" s="61"/>
      <c r="W126" s="270"/>
      <c r="X126" s="61"/>
    </row>
    <row r="127" spans="1:24" ht="15.75">
      <c r="A127" s="284" t="s">
        <v>3647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284"/>
      <c r="T127" s="284"/>
      <c r="U127" s="61"/>
      <c r="W127" s="270"/>
      <c r="X127" s="61"/>
    </row>
    <row r="128" spans="1:24" ht="15.75">
      <c r="A128" s="107" t="s">
        <v>2727</v>
      </c>
      <c r="B128" s="3"/>
      <c r="C128" s="3"/>
      <c r="D128" s="32">
        <f t="shared" si="1"/>
        <v>5543.5999999999995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107"/>
      <c r="T128" s="107"/>
      <c r="U128" s="61"/>
      <c r="W128" s="270"/>
      <c r="X128" s="61"/>
    </row>
    <row r="129" spans="1:24" ht="15.75">
      <c r="A129" s="285" t="s">
        <v>1671</v>
      </c>
      <c r="B129" s="3"/>
      <c r="C129" s="3"/>
      <c r="D129" s="32">
        <f t="shared" si="1"/>
        <v>4487.5499999999993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285"/>
      <c r="T129" s="285"/>
      <c r="U129" s="61"/>
      <c r="W129" s="270"/>
      <c r="X129" s="61"/>
    </row>
    <row r="130" spans="1:24" ht="15.75">
      <c r="A130" s="107" t="s">
        <v>180</v>
      </c>
      <c r="B130" s="3"/>
      <c r="C130" s="3"/>
      <c r="D130" s="32">
        <f t="shared" si="1"/>
        <v>5347.85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107"/>
      <c r="T130" s="107"/>
      <c r="U130" s="61"/>
      <c r="W130" s="270"/>
      <c r="X130" s="61"/>
    </row>
    <row r="131" spans="1:24" ht="15.75">
      <c r="A131" s="107" t="s">
        <v>2710</v>
      </c>
      <c r="B131" s="3"/>
      <c r="C131" s="3"/>
      <c r="D131" s="32">
        <f t="shared" si="1"/>
        <v>6310.0000000000018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107"/>
      <c r="T131" s="107"/>
      <c r="U131" s="61"/>
      <c r="W131" s="270"/>
      <c r="X131" s="61"/>
    </row>
    <row r="132" spans="1:24" ht="15.75">
      <c r="A132" s="107" t="s">
        <v>2217</v>
      </c>
      <c r="B132" s="3"/>
      <c r="C132" s="3"/>
      <c r="D132" s="32">
        <f t="shared" si="1"/>
        <v>4543.7500000000009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107"/>
      <c r="T132" s="107"/>
      <c r="U132" s="61"/>
      <c r="W132" s="270"/>
      <c r="X132" s="61"/>
    </row>
    <row r="133" spans="1:24" ht="15.75">
      <c r="A133" s="107" t="s">
        <v>2729</v>
      </c>
      <c r="B133" s="3"/>
      <c r="C133" s="3"/>
      <c r="D133" s="32">
        <f t="shared" si="1"/>
        <v>4160.2999999999993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107"/>
      <c r="T133" s="107"/>
      <c r="U133" s="61"/>
      <c r="W133" s="270"/>
      <c r="X133" s="61"/>
    </row>
    <row r="134" spans="1:24" ht="15.75">
      <c r="A134" s="107" t="s">
        <v>155</v>
      </c>
      <c r="B134" s="3"/>
      <c r="C134" s="3"/>
      <c r="D134" s="32">
        <f t="shared" ref="D134:D140" si="2">SUM(E134:DZ134)</f>
        <v>4327.5999999999995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107"/>
      <c r="T134" s="107"/>
      <c r="U134" s="61"/>
      <c r="W134" s="270"/>
      <c r="X134" s="61"/>
    </row>
    <row r="135" spans="1:24" ht="15.75">
      <c r="A135" s="284" t="s">
        <v>3648</v>
      </c>
      <c r="B135" s="3"/>
      <c r="C135" s="3"/>
      <c r="D135" s="32">
        <f t="shared" si="2"/>
        <v>4669.1500000000005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284"/>
      <c r="T135" s="284"/>
      <c r="U135" s="61"/>
      <c r="W135" s="270"/>
      <c r="X135" s="61"/>
    </row>
    <row r="136" spans="1:24" ht="15.75">
      <c r="A136" s="107" t="s">
        <v>2730</v>
      </c>
      <c r="B136" s="3"/>
      <c r="C136" s="3"/>
      <c r="D136" s="32">
        <f t="shared" si="2"/>
        <v>5470.85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107"/>
      <c r="T136" s="107"/>
      <c r="U136" s="61"/>
      <c r="W136" s="270"/>
      <c r="X136" s="61"/>
    </row>
    <row r="137" spans="1:24" ht="15.75">
      <c r="A137" s="107" t="s">
        <v>2728</v>
      </c>
      <c r="B137" s="3"/>
      <c r="C137" s="3"/>
      <c r="D137" s="32">
        <f t="shared" si="2"/>
        <v>4581.8999999999996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107"/>
      <c r="T137" s="107"/>
      <c r="U137" s="61"/>
      <c r="W137" s="270"/>
      <c r="X137" s="61"/>
    </row>
    <row r="138" spans="1:24" ht="15.75">
      <c r="A138" s="107" t="s">
        <v>2709</v>
      </c>
      <c r="B138" s="3"/>
      <c r="C138" s="3"/>
      <c r="D138" s="32">
        <f t="shared" si="2"/>
        <v>5199.95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107"/>
      <c r="T138" s="107"/>
      <c r="U138" s="61"/>
      <c r="W138" s="270"/>
      <c r="X138" s="61"/>
    </row>
    <row r="139" spans="1:24" ht="15.75">
      <c r="A139" s="107" t="s">
        <v>658</v>
      </c>
      <c r="B139" s="3"/>
      <c r="C139" s="3"/>
      <c r="D139" s="32">
        <f t="shared" si="2"/>
        <v>4935.2999999999993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107"/>
      <c r="T139" s="107"/>
      <c r="U139" s="61"/>
      <c r="W139" s="270"/>
      <c r="X139" s="61"/>
    </row>
    <row r="140" spans="1:24" ht="15.75">
      <c r="A140" s="285" t="s">
        <v>1655</v>
      </c>
      <c r="B140" s="3"/>
      <c r="C140" s="3"/>
      <c r="D140" s="32">
        <f t="shared" si="2"/>
        <v>6031.45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285"/>
      <c r="T140" s="285"/>
      <c r="U140" s="61"/>
      <c r="W140" s="270"/>
      <c r="X140" s="61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4539</v>
      </c>
      <c r="I144" s="102" t="s">
        <v>4622</v>
      </c>
      <c r="J144" s="102" t="s">
        <v>4724</v>
      </c>
      <c r="K144" s="102" t="s">
        <v>4826</v>
      </c>
    </row>
    <row r="145" spans="1:17" ht="15.75">
      <c r="A145" s="285" t="s">
        <v>1657</v>
      </c>
      <c r="B145" s="3"/>
      <c r="C145" s="3"/>
      <c r="D145" s="32">
        <f t="shared" ref="D145:D176" si="3">SUM(E145:DZ145)</f>
        <v>3084.4999999999995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61"/>
      <c r="M145" s="285"/>
      <c r="N145" s="61"/>
      <c r="P145" s="270"/>
      <c r="Q145" s="61"/>
    </row>
    <row r="146" spans="1:17" ht="15.75">
      <c r="A146" s="106" t="s">
        <v>1346</v>
      </c>
      <c r="B146" s="3"/>
      <c r="C146" s="3"/>
      <c r="D146" s="32">
        <f t="shared" si="3"/>
        <v>3972.9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61"/>
      <c r="M146" s="503"/>
      <c r="N146" s="61"/>
      <c r="P146" s="270"/>
      <c r="Q146" s="61"/>
    </row>
    <row r="147" spans="1:17" ht="15.75">
      <c r="A147" s="284" t="s">
        <v>3620</v>
      </c>
      <c r="B147" s="3"/>
      <c r="C147" s="3"/>
      <c r="D147" s="32">
        <f t="shared" si="3"/>
        <v>2659.75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61"/>
      <c r="M147" s="284"/>
      <c r="N147" s="61"/>
      <c r="P147" s="270"/>
      <c r="Q147" s="61"/>
    </row>
    <row r="148" spans="1:17" ht="15.75">
      <c r="A148" s="106" t="s">
        <v>1337</v>
      </c>
      <c r="B148" s="3"/>
      <c r="C148" s="3"/>
      <c r="D148" s="32">
        <f t="shared" si="3"/>
        <v>4711.8499999999995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403"/>
      <c r="M148" s="503"/>
      <c r="N148" s="403"/>
      <c r="P148" s="270"/>
      <c r="Q148" s="61"/>
    </row>
    <row r="149" spans="1:17" ht="15.75">
      <c r="A149" s="107" t="s">
        <v>2195</v>
      </c>
      <c r="B149" s="3"/>
      <c r="C149" s="3"/>
      <c r="D149" s="32">
        <f t="shared" si="3"/>
        <v>3272.25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61"/>
      <c r="M149" s="107"/>
      <c r="N149" s="61"/>
      <c r="P149" s="270"/>
      <c r="Q149" s="61"/>
    </row>
    <row r="150" spans="1:17" ht="15.75">
      <c r="A150" s="285" t="s">
        <v>1</v>
      </c>
      <c r="B150" s="3"/>
      <c r="C150" s="3"/>
      <c r="D150" s="32">
        <f t="shared" si="3"/>
        <v>2201.5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61"/>
      <c r="M150" s="285"/>
      <c r="N150" s="61"/>
      <c r="P150" s="270"/>
      <c r="Q150" s="61"/>
    </row>
    <row r="151" spans="1:17" ht="15.75">
      <c r="A151" s="285" t="s">
        <v>1656</v>
      </c>
      <c r="B151" s="3"/>
      <c r="C151" s="3"/>
      <c r="D151" s="32">
        <f t="shared" si="3"/>
        <v>2710.9500000000003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61"/>
      <c r="M151" s="285"/>
      <c r="N151" s="61"/>
      <c r="P151" s="270"/>
      <c r="Q151" s="61"/>
    </row>
    <row r="152" spans="1:17" ht="15.75">
      <c r="A152" s="285" t="s">
        <v>1664</v>
      </c>
      <c r="B152" s="3"/>
      <c r="C152" s="3"/>
      <c r="D152" s="32">
        <f t="shared" si="3"/>
        <v>3516.8999999999996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61"/>
      <c r="M152" s="285"/>
      <c r="N152" s="61"/>
      <c r="P152" s="270"/>
      <c r="Q152" s="61"/>
    </row>
    <row r="153" spans="1:17" ht="15.75">
      <c r="A153" s="284" t="s">
        <v>3621</v>
      </c>
      <c r="B153" s="3"/>
      <c r="C153" s="3"/>
      <c r="D153" s="32">
        <f t="shared" si="3"/>
        <v>2893.7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61"/>
      <c r="M153" s="284"/>
      <c r="N153" s="61"/>
      <c r="P153" s="270"/>
      <c r="Q153" s="61"/>
    </row>
    <row r="154" spans="1:17" ht="15.75">
      <c r="A154" s="107" t="s">
        <v>2717</v>
      </c>
      <c r="B154" s="3"/>
      <c r="C154" s="3"/>
      <c r="D154" s="32">
        <f t="shared" si="3"/>
        <v>2458.8000000000002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61"/>
      <c r="M154" s="107"/>
      <c r="N154" s="61"/>
      <c r="P154" s="270"/>
      <c r="Q154" s="61"/>
    </row>
    <row r="155" spans="1:17" ht="15.75">
      <c r="A155" s="107" t="s">
        <v>3622</v>
      </c>
      <c r="B155" s="3"/>
      <c r="C155" s="3"/>
      <c r="D155" s="32">
        <f t="shared" si="3"/>
        <v>2798.2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61"/>
      <c r="M155" s="107"/>
      <c r="N155" s="61"/>
      <c r="P155" s="270"/>
      <c r="Q155" s="61"/>
    </row>
    <row r="156" spans="1:17" ht="15.75">
      <c r="A156" s="106" t="s">
        <v>1342</v>
      </c>
      <c r="B156" s="3"/>
      <c r="C156" s="3"/>
      <c r="D156" s="32">
        <f t="shared" si="3"/>
        <v>3123.7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61"/>
      <c r="M156" s="503"/>
      <c r="N156" s="61"/>
      <c r="P156" s="270"/>
      <c r="Q156" s="61"/>
    </row>
    <row r="157" spans="1:17" ht="15.75">
      <c r="A157" s="107" t="s">
        <v>2848</v>
      </c>
      <c r="B157" s="3"/>
      <c r="C157" s="3"/>
      <c r="D157" s="32">
        <f t="shared" si="3"/>
        <v>2769.7500000000005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61"/>
      <c r="M157" s="107"/>
      <c r="N157" s="61"/>
      <c r="P157" s="270"/>
      <c r="Q157" s="61"/>
    </row>
    <row r="158" spans="1:17" ht="15.75">
      <c r="A158" s="107" t="s">
        <v>675</v>
      </c>
      <c r="B158" s="3"/>
      <c r="C158" s="3"/>
      <c r="D158" s="32">
        <f t="shared" si="3"/>
        <v>2738.8500000000004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61"/>
      <c r="M158" s="107"/>
      <c r="N158" s="61"/>
      <c r="P158" s="270"/>
      <c r="Q158" s="61"/>
    </row>
    <row r="159" spans="1:17" ht="15.75">
      <c r="A159" s="107" t="s">
        <v>2707</v>
      </c>
      <c r="B159" s="3"/>
      <c r="C159" s="3"/>
      <c r="D159" s="32">
        <f t="shared" si="3"/>
        <v>3657.55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61"/>
      <c r="M159" s="107"/>
      <c r="N159" s="61"/>
      <c r="P159" s="270"/>
      <c r="Q159" s="61"/>
    </row>
    <row r="160" spans="1:17" ht="15.75">
      <c r="A160" s="284" t="s">
        <v>3623</v>
      </c>
      <c r="B160" s="3"/>
      <c r="C160" s="3"/>
      <c r="D160" s="32">
        <f t="shared" si="3"/>
        <v>2712.7999999999997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61"/>
      <c r="M160" s="284"/>
      <c r="N160" s="61"/>
      <c r="P160" s="270"/>
      <c r="Q160" s="61"/>
    </row>
    <row r="161" spans="1:17" ht="15.75">
      <c r="A161" s="285" t="s">
        <v>1653</v>
      </c>
      <c r="B161" s="3"/>
      <c r="C161" s="3"/>
      <c r="D161" s="32">
        <f t="shared" si="3"/>
        <v>3718.45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61"/>
      <c r="M161" s="285"/>
      <c r="N161" s="61"/>
      <c r="P161" s="270"/>
      <c r="Q161" s="61"/>
    </row>
    <row r="162" spans="1:17" ht="15.75">
      <c r="A162" s="107" t="s">
        <v>2196</v>
      </c>
      <c r="B162" s="3"/>
      <c r="C162" s="3"/>
      <c r="D162" s="32">
        <f t="shared" si="3"/>
        <v>3408.8999999999996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61"/>
      <c r="M162" s="107"/>
      <c r="N162" s="61"/>
      <c r="P162" s="270"/>
      <c r="Q162" s="61"/>
    </row>
    <row r="163" spans="1:17" ht="15.75">
      <c r="A163" s="107" t="s">
        <v>153</v>
      </c>
      <c r="B163" s="3"/>
      <c r="C163" s="3"/>
      <c r="D163" s="32">
        <f t="shared" si="3"/>
        <v>2870.1000000000004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61"/>
      <c r="M163" s="107"/>
      <c r="N163" s="61"/>
      <c r="P163" s="270"/>
      <c r="Q163" s="61"/>
    </row>
    <row r="164" spans="1:17" ht="15.75">
      <c r="A164" s="285" t="s">
        <v>1665</v>
      </c>
      <c r="B164" s="3"/>
      <c r="C164" s="3"/>
      <c r="D164" s="32">
        <f t="shared" si="3"/>
        <v>2134.9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61"/>
      <c r="M164" s="285"/>
      <c r="N164" s="61"/>
      <c r="P164" s="270"/>
      <c r="Q164" s="61"/>
    </row>
    <row r="165" spans="1:17" ht="15.75">
      <c r="A165" s="284" t="s">
        <v>3624</v>
      </c>
      <c r="B165" s="3"/>
      <c r="C165" s="3"/>
      <c r="D165" s="32">
        <f t="shared" si="3"/>
        <v>3777.25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61"/>
      <c r="M165" s="284"/>
      <c r="N165" s="61"/>
      <c r="P165" s="270"/>
      <c r="Q165" s="61"/>
    </row>
    <row r="166" spans="1:17" ht="15.75">
      <c r="A166" s="107" t="s">
        <v>2212</v>
      </c>
      <c r="B166" s="3"/>
      <c r="C166" s="3"/>
      <c r="D166" s="32">
        <f t="shared" si="3"/>
        <v>3272.2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61"/>
      <c r="M166" s="107"/>
      <c r="N166" s="61"/>
      <c r="P166" s="270"/>
      <c r="Q166" s="61"/>
    </row>
    <row r="167" spans="1:17" ht="15.75">
      <c r="A167" s="284" t="s">
        <v>3625</v>
      </c>
      <c r="B167" s="3"/>
      <c r="C167" s="3"/>
      <c r="D167" s="32">
        <f t="shared" si="3"/>
        <v>3018.2499999999995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61"/>
      <c r="M167" s="284"/>
      <c r="N167" s="61"/>
      <c r="P167" s="270"/>
      <c r="Q167" s="61"/>
    </row>
    <row r="168" spans="1:17" ht="15.75">
      <c r="A168" s="107" t="s">
        <v>2720</v>
      </c>
      <c r="B168" s="3"/>
      <c r="C168" s="3"/>
      <c r="D168" s="32">
        <f t="shared" si="3"/>
        <v>4265.0499999999993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61"/>
      <c r="M168" s="107"/>
      <c r="N168" s="61"/>
      <c r="P168" s="270"/>
      <c r="Q168" s="61"/>
    </row>
    <row r="169" spans="1:17" ht="15.75">
      <c r="A169" s="285" t="s">
        <v>1661</v>
      </c>
      <c r="B169" s="3"/>
      <c r="C169" s="3"/>
      <c r="D169" s="32">
        <f t="shared" si="3"/>
        <v>5368.5500000000011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61"/>
      <c r="M169" s="285"/>
      <c r="N169" s="61"/>
      <c r="P169" s="270"/>
      <c r="Q169" s="61"/>
    </row>
    <row r="170" spans="1:17" ht="15.75">
      <c r="A170" s="285" t="s">
        <v>11</v>
      </c>
      <c r="B170" s="3"/>
      <c r="C170" s="3"/>
      <c r="D170" s="32">
        <f t="shared" si="3"/>
        <v>4273.6000000000004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61"/>
      <c r="M170" s="285"/>
      <c r="N170" s="61"/>
      <c r="P170" s="270"/>
      <c r="Q170" s="61"/>
    </row>
    <row r="171" spans="1:17" ht="15.75">
      <c r="A171" s="107" t="s">
        <v>2197</v>
      </c>
      <c r="B171" s="3"/>
      <c r="C171" s="3"/>
      <c r="D171" s="32">
        <f t="shared" si="3"/>
        <v>2038.95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61"/>
      <c r="M171" s="107"/>
      <c r="N171" s="61"/>
      <c r="P171" s="270"/>
      <c r="Q171" s="61"/>
    </row>
    <row r="172" spans="1:17" ht="15.75">
      <c r="A172" s="285" t="s">
        <v>1666</v>
      </c>
      <c r="B172" s="3"/>
      <c r="C172" s="3"/>
      <c r="D172" s="32">
        <f t="shared" si="3"/>
        <v>4229.05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61"/>
      <c r="M172" s="285"/>
      <c r="N172" s="61"/>
      <c r="P172" s="270"/>
      <c r="Q172" s="61"/>
    </row>
    <row r="173" spans="1:17" ht="15.75">
      <c r="A173" s="106" t="s">
        <v>1344</v>
      </c>
      <c r="B173" s="3"/>
      <c r="C173" s="3"/>
      <c r="D173" s="32">
        <f t="shared" si="3"/>
        <v>4495.3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61"/>
      <c r="M173" s="503"/>
      <c r="N173" s="61"/>
      <c r="P173" s="270"/>
      <c r="Q173" s="61"/>
    </row>
    <row r="174" spans="1:17" ht="15.75">
      <c r="A174" s="107" t="s">
        <v>633</v>
      </c>
      <c r="B174" s="3"/>
      <c r="C174" s="3"/>
      <c r="D174" s="32">
        <f t="shared" si="3"/>
        <v>2812.9499999999994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61"/>
      <c r="M174" s="107"/>
      <c r="N174" s="61"/>
      <c r="P174" s="270"/>
      <c r="Q174" s="61"/>
    </row>
    <row r="175" spans="1:17" ht="15.75">
      <c r="A175" s="285" t="s">
        <v>1658</v>
      </c>
      <c r="B175" s="3"/>
      <c r="C175" s="3"/>
      <c r="D175" s="32">
        <f t="shared" si="3"/>
        <v>2499.2000000000003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61"/>
      <c r="M175" s="285"/>
      <c r="N175" s="61"/>
      <c r="P175" s="270"/>
      <c r="Q175" s="61"/>
    </row>
    <row r="176" spans="1:17" ht="15.75">
      <c r="A176" s="107" t="s">
        <v>2716</v>
      </c>
      <c r="B176" s="3"/>
      <c r="C176" s="3"/>
      <c r="D176" s="32">
        <f t="shared" si="3"/>
        <v>3278.4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61"/>
      <c r="M176" s="107"/>
      <c r="N176" s="61"/>
      <c r="P176" s="270"/>
      <c r="Q176" s="61"/>
    </row>
    <row r="177" spans="1:17" ht="15.75">
      <c r="A177" s="284" t="s">
        <v>3626</v>
      </c>
      <c r="B177" s="3"/>
      <c r="C177" s="3"/>
      <c r="D177" s="32">
        <f t="shared" ref="D177:D208" si="4">SUM(E177:DZ177)</f>
        <v>2773.2000000000003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61"/>
      <c r="M177" s="284"/>
      <c r="N177" s="61"/>
      <c r="P177" s="270"/>
      <c r="Q177" s="61"/>
    </row>
    <row r="178" spans="1:17" ht="15.75">
      <c r="A178" s="107" t="s">
        <v>687</v>
      </c>
      <c r="B178" s="3"/>
      <c r="C178" s="3"/>
      <c r="D178" s="32">
        <f t="shared" si="4"/>
        <v>3440.5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61"/>
      <c r="M178" s="107"/>
      <c r="N178" s="61"/>
      <c r="P178" s="270"/>
      <c r="Q178" s="61"/>
    </row>
    <row r="179" spans="1:17" ht="15.75">
      <c r="A179" s="107" t="s">
        <v>639</v>
      </c>
      <c r="B179" s="3"/>
      <c r="C179" s="3"/>
      <c r="D179" s="32">
        <f t="shared" si="4"/>
        <v>1947.6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61"/>
      <c r="M179" s="107"/>
      <c r="N179" s="61"/>
      <c r="P179" s="270"/>
      <c r="Q179" s="61"/>
    </row>
    <row r="180" spans="1:17" ht="15.75">
      <c r="A180" s="284" t="s">
        <v>3655</v>
      </c>
      <c r="B180" s="3"/>
      <c r="C180" s="3"/>
      <c r="D180" s="32">
        <f t="shared" si="4"/>
        <v>3426.2999999999997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61"/>
      <c r="M180" s="284"/>
      <c r="N180" s="61"/>
      <c r="P180" s="270"/>
      <c r="Q180" s="61"/>
    </row>
    <row r="181" spans="1:17" ht="15.75">
      <c r="A181" s="285" t="s">
        <v>15</v>
      </c>
      <c r="B181" s="3"/>
      <c r="C181" s="3"/>
      <c r="D181" s="32">
        <f t="shared" si="4"/>
        <v>3982.6000000000004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61"/>
      <c r="M181" s="285"/>
      <c r="N181" s="61"/>
      <c r="P181" s="270"/>
      <c r="Q181" s="61"/>
    </row>
    <row r="182" spans="1:17" ht="15.75">
      <c r="A182" s="107" t="s">
        <v>2725</v>
      </c>
      <c r="B182" s="3"/>
      <c r="C182" s="3"/>
      <c r="D182" s="32">
        <f t="shared" si="4"/>
        <v>3283.3500000000004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61"/>
      <c r="M182" s="107"/>
      <c r="N182" s="61"/>
      <c r="P182" s="270"/>
      <c r="Q182" s="61"/>
    </row>
    <row r="183" spans="1:17" ht="15.75">
      <c r="A183" s="284" t="s">
        <v>3627</v>
      </c>
      <c r="B183" s="3"/>
      <c r="C183" s="3"/>
      <c r="D183" s="32">
        <f t="shared" si="4"/>
        <v>3528.8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61"/>
      <c r="M183" s="284"/>
      <c r="N183" s="61"/>
      <c r="P183" s="270"/>
      <c r="Q183" s="61"/>
    </row>
    <row r="184" spans="1:17" ht="15.75">
      <c r="A184" s="107" t="s">
        <v>2216</v>
      </c>
      <c r="B184" s="3"/>
      <c r="C184" s="3"/>
      <c r="D184" s="32">
        <f t="shared" si="4"/>
        <v>3983.25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61"/>
      <c r="M184" s="107"/>
      <c r="N184" s="61"/>
      <c r="P184" s="270"/>
      <c r="Q184" s="61"/>
    </row>
    <row r="185" spans="1:17" ht="15.75">
      <c r="A185" s="284" t="s">
        <v>3628</v>
      </c>
      <c r="B185" s="3"/>
      <c r="C185" s="3"/>
      <c r="D185" s="32">
        <f t="shared" si="4"/>
        <v>1975.35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61"/>
      <c r="M185" s="284"/>
      <c r="N185" s="61"/>
      <c r="P185" s="270"/>
      <c r="Q185" s="61"/>
    </row>
    <row r="186" spans="1:17" ht="15.75">
      <c r="A186" s="285" t="s">
        <v>1654</v>
      </c>
      <c r="B186" s="3"/>
      <c r="C186" s="3"/>
      <c r="D186" s="32">
        <f t="shared" si="4"/>
        <v>3920.6499999999996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61"/>
      <c r="M186" s="285"/>
      <c r="N186" s="61"/>
      <c r="P186" s="270"/>
      <c r="Q186" s="61"/>
    </row>
    <row r="187" spans="1:17" ht="15.75">
      <c r="A187" s="285" t="s">
        <v>17</v>
      </c>
      <c r="B187" s="3"/>
      <c r="C187" s="3"/>
      <c r="D187" s="32">
        <f t="shared" si="4"/>
        <v>4297.5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61"/>
      <c r="M187" s="285"/>
      <c r="N187" s="61"/>
      <c r="P187" s="270"/>
      <c r="Q187" s="61"/>
    </row>
    <row r="188" spans="1:17" ht="15.75">
      <c r="A188" s="284" t="s">
        <v>3629</v>
      </c>
      <c r="B188" s="3"/>
      <c r="C188" s="3"/>
      <c r="D188" s="32">
        <f t="shared" si="4"/>
        <v>3912.0999999999995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61"/>
      <c r="M188" s="284"/>
      <c r="N188" s="61"/>
      <c r="P188" s="270"/>
      <c r="Q188" s="61"/>
    </row>
    <row r="189" spans="1:17" ht="15.75">
      <c r="A189" s="107" t="s">
        <v>162</v>
      </c>
      <c r="B189" s="3"/>
      <c r="C189" s="3"/>
      <c r="D189" s="32">
        <f t="shared" si="4"/>
        <v>2583.6999999999998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61"/>
      <c r="M189" s="107"/>
      <c r="N189" s="61"/>
      <c r="P189" s="270"/>
      <c r="Q189" s="61"/>
    </row>
    <row r="190" spans="1:17" ht="15.75">
      <c r="A190" s="107" t="s">
        <v>2201</v>
      </c>
      <c r="B190" s="3"/>
      <c r="C190" s="3"/>
      <c r="D190" s="32">
        <f t="shared" si="4"/>
        <v>2798.9000000000005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61"/>
      <c r="M190" s="107"/>
      <c r="N190" s="61"/>
      <c r="P190" s="270"/>
      <c r="Q190" s="61"/>
    </row>
    <row r="191" spans="1:17" ht="15.75">
      <c r="A191" s="284" t="s">
        <v>3630</v>
      </c>
      <c r="B191" s="3"/>
      <c r="C191" s="3"/>
      <c r="D191" s="32">
        <f t="shared" si="4"/>
        <v>2640.7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61"/>
      <c r="M191" s="284"/>
      <c r="N191" s="61"/>
      <c r="P191" s="270"/>
      <c r="Q191" s="61"/>
    </row>
    <row r="192" spans="1:17" ht="15.75">
      <c r="A192" s="107" t="s">
        <v>2719</v>
      </c>
      <c r="B192" s="3"/>
      <c r="C192" s="3"/>
      <c r="D192" s="32">
        <f t="shared" si="4"/>
        <v>5221.8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61"/>
      <c r="M192" s="107"/>
      <c r="N192" s="61"/>
      <c r="P192" s="270"/>
      <c r="Q192" s="61"/>
    </row>
    <row r="193" spans="1:17" ht="15.75">
      <c r="A193" s="107" t="s">
        <v>2220</v>
      </c>
      <c r="B193" s="3"/>
      <c r="C193" s="3"/>
      <c r="D193" s="32">
        <f t="shared" si="4"/>
        <v>2557.5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61"/>
      <c r="M193" s="107"/>
      <c r="N193" s="61"/>
      <c r="P193" s="270"/>
      <c r="Q193" s="61"/>
    </row>
    <row r="194" spans="1:17" ht="15.75">
      <c r="A194" s="107" t="s">
        <v>2711</v>
      </c>
      <c r="B194" s="3"/>
      <c r="C194" s="3"/>
      <c r="D194" s="32">
        <f t="shared" si="4"/>
        <v>3886.1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61"/>
      <c r="M194" s="107"/>
      <c r="N194" s="61"/>
      <c r="P194" s="270"/>
      <c r="Q194" s="61"/>
    </row>
    <row r="195" spans="1:17" ht="15.75">
      <c r="A195" s="284" t="s">
        <v>3631</v>
      </c>
      <c r="B195" s="3"/>
      <c r="C195" s="3"/>
      <c r="D195" s="32">
        <f t="shared" si="4"/>
        <v>3426.3499999999995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61"/>
      <c r="M195" s="284"/>
      <c r="N195" s="61"/>
      <c r="P195" s="270"/>
      <c r="Q195" s="61"/>
    </row>
    <row r="196" spans="1:17" ht="15.75">
      <c r="A196" s="107" t="s">
        <v>2200</v>
      </c>
      <c r="B196" s="3"/>
      <c r="C196" s="3"/>
      <c r="D196" s="32">
        <f t="shared" si="4"/>
        <v>3340.9500000000003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61"/>
      <c r="M196" s="107"/>
      <c r="N196" s="61"/>
      <c r="P196" s="270"/>
      <c r="Q196" s="61"/>
    </row>
    <row r="197" spans="1:17" ht="15.75">
      <c r="A197" s="284" t="s">
        <v>3632</v>
      </c>
      <c r="B197" s="3"/>
      <c r="C197" s="3"/>
      <c r="D197" s="32">
        <f t="shared" si="4"/>
        <v>3562.4500000000003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61"/>
      <c r="M197" s="284"/>
      <c r="N197" s="61"/>
      <c r="P197" s="270"/>
      <c r="Q197" s="61"/>
    </row>
    <row r="198" spans="1:17" ht="15.75">
      <c r="A198" s="107" t="s">
        <v>2733</v>
      </c>
      <c r="B198" s="3"/>
      <c r="C198" s="3"/>
      <c r="D198" s="32">
        <f t="shared" si="4"/>
        <v>2865.6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61"/>
      <c r="M198" s="107"/>
      <c r="N198" s="61"/>
      <c r="P198" s="270"/>
      <c r="Q198" s="61"/>
    </row>
    <row r="199" spans="1:17" ht="15.75">
      <c r="A199" s="107" t="s">
        <v>704</v>
      </c>
      <c r="B199" s="3"/>
      <c r="C199" s="3"/>
      <c r="D199" s="32">
        <f t="shared" si="4"/>
        <v>4377.2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61"/>
      <c r="M199" s="107"/>
      <c r="N199" s="61"/>
      <c r="P199" s="270"/>
      <c r="Q199" s="61"/>
    </row>
    <row r="200" spans="1:17" ht="15.75">
      <c r="A200" s="107" t="s">
        <v>2732</v>
      </c>
      <c r="B200" s="3"/>
      <c r="C200" s="3"/>
      <c r="D200" s="32">
        <f t="shared" si="4"/>
        <v>3233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61"/>
      <c r="M200" s="107"/>
      <c r="N200" s="61"/>
      <c r="P200" s="270"/>
      <c r="Q200" s="61"/>
    </row>
    <row r="201" spans="1:17" ht="15.75">
      <c r="A201" s="285" t="s">
        <v>2325</v>
      </c>
      <c r="B201" s="3"/>
      <c r="C201" s="3"/>
      <c r="D201" s="32">
        <f t="shared" si="4"/>
        <v>4271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61"/>
      <c r="M201" s="285"/>
      <c r="N201" s="61"/>
      <c r="P201" s="270"/>
      <c r="Q201" s="61"/>
    </row>
    <row r="202" spans="1:17" ht="15.75">
      <c r="A202" s="107" t="s">
        <v>3633</v>
      </c>
      <c r="B202" s="3"/>
      <c r="C202" s="3"/>
      <c r="D202" s="32">
        <f t="shared" si="4"/>
        <v>4374.1000000000004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61"/>
      <c r="M202" s="107"/>
      <c r="N202" s="61"/>
      <c r="P202" s="270"/>
      <c r="Q202" s="61"/>
    </row>
    <row r="203" spans="1:17" ht="15.75">
      <c r="A203" s="107" t="s">
        <v>2715</v>
      </c>
      <c r="B203" s="3"/>
      <c r="C203" s="3"/>
      <c r="D203" s="32">
        <f t="shared" si="4"/>
        <v>3590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61"/>
      <c r="M203" s="107"/>
      <c r="N203" s="61"/>
      <c r="P203" s="270"/>
      <c r="Q203" s="61"/>
    </row>
    <row r="204" spans="1:17" ht="15.75">
      <c r="A204" s="107" t="s">
        <v>700</v>
      </c>
      <c r="B204" s="3"/>
      <c r="C204" s="3"/>
      <c r="D204" s="32">
        <f t="shared" si="4"/>
        <v>2002.1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61"/>
      <c r="M204" s="107"/>
      <c r="N204" s="61"/>
      <c r="P204" s="270"/>
      <c r="Q204" s="61"/>
    </row>
    <row r="205" spans="1:17" ht="15.75">
      <c r="A205" s="284" t="s">
        <v>21</v>
      </c>
      <c r="B205" s="3"/>
      <c r="C205" s="3"/>
      <c r="D205" s="32">
        <f t="shared" si="4"/>
        <v>4399.2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61"/>
      <c r="M205" s="284"/>
      <c r="N205" s="61"/>
      <c r="P205" s="270"/>
      <c r="Q205" s="61"/>
    </row>
    <row r="206" spans="1:17" ht="15.75">
      <c r="A206" s="107" t="s">
        <v>141</v>
      </c>
      <c r="B206" s="3"/>
      <c r="C206" s="3"/>
      <c r="D206" s="32">
        <f t="shared" si="4"/>
        <v>4314.7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61"/>
      <c r="M206" s="107"/>
      <c r="N206" s="61"/>
      <c r="P206" s="270"/>
      <c r="Q206" s="61"/>
    </row>
    <row r="207" spans="1:17" ht="15.75">
      <c r="A207" s="107" t="s">
        <v>2193</v>
      </c>
      <c r="B207" s="3"/>
      <c r="C207" s="3"/>
      <c r="D207" s="32">
        <f t="shared" si="4"/>
        <v>1796.1000000000001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61"/>
      <c r="M207" s="107"/>
      <c r="N207" s="61"/>
      <c r="P207" s="270"/>
      <c r="Q207" s="61"/>
    </row>
    <row r="208" spans="1:17" ht="15.75">
      <c r="A208" s="285" t="s">
        <v>1667</v>
      </c>
      <c r="B208" s="3"/>
      <c r="C208" s="3"/>
      <c r="D208" s="32">
        <f t="shared" si="4"/>
        <v>3367.7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61"/>
      <c r="M208" s="285"/>
      <c r="N208" s="61"/>
      <c r="P208" s="270"/>
      <c r="Q208" s="61"/>
    </row>
    <row r="209" spans="1:17" ht="15.75">
      <c r="A209" s="284" t="s">
        <v>3634</v>
      </c>
      <c r="B209" s="3"/>
      <c r="C209" s="3"/>
      <c r="D209" s="32">
        <f t="shared" ref="D209:D240" si="5">SUM(E209:DZ209)</f>
        <v>3248.5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61"/>
      <c r="M209" s="284"/>
      <c r="N209" s="61"/>
      <c r="P209" s="270"/>
      <c r="Q209" s="61"/>
    </row>
    <row r="210" spans="1:17" ht="15.75">
      <c r="A210" s="107" t="s">
        <v>2726</v>
      </c>
      <c r="B210" s="3"/>
      <c r="C210" s="3"/>
      <c r="D210" s="32">
        <f t="shared" si="5"/>
        <v>4780.7499999999991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61"/>
      <c r="M210" s="107"/>
      <c r="N210" s="61"/>
      <c r="P210" s="270"/>
      <c r="Q210" s="61"/>
    </row>
    <row r="211" spans="1:17" ht="15.75">
      <c r="A211" s="107" t="s">
        <v>2203</v>
      </c>
      <c r="B211" s="3"/>
      <c r="C211" s="3"/>
      <c r="D211" s="32">
        <f t="shared" si="5"/>
        <v>4776.5999999999995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61"/>
      <c r="M211" s="107"/>
      <c r="N211" s="61"/>
      <c r="P211" s="270"/>
      <c r="Q211" s="61"/>
    </row>
    <row r="212" spans="1:17" ht="15.75">
      <c r="A212" s="285" t="s">
        <v>1668</v>
      </c>
      <c r="B212" s="3"/>
      <c r="C212" s="3"/>
      <c r="D212" s="32">
        <f t="shared" si="5"/>
        <v>3796.5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61"/>
      <c r="M212" s="285"/>
      <c r="N212" s="61"/>
      <c r="P212" s="270"/>
      <c r="Q212" s="61"/>
    </row>
    <row r="213" spans="1:17" ht="15.75">
      <c r="A213" s="284" t="s">
        <v>3635</v>
      </c>
      <c r="B213" s="3"/>
      <c r="C213" s="3"/>
      <c r="D213" s="32">
        <f t="shared" si="5"/>
        <v>2171.1499999999996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61"/>
      <c r="M213" s="284"/>
      <c r="N213" s="61"/>
      <c r="P213" s="270"/>
      <c r="Q213" s="61"/>
    </row>
    <row r="214" spans="1:17" ht="15.75">
      <c r="A214" s="284" t="s">
        <v>3636</v>
      </c>
      <c r="B214" s="3"/>
      <c r="C214" s="3"/>
      <c r="D214" s="32">
        <f t="shared" si="5"/>
        <v>3708.55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61"/>
      <c r="M214" s="284"/>
      <c r="N214" s="61"/>
      <c r="P214" s="270"/>
      <c r="Q214" s="61"/>
    </row>
    <row r="215" spans="1:17" ht="15.75">
      <c r="A215" s="107" t="s">
        <v>667</v>
      </c>
      <c r="B215" s="3"/>
      <c r="C215" s="3"/>
      <c r="D215" s="32">
        <f t="shared" si="5"/>
        <v>4180.1499999999996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61"/>
      <c r="M215" s="107"/>
      <c r="N215" s="61"/>
      <c r="P215" s="270"/>
      <c r="Q215" s="61"/>
    </row>
    <row r="216" spans="1:17" ht="15.75">
      <c r="A216" s="107" t="s">
        <v>2202</v>
      </c>
      <c r="B216" s="3"/>
      <c r="C216" s="3"/>
      <c r="D216" s="32">
        <f t="shared" si="5"/>
        <v>4014.9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61"/>
      <c r="M216" s="107"/>
      <c r="N216" s="61"/>
      <c r="P216" s="270"/>
      <c r="Q216" s="61"/>
    </row>
    <row r="217" spans="1:17" ht="15.75">
      <c r="A217" s="107" t="s">
        <v>2209</v>
      </c>
      <c r="B217" s="3"/>
      <c r="C217" s="3"/>
      <c r="D217" s="32">
        <f t="shared" si="5"/>
        <v>2745.0999999999995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61"/>
      <c r="M217" s="107"/>
      <c r="N217" s="61"/>
      <c r="P217" s="270"/>
      <c r="Q217" s="61"/>
    </row>
    <row r="218" spans="1:17" ht="15.75">
      <c r="A218" s="107" t="s">
        <v>668</v>
      </c>
      <c r="B218" s="3"/>
      <c r="C218" s="3"/>
      <c r="D218" s="32">
        <f t="shared" si="5"/>
        <v>2056.3000000000002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61"/>
      <c r="M218" s="107"/>
      <c r="N218" s="61"/>
      <c r="P218" s="270"/>
      <c r="Q218" s="61"/>
    </row>
    <row r="219" spans="1:17" ht="15.75">
      <c r="A219" s="107" t="s">
        <v>3637</v>
      </c>
      <c r="B219" s="3"/>
      <c r="C219" s="3"/>
      <c r="D219" s="32">
        <f t="shared" si="5"/>
        <v>3043.1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61"/>
      <c r="M219" s="107"/>
      <c r="N219" s="61"/>
      <c r="P219" s="270"/>
      <c r="Q219" s="61"/>
    </row>
    <row r="220" spans="1:17" ht="15.75">
      <c r="A220" s="285" t="s">
        <v>23</v>
      </c>
      <c r="B220" s="3"/>
      <c r="C220" s="3"/>
      <c r="D220" s="32">
        <f t="shared" si="5"/>
        <v>3880.7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61"/>
      <c r="M220" s="285"/>
      <c r="N220" s="61"/>
      <c r="P220" s="270"/>
      <c r="Q220" s="61"/>
    </row>
    <row r="221" spans="1:17" ht="15.75">
      <c r="A221" s="285" t="s">
        <v>25</v>
      </c>
      <c r="B221" s="3"/>
      <c r="C221" s="3"/>
      <c r="D221" s="32">
        <f t="shared" si="5"/>
        <v>3874.7000000000007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61"/>
      <c r="M221" s="285"/>
      <c r="N221" s="61"/>
      <c r="P221" s="270"/>
      <c r="Q221" s="61"/>
    </row>
    <row r="222" spans="1:17" ht="15.75">
      <c r="A222" s="107" t="s">
        <v>2712</v>
      </c>
      <c r="B222" s="3"/>
      <c r="C222" s="3"/>
      <c r="D222" s="32">
        <f t="shared" si="5"/>
        <v>3955.1500000000005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61"/>
      <c r="M222" s="107"/>
      <c r="N222" s="61"/>
      <c r="P222" s="270"/>
      <c r="Q222" s="61"/>
    </row>
    <row r="223" spans="1:17" ht="15.75">
      <c r="A223" s="106" t="s">
        <v>1343</v>
      </c>
      <c r="B223" s="3"/>
      <c r="C223" s="3"/>
      <c r="D223" s="32">
        <f t="shared" si="5"/>
        <v>3501.5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61"/>
      <c r="M223" s="503"/>
      <c r="N223" s="61"/>
      <c r="P223" s="270"/>
      <c r="Q223" s="61"/>
    </row>
    <row r="224" spans="1:17" ht="15.75">
      <c r="A224" s="106" t="s">
        <v>1345</v>
      </c>
      <c r="B224" s="3"/>
      <c r="C224" s="3"/>
      <c r="D224" s="32">
        <f t="shared" si="5"/>
        <v>2578.4500000000003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61"/>
      <c r="M224" s="503"/>
      <c r="N224" s="61"/>
      <c r="P224" s="270"/>
      <c r="Q224" s="61"/>
    </row>
    <row r="225" spans="1:17" ht="15.75">
      <c r="A225" s="107" t="s">
        <v>2713</v>
      </c>
      <c r="B225" s="3"/>
      <c r="C225" s="3"/>
      <c r="D225" s="32">
        <f t="shared" si="5"/>
        <v>3846.25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61"/>
      <c r="M225" s="107"/>
      <c r="N225" s="61"/>
      <c r="P225" s="270"/>
      <c r="Q225" s="61"/>
    </row>
    <row r="226" spans="1:17" ht="15.75">
      <c r="A226" s="284" t="s">
        <v>3638</v>
      </c>
      <c r="B226" s="3"/>
      <c r="C226" s="3"/>
      <c r="D226" s="32">
        <f t="shared" si="5"/>
        <v>3303.45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61"/>
      <c r="M226" s="284"/>
      <c r="N226" s="61"/>
      <c r="P226" s="270"/>
      <c r="Q226" s="61"/>
    </row>
    <row r="227" spans="1:17" ht="15.75">
      <c r="A227" s="284" t="s">
        <v>3639</v>
      </c>
      <c r="B227" s="3"/>
      <c r="C227" s="3"/>
      <c r="D227" s="32">
        <f t="shared" si="5"/>
        <v>4222.45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61"/>
      <c r="M227" s="284"/>
      <c r="N227" s="61"/>
      <c r="P227" s="270"/>
      <c r="Q227" s="61"/>
    </row>
    <row r="228" spans="1:17" ht="15.75">
      <c r="A228" s="107" t="s">
        <v>2198</v>
      </c>
      <c r="B228" s="3"/>
      <c r="C228" s="3"/>
      <c r="D228" s="32">
        <f t="shared" si="5"/>
        <v>3685.45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61"/>
      <c r="M228" s="107"/>
      <c r="N228" s="61"/>
      <c r="P228" s="270"/>
      <c r="Q228" s="61"/>
    </row>
    <row r="229" spans="1:17" ht="15.75">
      <c r="A229" s="107" t="s">
        <v>651</v>
      </c>
      <c r="B229" s="3"/>
      <c r="C229" s="3"/>
      <c r="D229" s="32">
        <f t="shared" si="5"/>
        <v>4166.8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61"/>
      <c r="M229" s="107"/>
      <c r="N229" s="61"/>
      <c r="P229" s="270"/>
      <c r="Q229" s="61"/>
    </row>
    <row r="230" spans="1:17" ht="15.75">
      <c r="A230" s="107" t="s">
        <v>682</v>
      </c>
      <c r="B230" s="3"/>
      <c r="C230" s="3"/>
      <c r="D230" s="32">
        <f t="shared" si="5"/>
        <v>3775.7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61"/>
      <c r="M230" s="107"/>
      <c r="N230" s="61"/>
      <c r="P230" s="270"/>
      <c r="Q230" s="61"/>
    </row>
    <row r="231" spans="1:17" ht="15.75">
      <c r="A231" s="107" t="s">
        <v>2708</v>
      </c>
      <c r="B231" s="3"/>
      <c r="C231" s="3"/>
      <c r="D231" s="32">
        <f t="shared" si="5"/>
        <v>4294.45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61"/>
      <c r="M231" s="107"/>
      <c r="N231" s="61"/>
      <c r="P231" s="270"/>
      <c r="Q231" s="61"/>
    </row>
    <row r="232" spans="1:17" ht="15.75">
      <c r="A232" s="107" t="s">
        <v>2734</v>
      </c>
      <c r="B232" s="3"/>
      <c r="C232" s="3"/>
      <c r="D232" s="32">
        <f t="shared" si="5"/>
        <v>2976.9999999999995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61"/>
      <c r="M232" s="107"/>
      <c r="N232" s="61"/>
      <c r="P232" s="270"/>
      <c r="Q232" s="61"/>
    </row>
    <row r="233" spans="1:17" ht="15.75">
      <c r="A233" s="284" t="s">
        <v>3640</v>
      </c>
      <c r="B233" s="3"/>
      <c r="C233" s="3"/>
      <c r="D233" s="32">
        <f t="shared" si="5"/>
        <v>1630.3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61"/>
      <c r="M233" s="284"/>
      <c r="N233" s="61"/>
      <c r="P233" s="270"/>
      <c r="Q233" s="61"/>
    </row>
    <row r="234" spans="1:17" ht="15.75">
      <c r="A234" s="284" t="s">
        <v>3641</v>
      </c>
      <c r="B234" s="3"/>
      <c r="C234" s="3"/>
      <c r="D234" s="32">
        <f t="shared" si="5"/>
        <v>3287.6499999999996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61"/>
      <c r="M234" s="284"/>
      <c r="N234" s="61"/>
      <c r="P234" s="270"/>
      <c r="Q234" s="61"/>
    </row>
    <row r="235" spans="1:17" ht="15.75">
      <c r="A235" s="107" t="s">
        <v>154</v>
      </c>
      <c r="B235" s="3"/>
      <c r="C235" s="3"/>
      <c r="D235" s="32">
        <f t="shared" si="5"/>
        <v>4889.75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61"/>
      <c r="M235" s="107"/>
      <c r="N235" s="61"/>
      <c r="P235" s="270"/>
      <c r="Q235" s="61"/>
    </row>
    <row r="236" spans="1:17" ht="15.75">
      <c r="A236" s="107" t="s">
        <v>2210</v>
      </c>
      <c r="B236" s="3"/>
      <c r="C236" s="3"/>
      <c r="D236" s="32">
        <f t="shared" si="5"/>
        <v>3143.7000000000003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61"/>
      <c r="M236" s="107"/>
      <c r="N236" s="61"/>
      <c r="P236" s="270"/>
      <c r="Q236" s="61"/>
    </row>
    <row r="237" spans="1:17" ht="15.75">
      <c r="A237" s="107" t="s">
        <v>669</v>
      </c>
      <c r="B237" s="3"/>
      <c r="C237" s="3"/>
      <c r="D237" s="32">
        <f t="shared" si="5"/>
        <v>3481.6500000000005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61"/>
      <c r="M237" s="107"/>
      <c r="N237" s="61"/>
      <c r="P237" s="270"/>
      <c r="Q237" s="61"/>
    </row>
    <row r="238" spans="1:17" ht="15.75">
      <c r="A238" s="107" t="s">
        <v>2723</v>
      </c>
      <c r="B238" s="3"/>
      <c r="C238" s="3"/>
      <c r="D238" s="32">
        <f t="shared" si="5"/>
        <v>4205.1000000000004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61"/>
      <c r="M238" s="107"/>
      <c r="N238" s="61"/>
      <c r="P238" s="270"/>
      <c r="Q238" s="61"/>
    </row>
    <row r="239" spans="1:17" ht="15.75">
      <c r="A239" s="284" t="s">
        <v>142</v>
      </c>
      <c r="B239" s="3"/>
      <c r="C239" s="3"/>
      <c r="D239" s="32">
        <f t="shared" si="5"/>
        <v>4324.55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61"/>
      <c r="M239" s="284"/>
      <c r="N239" s="61"/>
      <c r="P239" s="270"/>
      <c r="Q239" s="61"/>
    </row>
    <row r="240" spans="1:17" ht="15.75">
      <c r="A240" s="106" t="s">
        <v>1349</v>
      </c>
      <c r="B240" s="3"/>
      <c r="C240" s="3"/>
      <c r="D240" s="32">
        <f t="shared" si="5"/>
        <v>3586.1000000000004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61"/>
      <c r="M240" s="503"/>
      <c r="N240" s="61"/>
      <c r="P240" s="270"/>
      <c r="Q240" s="61"/>
    </row>
    <row r="241" spans="1:17" ht="15.75">
      <c r="A241" s="107" t="s">
        <v>683</v>
      </c>
      <c r="B241" s="3"/>
      <c r="C241" s="3"/>
      <c r="D241" s="32">
        <f t="shared" ref="D241:D280" si="6">SUM(E241:DZ241)</f>
        <v>4256.5999999999995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61"/>
      <c r="M241" s="107"/>
      <c r="N241" s="61"/>
      <c r="P241" s="270"/>
      <c r="Q241" s="61"/>
    </row>
    <row r="242" spans="1:17" ht="15.75">
      <c r="A242" s="107" t="s">
        <v>2724</v>
      </c>
      <c r="B242" s="3"/>
      <c r="C242" s="3"/>
      <c r="D242" s="32">
        <f t="shared" si="6"/>
        <v>3039.3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61"/>
      <c r="M242" s="107"/>
      <c r="N242" s="61"/>
      <c r="P242" s="270"/>
      <c r="Q242" s="61"/>
    </row>
    <row r="243" spans="1:17" ht="15.75">
      <c r="A243" s="284" t="s">
        <v>3642</v>
      </c>
      <c r="B243" s="3"/>
      <c r="C243" s="3"/>
      <c r="D243" s="32">
        <f t="shared" si="6"/>
        <v>2279.1000000000004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61"/>
      <c r="M243" s="284"/>
      <c r="N243" s="61"/>
      <c r="P243" s="270"/>
      <c r="Q243" s="61"/>
    </row>
    <row r="244" spans="1:17" ht="15.75">
      <c r="A244" s="285" t="s">
        <v>1690</v>
      </c>
      <c r="B244" s="3"/>
      <c r="C244" s="3"/>
      <c r="D244" s="32">
        <f t="shared" si="6"/>
        <v>2259.85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61"/>
      <c r="M244" s="285"/>
      <c r="N244" s="61"/>
      <c r="P244" s="270"/>
      <c r="Q244" s="61"/>
    </row>
    <row r="245" spans="1:17" ht="15.75">
      <c r="A245" s="107" t="s">
        <v>654</v>
      </c>
      <c r="B245" s="3"/>
      <c r="C245" s="3"/>
      <c r="D245" s="32">
        <f t="shared" si="6"/>
        <v>4551.0999999999995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61"/>
      <c r="M245" s="107"/>
      <c r="N245" s="61"/>
      <c r="P245" s="270"/>
      <c r="Q245" s="61"/>
    </row>
    <row r="246" spans="1:17" ht="15.75">
      <c r="A246" s="107" t="s">
        <v>653</v>
      </c>
      <c r="B246" s="3"/>
      <c r="C246" s="3"/>
      <c r="D246" s="32">
        <f t="shared" si="6"/>
        <v>5094.7999999999993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61"/>
      <c r="M246" s="107"/>
      <c r="N246" s="61"/>
      <c r="P246" s="270"/>
      <c r="Q246" s="61"/>
    </row>
    <row r="247" spans="1:17" ht="15.75">
      <c r="A247" s="285" t="s">
        <v>1753</v>
      </c>
      <c r="B247" s="3"/>
      <c r="C247" s="3"/>
      <c r="D247" s="32">
        <f t="shared" si="6"/>
        <v>3919.9500000000003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61"/>
      <c r="M247" s="285"/>
      <c r="N247" s="61"/>
      <c r="P247" s="270"/>
      <c r="Q247" s="61"/>
    </row>
    <row r="248" spans="1:17" ht="15.75">
      <c r="A248" s="107" t="s">
        <v>638</v>
      </c>
      <c r="B248" s="3"/>
      <c r="C248" s="3"/>
      <c r="D248" s="32">
        <f t="shared" si="6"/>
        <v>3796.8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61"/>
      <c r="M248" s="107"/>
      <c r="N248" s="61"/>
      <c r="P248" s="270"/>
      <c r="Q248" s="61"/>
    </row>
    <row r="249" spans="1:17" ht="15.75">
      <c r="A249" s="285" t="s">
        <v>1649</v>
      </c>
      <c r="B249" s="3"/>
      <c r="C249" s="3"/>
      <c r="D249" s="32">
        <f t="shared" si="6"/>
        <v>3980.4500000000003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61"/>
      <c r="M249" s="285"/>
      <c r="N249" s="61"/>
      <c r="P249" s="270"/>
      <c r="Q249" s="61"/>
    </row>
    <row r="250" spans="1:17" ht="15.75">
      <c r="A250" s="107" t="s">
        <v>2714</v>
      </c>
      <c r="B250" s="3"/>
      <c r="C250" s="3"/>
      <c r="D250" s="32">
        <f t="shared" si="6"/>
        <v>3047.8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61"/>
      <c r="M250" s="107"/>
      <c r="N250" s="61"/>
      <c r="P250" s="270"/>
      <c r="Q250" s="61"/>
    </row>
    <row r="251" spans="1:17" ht="15.75">
      <c r="A251" s="107" t="s">
        <v>2832</v>
      </c>
      <c r="B251" s="3"/>
      <c r="C251" s="3"/>
      <c r="D251" s="32">
        <f t="shared" si="6"/>
        <v>3194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61"/>
      <c r="M251" s="107"/>
      <c r="N251" s="61"/>
      <c r="P251" s="270"/>
      <c r="Q251" s="61"/>
    </row>
    <row r="252" spans="1:17" ht="15.75">
      <c r="A252" s="284" t="s">
        <v>3643</v>
      </c>
      <c r="B252" s="3"/>
      <c r="C252" s="3"/>
      <c r="D252" s="32">
        <f t="shared" si="6"/>
        <v>2917.75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61"/>
      <c r="M252" s="284"/>
      <c r="N252" s="61"/>
      <c r="P252" s="270"/>
      <c r="Q252" s="61"/>
    </row>
    <row r="253" spans="1:17" ht="15.75">
      <c r="A253" s="284" t="s">
        <v>3644</v>
      </c>
      <c r="B253" s="3"/>
      <c r="C253" s="3"/>
      <c r="D253" s="32">
        <f t="shared" si="6"/>
        <v>3238.1500000000005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61"/>
      <c r="M253" s="284"/>
      <c r="N253" s="61"/>
      <c r="P253" s="270"/>
      <c r="Q253" s="61"/>
    </row>
    <row r="254" spans="1:17" ht="15.75">
      <c r="A254" s="285" t="s">
        <v>31</v>
      </c>
      <c r="B254" s="3"/>
      <c r="C254" s="3"/>
      <c r="D254" s="32">
        <f t="shared" si="6"/>
        <v>5431.8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61"/>
      <c r="M254" s="285"/>
      <c r="N254" s="61"/>
      <c r="P254" s="270"/>
      <c r="Q254" s="61"/>
    </row>
    <row r="255" spans="1:17" ht="15.75">
      <c r="A255" s="107" t="s">
        <v>2718</v>
      </c>
      <c r="B255" s="3"/>
      <c r="C255" s="3"/>
      <c r="D255" s="32">
        <f t="shared" si="6"/>
        <v>4559.2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61"/>
      <c r="M255" s="107"/>
      <c r="N255" s="61"/>
      <c r="P255" s="270"/>
      <c r="Q255" s="61"/>
    </row>
    <row r="256" spans="1:17" ht="15.75">
      <c r="A256" s="107" t="s">
        <v>694</v>
      </c>
      <c r="B256" s="3"/>
      <c r="C256" s="3"/>
      <c r="D256" s="32">
        <f t="shared" si="6"/>
        <v>2055.75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61"/>
      <c r="M256" s="107"/>
      <c r="N256" s="61"/>
      <c r="P256" s="270"/>
      <c r="Q256" s="61"/>
    </row>
    <row r="257" spans="1:17" ht="15.75">
      <c r="A257" s="284" t="s">
        <v>3645</v>
      </c>
      <c r="B257" s="3"/>
      <c r="C257" s="3"/>
      <c r="D257" s="32">
        <f t="shared" si="6"/>
        <v>3486.05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61"/>
      <c r="M257" s="284"/>
      <c r="N257" s="61"/>
      <c r="P257" s="270"/>
      <c r="Q257" s="61"/>
    </row>
    <row r="258" spans="1:17" ht="15.75">
      <c r="A258" s="107" t="s">
        <v>3685</v>
      </c>
      <c r="B258" s="3"/>
      <c r="C258" s="3"/>
      <c r="D258" s="32">
        <f t="shared" si="6"/>
        <v>2569.8000000000002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61"/>
      <c r="M258" s="107"/>
      <c r="N258" s="61"/>
      <c r="P258" s="270"/>
      <c r="Q258" s="61"/>
    </row>
    <row r="259" spans="1:17" ht="15.75">
      <c r="A259" s="107" t="s">
        <v>686</v>
      </c>
      <c r="B259" s="3"/>
      <c r="C259" s="3"/>
      <c r="D259" s="32">
        <f t="shared" si="6"/>
        <v>2740.45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61"/>
      <c r="M259" s="107"/>
      <c r="N259" s="61"/>
      <c r="P259" s="270"/>
      <c r="Q259" s="61"/>
    </row>
    <row r="260" spans="1:17" ht="15.75">
      <c r="A260" s="285" t="s">
        <v>33</v>
      </c>
      <c r="B260" s="3"/>
      <c r="C260" s="3"/>
      <c r="D260" s="32">
        <f t="shared" si="6"/>
        <v>3905.2999999999997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61"/>
      <c r="M260" s="285"/>
      <c r="N260" s="61"/>
      <c r="P260" s="270"/>
      <c r="Q260" s="61"/>
    </row>
    <row r="261" spans="1:17" ht="15.75">
      <c r="A261" s="285" t="s">
        <v>37</v>
      </c>
      <c r="B261" s="3"/>
      <c r="C261" s="3"/>
      <c r="D261" s="32">
        <f t="shared" si="6"/>
        <v>3243.7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61"/>
      <c r="M261" s="285"/>
      <c r="N261" s="61"/>
      <c r="P261" s="270"/>
      <c r="Q261" s="61"/>
    </row>
    <row r="262" spans="1:17" ht="15.75">
      <c r="A262" s="284" t="s">
        <v>143</v>
      </c>
      <c r="B262" s="3"/>
      <c r="C262" s="3"/>
      <c r="D262" s="32">
        <f t="shared" si="6"/>
        <v>3455.8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61"/>
      <c r="M262" s="284"/>
      <c r="N262" s="61"/>
      <c r="P262" s="270"/>
      <c r="Q262" s="61"/>
    </row>
    <row r="263" spans="1:17" ht="15.75">
      <c r="A263" s="284" t="s">
        <v>3646</v>
      </c>
      <c r="B263" s="3"/>
      <c r="C263" s="3"/>
      <c r="D263" s="32">
        <f t="shared" si="6"/>
        <v>2658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61"/>
      <c r="M263" s="284"/>
      <c r="N263" s="61"/>
      <c r="P263" s="270"/>
      <c r="Q263" s="61"/>
    </row>
    <row r="264" spans="1:17" ht="15.75">
      <c r="A264" s="107" t="s">
        <v>2721</v>
      </c>
      <c r="B264" s="3"/>
      <c r="C264" s="3"/>
      <c r="D264" s="32">
        <f t="shared" si="6"/>
        <v>4718.95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61"/>
      <c r="M264" s="107"/>
      <c r="N264" s="61"/>
      <c r="P264" s="270"/>
      <c r="Q264" s="61"/>
    </row>
    <row r="265" spans="1:17" ht="15.75">
      <c r="A265" s="106" t="s">
        <v>1351</v>
      </c>
      <c r="B265" s="3"/>
      <c r="C265" s="3"/>
      <c r="D265" s="32">
        <f t="shared" si="6"/>
        <v>4105.3999999999996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61"/>
      <c r="M265" s="503"/>
      <c r="N265" s="61"/>
      <c r="P265" s="270"/>
      <c r="Q265" s="61"/>
    </row>
    <row r="266" spans="1:17" ht="15.75">
      <c r="A266" s="107" t="s">
        <v>2722</v>
      </c>
      <c r="B266" s="3"/>
      <c r="C266" s="3"/>
      <c r="D266" s="32">
        <f t="shared" si="6"/>
        <v>4749.2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61"/>
      <c r="M266" s="107"/>
      <c r="N266" s="61"/>
      <c r="P266" s="270"/>
      <c r="Q266" s="61"/>
    </row>
    <row r="267" spans="1:17" ht="15.75">
      <c r="A267" s="284" t="s">
        <v>3647</v>
      </c>
      <c r="B267" s="3"/>
      <c r="C267" s="3"/>
      <c r="D267" s="32">
        <f t="shared" si="6"/>
        <v>2178.35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61"/>
      <c r="M267" s="284"/>
      <c r="N267" s="61"/>
      <c r="P267" s="270"/>
      <c r="Q267" s="61"/>
    </row>
    <row r="268" spans="1:17" ht="15.75">
      <c r="A268" s="107" t="s">
        <v>2727</v>
      </c>
      <c r="B268" s="3"/>
      <c r="C268" s="3"/>
      <c r="D268" s="32">
        <f t="shared" si="6"/>
        <v>2635.7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61"/>
      <c r="M268" s="107"/>
      <c r="N268" s="61"/>
      <c r="P268" s="270"/>
      <c r="Q268" s="61"/>
    </row>
    <row r="269" spans="1:17" ht="15.75">
      <c r="A269" s="285" t="s">
        <v>1671</v>
      </c>
      <c r="B269" s="3"/>
      <c r="C269" s="3"/>
      <c r="D269" s="32">
        <f t="shared" si="6"/>
        <v>4092.3500000000004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61"/>
      <c r="M269" s="285"/>
      <c r="N269" s="61"/>
      <c r="P269" s="270"/>
      <c r="Q269" s="61"/>
    </row>
    <row r="270" spans="1:17" ht="15.75">
      <c r="A270" s="107" t="s">
        <v>180</v>
      </c>
      <c r="B270" s="3"/>
      <c r="C270" s="3"/>
      <c r="D270" s="32">
        <f t="shared" si="6"/>
        <v>3853.7500000000005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61"/>
      <c r="M270" s="107"/>
      <c r="N270" s="61"/>
      <c r="P270" s="270"/>
      <c r="Q270" s="61"/>
    </row>
    <row r="271" spans="1:17" ht="15.75">
      <c r="A271" s="107" t="s">
        <v>2710</v>
      </c>
      <c r="B271" s="3"/>
      <c r="C271" s="3"/>
      <c r="D271" s="32">
        <f t="shared" si="6"/>
        <v>3096.1999999999994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61"/>
      <c r="M271" s="107"/>
      <c r="N271" s="61"/>
      <c r="P271" s="270"/>
      <c r="Q271" s="61"/>
    </row>
    <row r="272" spans="1:17" ht="15.75">
      <c r="A272" s="107" t="s">
        <v>2217</v>
      </c>
      <c r="B272" s="3"/>
      <c r="C272" s="3"/>
      <c r="D272" s="32">
        <f t="shared" si="6"/>
        <v>2708.15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61"/>
      <c r="M272" s="107"/>
      <c r="N272" s="61"/>
      <c r="P272" s="270"/>
      <c r="Q272" s="61"/>
    </row>
    <row r="273" spans="1:24" ht="15.75">
      <c r="A273" s="107" t="s">
        <v>2729</v>
      </c>
      <c r="B273" s="3"/>
      <c r="C273" s="3"/>
      <c r="D273" s="32">
        <f t="shared" si="6"/>
        <v>3187.8999999999996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61"/>
      <c r="M273" s="107"/>
      <c r="N273" s="61"/>
      <c r="P273" s="270"/>
      <c r="Q273" s="61"/>
    </row>
    <row r="274" spans="1:24" ht="15.75">
      <c r="A274" s="107" t="s">
        <v>155</v>
      </c>
      <c r="B274" s="3"/>
      <c r="C274" s="3"/>
      <c r="D274" s="32">
        <f t="shared" si="6"/>
        <v>5348.4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61"/>
      <c r="M274" s="107"/>
      <c r="N274" s="61"/>
      <c r="P274" s="270"/>
      <c r="Q274" s="61"/>
    </row>
    <row r="275" spans="1:24" ht="15.75">
      <c r="A275" s="284" t="s">
        <v>3648</v>
      </c>
      <c r="B275" s="3"/>
      <c r="C275" s="3"/>
      <c r="D275" s="32">
        <f t="shared" si="6"/>
        <v>3596.25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61"/>
      <c r="M275" s="284"/>
      <c r="N275" s="61"/>
      <c r="P275" s="270"/>
      <c r="Q275" s="61"/>
    </row>
    <row r="276" spans="1:24" ht="15.75">
      <c r="A276" s="107" t="s">
        <v>2730</v>
      </c>
      <c r="B276" s="3"/>
      <c r="C276" s="3"/>
      <c r="D276" s="32">
        <f t="shared" si="6"/>
        <v>2531.1499999999996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61"/>
      <c r="M276" s="107"/>
      <c r="N276" s="61"/>
      <c r="P276" s="270"/>
      <c r="Q276" s="61"/>
    </row>
    <row r="277" spans="1:24" ht="15.75">
      <c r="A277" s="107" t="s">
        <v>2728</v>
      </c>
      <c r="B277" s="3"/>
      <c r="C277" s="3"/>
      <c r="D277" s="32">
        <f t="shared" si="6"/>
        <v>4480.6000000000004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61"/>
      <c r="M277" s="107"/>
      <c r="N277" s="61"/>
      <c r="P277" s="270"/>
      <c r="Q277" s="61"/>
    </row>
    <row r="278" spans="1:24" ht="15.75">
      <c r="A278" s="107" t="s">
        <v>2709</v>
      </c>
      <c r="B278" s="3"/>
      <c r="C278" s="3"/>
      <c r="D278" s="32">
        <f t="shared" si="6"/>
        <v>3342.3500000000004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61"/>
      <c r="M278" s="107"/>
      <c r="N278" s="61"/>
      <c r="P278" s="270"/>
      <c r="Q278" s="61"/>
    </row>
    <row r="279" spans="1:24" ht="15.75">
      <c r="A279" s="107" t="s">
        <v>658</v>
      </c>
      <c r="B279" s="3"/>
      <c r="C279" s="3"/>
      <c r="D279" s="32">
        <f t="shared" si="6"/>
        <v>3591.8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61"/>
      <c r="M279" s="107"/>
      <c r="N279" s="61"/>
      <c r="P279" s="270"/>
      <c r="Q279" s="61"/>
    </row>
    <row r="280" spans="1:24" ht="15.75">
      <c r="A280" s="285" t="s">
        <v>1655</v>
      </c>
      <c r="B280" s="3"/>
      <c r="C280" s="3"/>
      <c r="D280" s="32">
        <f t="shared" si="6"/>
        <v>4029.75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61"/>
      <c r="M280" s="285"/>
      <c r="N280" s="61"/>
      <c r="P280" s="270"/>
      <c r="Q280" s="61"/>
    </row>
    <row r="281" spans="1:24" ht="15.75">
      <c r="D281" s="32"/>
    </row>
    <row r="282" spans="1:24" ht="15.75">
      <c r="D282" s="32"/>
    </row>
    <row r="283" spans="1:24" ht="15.75">
      <c r="D283" s="32"/>
    </row>
    <row r="284" spans="1:24" s="30" customFormat="1" ht="20.25">
      <c r="A284" s="30" t="s">
        <v>1241</v>
      </c>
      <c r="B284"/>
      <c r="C284"/>
      <c r="D284" s="31" t="s">
        <v>40</v>
      </c>
      <c r="E284" s="102" t="s">
        <v>4366</v>
      </c>
      <c r="F284" s="102" t="s">
        <v>4368</v>
      </c>
      <c r="G284" s="102" t="s">
        <v>4478</v>
      </c>
      <c r="H284" s="102" t="s">
        <v>4477</v>
      </c>
      <c r="I284" s="102" t="s">
        <v>4468</v>
      </c>
      <c r="J284" s="102" t="s">
        <v>4516</v>
      </c>
      <c r="K284" s="102" t="s">
        <v>4180</v>
      </c>
      <c r="L284" s="102" t="s">
        <v>4566</v>
      </c>
      <c r="M284" s="102" t="s">
        <v>4565</v>
      </c>
      <c r="N284" s="102" t="s">
        <v>4562</v>
      </c>
      <c r="O284" s="102" t="s">
        <v>4679</v>
      </c>
      <c r="P284" s="102" t="s">
        <v>4727</v>
      </c>
      <c r="Q284" s="102" t="s">
        <v>3207</v>
      </c>
      <c r="R284" s="102" t="s">
        <v>4964</v>
      </c>
      <c r="S284" s="102" t="s">
        <v>4965</v>
      </c>
      <c r="T284" s="102" t="s">
        <v>5001</v>
      </c>
    </row>
    <row r="285" spans="1:24" ht="15.75">
      <c r="A285" s="285" t="s">
        <v>1657</v>
      </c>
      <c r="B285" s="3"/>
      <c r="C285" s="3"/>
      <c r="D285" s="32">
        <f t="shared" ref="D285:D316" si="7">SUM(E285:DZ285)</f>
        <v>693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604">
        <v>52</v>
      </c>
      <c r="S285" s="604">
        <v>4.5</v>
      </c>
      <c r="T285" s="9">
        <v>74</v>
      </c>
      <c r="U285" s="601"/>
      <c r="V285" s="602"/>
      <c r="W285" s="603"/>
      <c r="X285" s="601"/>
    </row>
    <row r="286" spans="1:24" ht="15.75">
      <c r="A286" s="106" t="s">
        <v>1346</v>
      </c>
      <c r="B286" s="3"/>
      <c r="C286" s="3"/>
      <c r="D286" s="32">
        <f t="shared" si="7"/>
        <v>555.80000000000007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604">
        <v>0</v>
      </c>
      <c r="S286" s="604">
        <v>0</v>
      </c>
      <c r="T286" s="9">
        <v>7.7000000000000011</v>
      </c>
      <c r="U286" s="601"/>
      <c r="V286" s="602"/>
      <c r="W286" s="603"/>
      <c r="X286" s="601"/>
    </row>
    <row r="287" spans="1:24" ht="15.75">
      <c r="A287" s="284" t="s">
        <v>3620</v>
      </c>
      <c r="B287" s="3"/>
      <c r="C287" s="3"/>
      <c r="D287" s="32">
        <f t="shared" si="7"/>
        <v>706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604">
        <v>52</v>
      </c>
      <c r="S287" s="604">
        <v>0</v>
      </c>
      <c r="T287" s="9">
        <v>0</v>
      </c>
      <c r="U287" s="601"/>
      <c r="V287" s="602"/>
      <c r="W287" s="603"/>
      <c r="X287" s="601"/>
    </row>
    <row r="288" spans="1:24" ht="15.75">
      <c r="A288" s="106" t="s">
        <v>1337</v>
      </c>
      <c r="B288" s="3"/>
      <c r="C288" s="3"/>
      <c r="D288" s="32">
        <f t="shared" si="7"/>
        <v>870.9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604">
        <v>1.1000000000000001</v>
      </c>
      <c r="S288" s="604">
        <v>0</v>
      </c>
      <c r="T288" s="9">
        <v>0</v>
      </c>
      <c r="U288" s="403"/>
      <c r="V288" s="602"/>
      <c r="W288" s="603"/>
      <c r="X288" s="601"/>
    </row>
    <row r="289" spans="1:24" ht="15.75">
      <c r="A289" s="107" t="s">
        <v>2195</v>
      </c>
      <c r="B289" s="3"/>
      <c r="C289" s="3"/>
      <c r="D289" s="32">
        <f t="shared" si="7"/>
        <v>1055.25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604">
        <v>43.6</v>
      </c>
      <c r="S289" s="604">
        <v>0</v>
      </c>
      <c r="T289" s="9">
        <v>85.2</v>
      </c>
      <c r="U289" s="601"/>
      <c r="V289" s="602"/>
      <c r="W289" s="603"/>
      <c r="X289" s="601"/>
    </row>
    <row r="290" spans="1:24" ht="15.75">
      <c r="A290" s="285" t="s">
        <v>1</v>
      </c>
      <c r="B290" s="3"/>
      <c r="C290" s="3"/>
      <c r="D290" s="32">
        <f t="shared" si="7"/>
        <v>437.1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604">
        <v>38.5</v>
      </c>
      <c r="S290" s="604">
        <v>13.500000000000002</v>
      </c>
      <c r="T290" s="9">
        <v>82.5</v>
      </c>
      <c r="U290" s="601"/>
      <c r="V290" s="602"/>
      <c r="W290" s="603"/>
      <c r="X290" s="601"/>
    </row>
    <row r="291" spans="1:24" ht="15.75">
      <c r="A291" s="285" t="s">
        <v>1656</v>
      </c>
      <c r="B291" s="3"/>
      <c r="C291" s="3"/>
      <c r="D291" s="32">
        <f t="shared" si="7"/>
        <v>517.90000000000009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604">
        <v>49</v>
      </c>
      <c r="S291" s="604">
        <v>24.1</v>
      </c>
      <c r="T291" s="9">
        <v>19.5</v>
      </c>
      <c r="U291" s="601"/>
      <c r="V291" s="602"/>
      <c r="W291" s="603"/>
      <c r="X291" s="601"/>
    </row>
    <row r="292" spans="1:24" ht="15.75">
      <c r="A292" s="285" t="s">
        <v>1664</v>
      </c>
      <c r="B292" s="3"/>
      <c r="C292" s="3"/>
      <c r="D292" s="32">
        <f t="shared" si="7"/>
        <v>748.30000000000007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604">
        <v>5.2</v>
      </c>
      <c r="S292" s="604">
        <v>15.400000000000002</v>
      </c>
      <c r="T292" s="9">
        <v>50.3</v>
      </c>
      <c r="U292" s="601"/>
      <c r="V292" s="602"/>
      <c r="W292" s="603"/>
      <c r="X292" s="601"/>
    </row>
    <row r="293" spans="1:24" ht="15.75">
      <c r="A293" s="284" t="s">
        <v>3621</v>
      </c>
      <c r="B293" s="3"/>
      <c r="C293" s="3"/>
      <c r="D293" s="32">
        <f t="shared" si="7"/>
        <v>634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604">
        <v>0</v>
      </c>
      <c r="S293" s="604">
        <v>0</v>
      </c>
      <c r="T293" s="9">
        <v>0</v>
      </c>
      <c r="U293" s="601"/>
      <c r="V293" s="602"/>
      <c r="W293" s="603"/>
      <c r="X293" s="601"/>
    </row>
    <row r="294" spans="1:24" ht="15.75">
      <c r="A294" s="107" t="s">
        <v>2717</v>
      </c>
      <c r="B294" s="3"/>
      <c r="C294" s="3"/>
      <c r="D294" s="32">
        <f t="shared" si="7"/>
        <v>1079.1000000000001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604">
        <v>0</v>
      </c>
      <c r="S294" s="604">
        <v>19.5</v>
      </c>
      <c r="T294" s="9">
        <v>133.5</v>
      </c>
      <c r="U294" s="601"/>
      <c r="V294" s="602"/>
      <c r="W294" s="603"/>
      <c r="X294" s="601"/>
    </row>
    <row r="295" spans="1:24" ht="15.75">
      <c r="A295" s="107" t="s">
        <v>3622</v>
      </c>
      <c r="B295" s="3"/>
      <c r="C295" s="3"/>
      <c r="D295" s="32">
        <f t="shared" si="7"/>
        <v>695.09999999999991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604">
        <v>52</v>
      </c>
      <c r="S295" s="604">
        <v>0</v>
      </c>
      <c r="T295" s="9">
        <v>56</v>
      </c>
      <c r="U295" s="601"/>
      <c r="V295" s="602"/>
      <c r="W295" s="603"/>
      <c r="X295" s="601"/>
    </row>
    <row r="296" spans="1:24" ht="15.75">
      <c r="A296" s="106" t="s">
        <v>1342</v>
      </c>
      <c r="B296" s="3"/>
      <c r="C296" s="3"/>
      <c r="D296" s="32">
        <f t="shared" si="7"/>
        <v>906.5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604">
        <v>24</v>
      </c>
      <c r="S296" s="604">
        <v>0</v>
      </c>
      <c r="T296" s="9">
        <v>106</v>
      </c>
      <c r="U296" s="601"/>
      <c r="V296" s="602"/>
      <c r="W296" s="603"/>
      <c r="X296" s="601"/>
    </row>
    <row r="297" spans="1:24" ht="15.75">
      <c r="A297" s="107" t="s">
        <v>2848</v>
      </c>
      <c r="B297" s="3"/>
      <c r="C297" s="3"/>
      <c r="D297" s="32">
        <f t="shared" si="7"/>
        <v>677.19999999999993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604">
        <v>3.5999999999999996</v>
      </c>
      <c r="S297" s="604">
        <v>21.799999999999997</v>
      </c>
      <c r="T297" s="9">
        <v>0</v>
      </c>
      <c r="U297" s="601"/>
      <c r="V297" s="602"/>
      <c r="W297" s="603"/>
      <c r="X297" s="601"/>
    </row>
    <row r="298" spans="1:24" ht="15.75">
      <c r="A298" s="107" t="s">
        <v>675</v>
      </c>
      <c r="B298" s="3"/>
      <c r="C298" s="3"/>
      <c r="D298" s="32">
        <f t="shared" si="7"/>
        <v>662.3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604">
        <v>0</v>
      </c>
      <c r="S298" s="604">
        <v>0</v>
      </c>
      <c r="T298" s="9">
        <v>66.5</v>
      </c>
      <c r="U298" s="601"/>
      <c r="V298" s="602"/>
      <c r="W298" s="603"/>
      <c r="X298" s="601"/>
    </row>
    <row r="299" spans="1:24" ht="15.75">
      <c r="A299" s="107" t="s">
        <v>2707</v>
      </c>
      <c r="B299" s="3"/>
      <c r="C299" s="3"/>
      <c r="D299" s="32">
        <f t="shared" si="7"/>
        <v>1006.3999999999999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604">
        <v>48.5</v>
      </c>
      <c r="S299" s="604">
        <v>4.5</v>
      </c>
      <c r="T299" s="9">
        <v>85.5</v>
      </c>
      <c r="U299" s="601"/>
      <c r="V299" s="602"/>
      <c r="W299" s="603"/>
      <c r="X299" s="601"/>
    </row>
    <row r="300" spans="1:24" ht="15.75">
      <c r="A300" s="284" t="s">
        <v>3623</v>
      </c>
      <c r="B300" s="3"/>
      <c r="C300" s="3"/>
      <c r="D300" s="32">
        <f t="shared" si="7"/>
        <v>585.9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604">
        <v>0</v>
      </c>
      <c r="S300" s="604">
        <v>0</v>
      </c>
      <c r="T300" s="9">
        <v>92.5</v>
      </c>
      <c r="U300" s="601"/>
      <c r="V300" s="602"/>
      <c r="W300" s="603"/>
      <c r="X300" s="601"/>
    </row>
    <row r="301" spans="1:24" ht="15.75">
      <c r="A301" s="285" t="s">
        <v>1653</v>
      </c>
      <c r="B301" s="3"/>
      <c r="C301" s="3"/>
      <c r="D301" s="32">
        <f t="shared" si="7"/>
        <v>735.3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604">
        <v>71.5</v>
      </c>
      <c r="S301" s="604">
        <v>16.900000000000002</v>
      </c>
      <c r="T301" s="9">
        <v>14.3</v>
      </c>
      <c r="U301" s="601"/>
      <c r="V301" s="602"/>
      <c r="W301" s="603"/>
      <c r="X301" s="601"/>
    </row>
    <row r="302" spans="1:24" ht="15.75">
      <c r="A302" s="107" t="s">
        <v>2196</v>
      </c>
      <c r="B302" s="3"/>
      <c r="C302" s="3"/>
      <c r="D302" s="32">
        <f t="shared" si="7"/>
        <v>698.85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604">
        <v>56</v>
      </c>
      <c r="S302" s="604">
        <v>0</v>
      </c>
      <c r="T302" s="9">
        <v>0</v>
      </c>
      <c r="U302" s="601"/>
      <c r="V302" s="602"/>
      <c r="W302" s="603"/>
      <c r="X302" s="601"/>
    </row>
    <row r="303" spans="1:24" ht="15.75">
      <c r="A303" s="107" t="s">
        <v>153</v>
      </c>
      <c r="B303" s="3"/>
      <c r="C303" s="3"/>
      <c r="D303" s="32">
        <f t="shared" si="7"/>
        <v>993.1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604">
        <v>36</v>
      </c>
      <c r="S303" s="604">
        <v>3.3000000000000003</v>
      </c>
      <c r="T303" s="9">
        <v>71.400000000000006</v>
      </c>
      <c r="U303" s="601"/>
      <c r="V303" s="602"/>
      <c r="W303" s="603"/>
      <c r="X303" s="601"/>
    </row>
    <row r="304" spans="1:24" ht="15.75">
      <c r="A304" s="285" t="s">
        <v>1665</v>
      </c>
      <c r="B304" s="3"/>
      <c r="C304" s="3"/>
      <c r="D304" s="32">
        <f t="shared" si="7"/>
        <v>581.40000000000009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604">
        <v>60</v>
      </c>
      <c r="S304" s="604">
        <v>27.500000000000004</v>
      </c>
      <c r="T304" s="9">
        <v>0</v>
      </c>
      <c r="U304" s="601"/>
      <c r="V304" s="602"/>
      <c r="W304" s="603"/>
      <c r="X304" s="601"/>
    </row>
    <row r="305" spans="1:24" ht="15.75">
      <c r="A305" s="284" t="s">
        <v>3624</v>
      </c>
      <c r="B305" s="3"/>
      <c r="C305" s="3"/>
      <c r="D305" s="32">
        <f t="shared" si="7"/>
        <v>1126.8999999999999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604">
        <v>121</v>
      </c>
      <c r="S305" s="604">
        <v>8.4</v>
      </c>
      <c r="T305" s="9">
        <v>145.80000000000001</v>
      </c>
      <c r="U305" s="601"/>
      <c r="V305" s="602"/>
      <c r="W305" s="603"/>
      <c r="X305" s="601"/>
    </row>
    <row r="306" spans="1:24" ht="15.75">
      <c r="A306" s="107" t="s">
        <v>2212</v>
      </c>
      <c r="B306" s="3"/>
      <c r="C306" s="3"/>
      <c r="D306" s="32">
        <f t="shared" si="7"/>
        <v>1118.3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604">
        <v>58</v>
      </c>
      <c r="S306" s="604">
        <v>7.7000000000000011</v>
      </c>
      <c r="T306" s="9">
        <v>136.19999999999999</v>
      </c>
      <c r="U306" s="601"/>
      <c r="V306" s="602"/>
      <c r="W306" s="603"/>
      <c r="X306" s="601"/>
    </row>
    <row r="307" spans="1:24" ht="15.75">
      <c r="A307" s="284" t="s">
        <v>3625</v>
      </c>
      <c r="B307" s="3"/>
      <c r="C307" s="3"/>
      <c r="D307" s="32">
        <f t="shared" si="7"/>
        <v>723.10000000000014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604">
        <v>0</v>
      </c>
      <c r="S307" s="604">
        <v>31.6</v>
      </c>
      <c r="T307" s="9">
        <v>44</v>
      </c>
      <c r="U307" s="601"/>
      <c r="V307" s="602"/>
      <c r="W307" s="603"/>
      <c r="X307" s="601"/>
    </row>
    <row r="308" spans="1:24" ht="15.75">
      <c r="A308" s="107" t="s">
        <v>2720</v>
      </c>
      <c r="B308" s="3"/>
      <c r="C308" s="3"/>
      <c r="D308" s="32">
        <f t="shared" si="7"/>
        <v>926.2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604">
        <v>28.8</v>
      </c>
      <c r="S308" s="604">
        <v>20.7</v>
      </c>
      <c r="T308" s="9">
        <v>33.400000000000006</v>
      </c>
      <c r="U308" s="601"/>
      <c r="V308" s="602"/>
      <c r="W308" s="603"/>
      <c r="X308" s="601"/>
    </row>
    <row r="309" spans="1:24" ht="15.75">
      <c r="A309" s="285" t="s">
        <v>1661</v>
      </c>
      <c r="B309" s="3"/>
      <c r="C309" s="3"/>
      <c r="D309" s="32">
        <f t="shared" si="7"/>
        <v>793.5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604">
        <v>1.2</v>
      </c>
      <c r="S309" s="604">
        <v>0</v>
      </c>
      <c r="T309" s="9">
        <v>38.5</v>
      </c>
      <c r="U309" s="601"/>
      <c r="V309" s="602"/>
      <c r="W309" s="603"/>
      <c r="X309" s="601"/>
    </row>
    <row r="310" spans="1:24" ht="15.75">
      <c r="A310" s="285" t="s">
        <v>11</v>
      </c>
      <c r="B310" s="3"/>
      <c r="C310" s="3"/>
      <c r="D310" s="32">
        <f t="shared" si="7"/>
        <v>831.8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604">
        <v>0</v>
      </c>
      <c r="S310" s="604">
        <v>0</v>
      </c>
      <c r="T310" s="9">
        <v>0</v>
      </c>
      <c r="U310" s="601"/>
      <c r="V310" s="602"/>
      <c r="W310" s="603"/>
      <c r="X310" s="601"/>
    </row>
    <row r="311" spans="1:24" ht="15.75">
      <c r="A311" s="107" t="s">
        <v>2197</v>
      </c>
      <c r="B311" s="3"/>
      <c r="C311" s="3"/>
      <c r="D311" s="32">
        <f t="shared" si="7"/>
        <v>521.5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604">
        <v>22.4</v>
      </c>
      <c r="S311" s="604">
        <v>0</v>
      </c>
      <c r="T311" s="9">
        <v>107</v>
      </c>
      <c r="U311" s="601"/>
      <c r="V311" s="602"/>
      <c r="W311" s="603"/>
      <c r="X311" s="601"/>
    </row>
    <row r="312" spans="1:24" ht="15.75">
      <c r="A312" s="285" t="s">
        <v>1666</v>
      </c>
      <c r="B312" s="3"/>
      <c r="C312" s="3"/>
      <c r="D312" s="32">
        <f t="shared" si="7"/>
        <v>937.6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604">
        <v>0</v>
      </c>
      <c r="S312" s="604">
        <v>0</v>
      </c>
      <c r="T312" s="9">
        <v>84.1</v>
      </c>
      <c r="U312" s="601"/>
      <c r="V312" s="602"/>
      <c r="W312" s="603"/>
      <c r="X312" s="601"/>
    </row>
    <row r="313" spans="1:24" ht="15.75">
      <c r="A313" s="106" t="s">
        <v>1344</v>
      </c>
      <c r="B313" s="3"/>
      <c r="C313" s="3"/>
      <c r="D313" s="32">
        <f t="shared" si="7"/>
        <v>857.1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604">
        <v>1.2</v>
      </c>
      <c r="S313" s="604">
        <v>12.100000000000001</v>
      </c>
      <c r="T313" s="9">
        <v>38.299999999999997</v>
      </c>
      <c r="U313" s="601"/>
      <c r="V313" s="602"/>
      <c r="W313" s="603"/>
      <c r="X313" s="601"/>
    </row>
    <row r="314" spans="1:24" ht="15.75">
      <c r="A314" s="107" t="s">
        <v>633</v>
      </c>
      <c r="B314" s="3"/>
      <c r="C314" s="3"/>
      <c r="D314" s="32">
        <f t="shared" si="7"/>
        <v>677.90000000000009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604">
        <v>0</v>
      </c>
      <c r="S314" s="604">
        <v>44</v>
      </c>
      <c r="T314" s="9">
        <v>42</v>
      </c>
      <c r="U314" s="601"/>
      <c r="V314" s="602"/>
      <c r="W314" s="603"/>
      <c r="X314" s="601"/>
    </row>
    <row r="315" spans="1:24" ht="15.75">
      <c r="A315" s="285" t="s">
        <v>1658</v>
      </c>
      <c r="B315" s="3"/>
      <c r="C315" s="3"/>
      <c r="D315" s="32">
        <f t="shared" si="7"/>
        <v>566.55000000000007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604">
        <v>53.2</v>
      </c>
      <c r="S315" s="604">
        <v>0</v>
      </c>
      <c r="T315" s="9">
        <v>43.5</v>
      </c>
      <c r="U315" s="601"/>
      <c r="V315" s="602"/>
      <c r="W315" s="603"/>
      <c r="X315" s="601"/>
    </row>
    <row r="316" spans="1:24" ht="15.75">
      <c r="A316" s="107" t="s">
        <v>2716</v>
      </c>
      <c r="B316" s="3"/>
      <c r="C316" s="3"/>
      <c r="D316" s="32">
        <f t="shared" si="7"/>
        <v>742.5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604">
        <v>100.1</v>
      </c>
      <c r="S316" s="604">
        <v>43</v>
      </c>
      <c r="T316" s="9">
        <v>0</v>
      </c>
      <c r="U316" s="601"/>
      <c r="V316" s="602"/>
      <c r="W316" s="603"/>
      <c r="X316" s="601"/>
    </row>
    <row r="317" spans="1:24" ht="15.75">
      <c r="A317" s="284" t="s">
        <v>3626</v>
      </c>
      <c r="B317" s="3"/>
      <c r="C317" s="3"/>
      <c r="D317" s="32">
        <f t="shared" ref="D317:D348" si="8">SUM(E317:DZ317)</f>
        <v>406.8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604">
        <v>0</v>
      </c>
      <c r="S317" s="604">
        <v>0</v>
      </c>
      <c r="T317" s="9">
        <v>18.2</v>
      </c>
      <c r="U317" s="601"/>
      <c r="V317" s="602"/>
      <c r="W317" s="603"/>
      <c r="X317" s="601"/>
    </row>
    <row r="318" spans="1:24" ht="15.75">
      <c r="A318" s="107" t="s">
        <v>687</v>
      </c>
      <c r="B318" s="3"/>
      <c r="C318" s="3"/>
      <c r="D318" s="32">
        <f t="shared" si="8"/>
        <v>1094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604">
        <v>55.5</v>
      </c>
      <c r="S318" s="604">
        <v>60.2</v>
      </c>
      <c r="T318" s="9">
        <v>74.600000000000009</v>
      </c>
      <c r="U318" s="601"/>
      <c r="V318" s="602"/>
      <c r="W318" s="603"/>
      <c r="X318" s="601"/>
    </row>
    <row r="319" spans="1:24" ht="15.75">
      <c r="A319" s="107" t="s">
        <v>639</v>
      </c>
      <c r="B319" s="3"/>
      <c r="C319" s="3"/>
      <c r="D319" s="32">
        <f t="shared" si="8"/>
        <v>684.95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604">
        <v>3.5999999999999996</v>
      </c>
      <c r="S319" s="604">
        <v>22.5</v>
      </c>
      <c r="T319" s="9">
        <v>30.8</v>
      </c>
      <c r="U319" s="601"/>
      <c r="V319" s="602"/>
      <c r="W319" s="603"/>
      <c r="X319" s="601"/>
    </row>
    <row r="320" spans="1:24" ht="15.75">
      <c r="A320" s="284" t="s">
        <v>3655</v>
      </c>
      <c r="B320" s="3"/>
      <c r="C320" s="3"/>
      <c r="D320" s="32">
        <f t="shared" si="8"/>
        <v>842.69999999999993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604">
        <v>8.3000000000000007</v>
      </c>
      <c r="S320" s="604">
        <v>62.999999999999993</v>
      </c>
      <c r="T320" s="9">
        <v>19.5</v>
      </c>
      <c r="U320" s="601"/>
      <c r="V320" s="602"/>
      <c r="W320" s="603"/>
      <c r="X320" s="601"/>
    </row>
    <row r="321" spans="1:24" ht="15.75">
      <c r="A321" s="285" t="s">
        <v>15</v>
      </c>
      <c r="B321" s="3"/>
      <c r="C321" s="3"/>
      <c r="D321" s="32">
        <f t="shared" si="8"/>
        <v>781.49999999999989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604">
        <v>52</v>
      </c>
      <c r="S321" s="604">
        <v>15.6</v>
      </c>
      <c r="T321" s="9">
        <v>0</v>
      </c>
      <c r="U321" s="601"/>
      <c r="V321" s="602"/>
      <c r="W321" s="603"/>
      <c r="X321" s="601"/>
    </row>
    <row r="322" spans="1:24" ht="15.75">
      <c r="A322" s="107" t="s">
        <v>2725</v>
      </c>
      <c r="B322" s="3"/>
      <c r="C322" s="3"/>
      <c r="D322" s="32">
        <f t="shared" si="8"/>
        <v>830.2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604">
        <v>19.2</v>
      </c>
      <c r="S322" s="604">
        <v>0</v>
      </c>
      <c r="T322" s="9">
        <v>93.7</v>
      </c>
      <c r="U322" s="601"/>
      <c r="V322" s="602"/>
      <c r="W322" s="603"/>
      <c r="X322" s="601"/>
    </row>
    <row r="323" spans="1:24" ht="15.75">
      <c r="A323" s="284" t="s">
        <v>3627</v>
      </c>
      <c r="B323" s="3"/>
      <c r="C323" s="3"/>
      <c r="D323" s="32">
        <f t="shared" si="8"/>
        <v>743.6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604">
        <v>95.5</v>
      </c>
      <c r="S323" s="604">
        <v>7.7000000000000011</v>
      </c>
      <c r="T323" s="9">
        <v>29.9</v>
      </c>
      <c r="U323" s="601"/>
      <c r="V323" s="602"/>
      <c r="W323" s="603"/>
      <c r="X323" s="601"/>
    </row>
    <row r="324" spans="1:24" ht="15.75">
      <c r="A324" s="107" t="s">
        <v>2216</v>
      </c>
      <c r="B324" s="3"/>
      <c r="C324" s="3"/>
      <c r="D324" s="32">
        <f t="shared" si="8"/>
        <v>816.5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604">
        <v>1.1000000000000001</v>
      </c>
      <c r="S324" s="604">
        <v>0</v>
      </c>
      <c r="T324" s="9">
        <v>82.4</v>
      </c>
      <c r="U324" s="601"/>
      <c r="V324" s="602"/>
      <c r="W324" s="603"/>
      <c r="X324" s="601"/>
    </row>
    <row r="325" spans="1:24" ht="15.75">
      <c r="A325" s="284" t="s">
        <v>3628</v>
      </c>
      <c r="B325" s="3"/>
      <c r="C325" s="3"/>
      <c r="D325" s="32">
        <f t="shared" si="8"/>
        <v>643.1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604">
        <v>0</v>
      </c>
      <c r="S325" s="604">
        <v>42</v>
      </c>
      <c r="T325" s="9">
        <v>1.2</v>
      </c>
      <c r="U325" s="601"/>
      <c r="V325" s="602"/>
      <c r="W325" s="603"/>
      <c r="X325" s="601"/>
    </row>
    <row r="326" spans="1:24" ht="15.75">
      <c r="A326" s="285" t="s">
        <v>1654</v>
      </c>
      <c r="B326" s="3"/>
      <c r="C326" s="3"/>
      <c r="D326" s="32">
        <f t="shared" si="8"/>
        <v>632.79999999999995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604">
        <v>0</v>
      </c>
      <c r="S326" s="604">
        <v>36</v>
      </c>
      <c r="T326" s="9">
        <v>26</v>
      </c>
      <c r="U326" s="601"/>
      <c r="V326" s="602"/>
      <c r="W326" s="603"/>
      <c r="X326" s="601"/>
    </row>
    <row r="327" spans="1:24" ht="15.75">
      <c r="A327" s="285" t="s">
        <v>17</v>
      </c>
      <c r="B327" s="3"/>
      <c r="C327" s="3"/>
      <c r="D327" s="32">
        <f t="shared" si="8"/>
        <v>830.4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604">
        <v>16.5</v>
      </c>
      <c r="S327" s="604">
        <v>21.799999999999997</v>
      </c>
      <c r="T327" s="9">
        <v>66.2</v>
      </c>
      <c r="U327" s="601"/>
      <c r="V327" s="602"/>
      <c r="W327" s="603"/>
      <c r="X327" s="601"/>
    </row>
    <row r="328" spans="1:24" ht="15.75">
      <c r="A328" s="284" t="s">
        <v>3629</v>
      </c>
      <c r="B328" s="3"/>
      <c r="C328" s="3"/>
      <c r="D328" s="32">
        <f t="shared" si="8"/>
        <v>795.09999999999991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604">
        <v>53.3</v>
      </c>
      <c r="S328" s="604">
        <v>21</v>
      </c>
      <c r="T328" s="9">
        <v>40.5</v>
      </c>
      <c r="U328" s="601"/>
      <c r="V328" s="602"/>
      <c r="W328" s="603"/>
      <c r="X328" s="601"/>
    </row>
    <row r="329" spans="1:24" ht="15.75">
      <c r="A329" s="107" t="s">
        <v>162</v>
      </c>
      <c r="B329" s="3"/>
      <c r="C329" s="3"/>
      <c r="D329" s="32">
        <f t="shared" si="8"/>
        <v>791.70000000000016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604">
        <v>30.7</v>
      </c>
      <c r="S329" s="604">
        <v>3.5999999999999996</v>
      </c>
      <c r="T329" s="9">
        <v>35</v>
      </c>
      <c r="U329" s="601"/>
      <c r="V329" s="602"/>
      <c r="W329" s="603"/>
      <c r="X329" s="601"/>
    </row>
    <row r="330" spans="1:24" ht="15.75">
      <c r="A330" s="107" t="s">
        <v>2201</v>
      </c>
      <c r="B330" s="3"/>
      <c r="C330" s="3"/>
      <c r="D330" s="32">
        <f t="shared" si="8"/>
        <v>692.30000000000007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604">
        <v>3.5999999999999996</v>
      </c>
      <c r="S330" s="604">
        <v>0</v>
      </c>
      <c r="T330" s="9">
        <v>45.5</v>
      </c>
      <c r="U330" s="601"/>
      <c r="V330" s="602"/>
      <c r="W330" s="603"/>
      <c r="X330" s="601"/>
    </row>
    <row r="331" spans="1:24" ht="15.75">
      <c r="A331" s="284" t="s">
        <v>3630</v>
      </c>
      <c r="B331" s="3"/>
      <c r="C331" s="3"/>
      <c r="D331" s="32">
        <f t="shared" si="8"/>
        <v>890.50000000000023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604">
        <v>4.1999999999999993</v>
      </c>
      <c r="S331" s="604">
        <v>4.1999999999999993</v>
      </c>
      <c r="T331" s="9">
        <v>84</v>
      </c>
      <c r="U331" s="601"/>
      <c r="V331" s="602"/>
      <c r="W331" s="603"/>
      <c r="X331" s="601"/>
    </row>
    <row r="332" spans="1:24" ht="15.75">
      <c r="A332" s="107" t="s">
        <v>2719</v>
      </c>
      <c r="B332" s="3"/>
      <c r="C332" s="3"/>
      <c r="D332" s="32">
        <f t="shared" si="8"/>
        <v>1021.8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604">
        <v>1.2</v>
      </c>
      <c r="S332" s="604">
        <v>0</v>
      </c>
      <c r="T332" s="9">
        <v>58.900000000000006</v>
      </c>
      <c r="U332" s="601"/>
      <c r="V332" s="602"/>
      <c r="W332" s="603"/>
      <c r="X332" s="601"/>
    </row>
    <row r="333" spans="1:24" ht="15.75">
      <c r="A333" s="107" t="s">
        <v>2220</v>
      </c>
      <c r="B333" s="3"/>
      <c r="C333" s="3"/>
      <c r="D333" s="32">
        <f t="shared" si="8"/>
        <v>998.4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604">
        <v>55.9</v>
      </c>
      <c r="S333" s="604">
        <v>49.5</v>
      </c>
      <c r="T333" s="9">
        <v>79.5</v>
      </c>
      <c r="U333" s="601"/>
      <c r="V333" s="602"/>
      <c r="W333" s="603"/>
      <c r="X333" s="601"/>
    </row>
    <row r="334" spans="1:24" ht="15.75">
      <c r="A334" s="107" t="s">
        <v>2711</v>
      </c>
      <c r="B334" s="3"/>
      <c r="C334" s="3"/>
      <c r="D334" s="32">
        <f t="shared" si="8"/>
        <v>922.80000000000007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604">
        <v>22</v>
      </c>
      <c r="S334" s="604">
        <v>0</v>
      </c>
      <c r="T334" s="9">
        <v>95</v>
      </c>
      <c r="U334" s="601"/>
      <c r="V334" s="602"/>
      <c r="W334" s="603"/>
      <c r="X334" s="601"/>
    </row>
    <row r="335" spans="1:24" ht="15.75">
      <c r="A335" s="284" t="s">
        <v>3631</v>
      </c>
      <c r="B335" s="3"/>
      <c r="C335" s="3"/>
      <c r="D335" s="32">
        <f t="shared" si="8"/>
        <v>942.30000000000007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604">
        <v>0</v>
      </c>
      <c r="S335" s="604">
        <v>19.5</v>
      </c>
      <c r="T335" s="9">
        <v>92.5</v>
      </c>
      <c r="U335" s="601"/>
      <c r="V335" s="602"/>
      <c r="W335" s="603"/>
      <c r="X335" s="601"/>
    </row>
    <row r="336" spans="1:24" ht="15.75">
      <c r="A336" s="107" t="s">
        <v>2200</v>
      </c>
      <c r="B336" s="3"/>
      <c r="C336" s="3"/>
      <c r="D336" s="32">
        <f t="shared" si="8"/>
        <v>892.50000000000011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604">
        <v>50</v>
      </c>
      <c r="S336" s="604">
        <v>30.1</v>
      </c>
      <c r="T336" s="9">
        <v>103.5</v>
      </c>
      <c r="U336" s="601"/>
      <c r="V336" s="602"/>
      <c r="W336" s="603"/>
      <c r="X336" s="601"/>
    </row>
    <row r="337" spans="1:24" ht="15.75">
      <c r="A337" s="284" t="s">
        <v>3632</v>
      </c>
      <c r="B337" s="3"/>
      <c r="C337" s="3"/>
      <c r="D337" s="32">
        <f t="shared" si="8"/>
        <v>842.7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604">
        <v>0</v>
      </c>
      <c r="S337" s="604">
        <v>14.3</v>
      </c>
      <c r="T337" s="9">
        <v>200.5</v>
      </c>
      <c r="U337" s="601"/>
      <c r="V337" s="602"/>
      <c r="W337" s="603"/>
      <c r="X337" s="601"/>
    </row>
    <row r="338" spans="1:24" ht="15.75">
      <c r="A338" s="107" t="s">
        <v>2733</v>
      </c>
      <c r="B338" s="3"/>
      <c r="C338" s="3"/>
      <c r="D338" s="32">
        <f t="shared" si="8"/>
        <v>873.6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604">
        <v>47.3</v>
      </c>
      <c r="S338" s="604">
        <v>50.7</v>
      </c>
      <c r="T338" s="9">
        <v>72</v>
      </c>
      <c r="U338" s="601"/>
      <c r="V338" s="602"/>
      <c r="W338" s="603"/>
      <c r="X338" s="601"/>
    </row>
    <row r="339" spans="1:24" ht="15.75">
      <c r="A339" s="107" t="s">
        <v>704</v>
      </c>
      <c r="B339" s="3"/>
      <c r="C339" s="3"/>
      <c r="D339" s="32">
        <f t="shared" si="8"/>
        <v>1017.2999999999998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604">
        <v>38.5</v>
      </c>
      <c r="S339" s="604">
        <v>23.3</v>
      </c>
      <c r="T339" s="9">
        <v>39</v>
      </c>
      <c r="U339" s="601"/>
      <c r="V339" s="602"/>
      <c r="W339" s="603"/>
      <c r="X339" s="601"/>
    </row>
    <row r="340" spans="1:24" ht="15.75">
      <c r="A340" s="107" t="s">
        <v>2732</v>
      </c>
      <c r="B340" s="3"/>
      <c r="C340" s="3"/>
      <c r="D340" s="32">
        <f t="shared" si="8"/>
        <v>655.9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604">
        <v>56</v>
      </c>
      <c r="S340" s="604">
        <v>0</v>
      </c>
      <c r="T340" s="9">
        <v>45</v>
      </c>
      <c r="U340" s="601"/>
      <c r="V340" s="602"/>
      <c r="W340" s="603"/>
      <c r="X340" s="601"/>
    </row>
    <row r="341" spans="1:24" ht="15.75">
      <c r="A341" s="285" t="s">
        <v>2325</v>
      </c>
      <c r="B341" s="3"/>
      <c r="C341" s="3"/>
      <c r="D341" s="32">
        <f t="shared" si="8"/>
        <v>856.69999999999993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604">
        <v>3.5999999999999996</v>
      </c>
      <c r="S341" s="604">
        <v>0</v>
      </c>
      <c r="T341" s="9">
        <v>16.900000000000002</v>
      </c>
      <c r="U341" s="601"/>
      <c r="V341" s="602"/>
      <c r="W341" s="603"/>
      <c r="X341" s="601"/>
    </row>
    <row r="342" spans="1:24" ht="15.75">
      <c r="A342" s="107" t="s">
        <v>3633</v>
      </c>
      <c r="B342" s="3"/>
      <c r="C342" s="3"/>
      <c r="D342" s="32">
        <f t="shared" si="8"/>
        <v>897.4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604">
        <v>38.5</v>
      </c>
      <c r="S342" s="604">
        <v>26.200000000000003</v>
      </c>
      <c r="T342" s="9">
        <v>0</v>
      </c>
      <c r="U342" s="601"/>
      <c r="V342" s="602"/>
      <c r="W342" s="603"/>
      <c r="X342" s="601"/>
    </row>
    <row r="343" spans="1:24" ht="15.75">
      <c r="A343" s="107" t="s">
        <v>2715</v>
      </c>
      <c r="B343" s="3"/>
      <c r="C343" s="3"/>
      <c r="D343" s="32">
        <f t="shared" si="8"/>
        <v>704.5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604">
        <v>0</v>
      </c>
      <c r="S343" s="604">
        <v>3.5999999999999996</v>
      </c>
      <c r="T343" s="9">
        <v>0</v>
      </c>
      <c r="U343" s="601"/>
      <c r="V343" s="602"/>
      <c r="W343" s="603"/>
      <c r="X343" s="601"/>
    </row>
    <row r="344" spans="1:24" ht="15.75">
      <c r="A344" s="107" t="s">
        <v>700</v>
      </c>
      <c r="B344" s="3"/>
      <c r="C344" s="3"/>
      <c r="D344" s="32">
        <f t="shared" si="8"/>
        <v>904.3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604">
        <v>119.5</v>
      </c>
      <c r="S344" s="604">
        <v>7.7000000000000011</v>
      </c>
      <c r="T344" s="9">
        <v>130.4</v>
      </c>
      <c r="U344" s="601"/>
      <c r="V344" s="602"/>
      <c r="W344" s="603"/>
      <c r="X344" s="601"/>
    </row>
    <row r="345" spans="1:24" ht="15.75">
      <c r="A345" s="284" t="s">
        <v>21</v>
      </c>
      <c r="B345" s="3"/>
      <c r="C345" s="3"/>
      <c r="D345" s="32">
        <f t="shared" si="8"/>
        <v>903.29999999999984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604">
        <v>1.3</v>
      </c>
      <c r="S345" s="604">
        <v>0</v>
      </c>
      <c r="T345" s="9">
        <v>14.3</v>
      </c>
      <c r="U345" s="601"/>
      <c r="V345" s="602"/>
      <c r="W345" s="603"/>
      <c r="X345" s="601"/>
    </row>
    <row r="346" spans="1:24" ht="15.75">
      <c r="A346" s="107" t="s">
        <v>141</v>
      </c>
      <c r="B346" s="3"/>
      <c r="C346" s="3"/>
      <c r="D346" s="32">
        <f t="shared" si="8"/>
        <v>917.30000000000007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604">
        <v>52</v>
      </c>
      <c r="S346" s="604">
        <v>13.2</v>
      </c>
      <c r="T346" s="9">
        <v>130.5</v>
      </c>
      <c r="U346" s="601"/>
      <c r="V346" s="602"/>
      <c r="W346" s="603"/>
      <c r="X346" s="601"/>
    </row>
    <row r="347" spans="1:24" ht="15.75">
      <c r="A347" s="107" t="s">
        <v>2193</v>
      </c>
      <c r="B347" s="3"/>
      <c r="C347" s="3"/>
      <c r="D347" s="32">
        <f t="shared" si="8"/>
        <v>653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604">
        <v>38.5</v>
      </c>
      <c r="S347" s="604">
        <v>9.2000000000000011</v>
      </c>
      <c r="T347" s="9">
        <v>91</v>
      </c>
      <c r="U347" s="601"/>
      <c r="V347" s="602"/>
      <c r="W347" s="603"/>
      <c r="X347" s="601"/>
    </row>
    <row r="348" spans="1:24" ht="15.75">
      <c r="A348" s="285" t="s">
        <v>1667</v>
      </c>
      <c r="B348" s="3"/>
      <c r="C348" s="3"/>
      <c r="D348" s="32">
        <f t="shared" si="8"/>
        <v>674.4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604">
        <v>56</v>
      </c>
      <c r="S348" s="604">
        <v>3.9000000000000004</v>
      </c>
      <c r="T348" s="9">
        <v>60</v>
      </c>
      <c r="U348" s="601"/>
      <c r="V348" s="602"/>
      <c r="W348" s="603"/>
      <c r="X348" s="601"/>
    </row>
    <row r="349" spans="1:24" ht="15.75">
      <c r="A349" s="284" t="s">
        <v>3634</v>
      </c>
      <c r="B349" s="3"/>
      <c r="C349" s="3"/>
      <c r="D349" s="32">
        <f t="shared" ref="D349:D380" si="9">SUM(E349:DZ349)</f>
        <v>919.2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604">
        <v>0</v>
      </c>
      <c r="S349" s="604">
        <v>18.2</v>
      </c>
      <c r="T349" s="9">
        <v>90</v>
      </c>
      <c r="U349" s="601"/>
      <c r="V349" s="602"/>
      <c r="W349" s="603"/>
      <c r="X349" s="601"/>
    </row>
    <row r="350" spans="1:24" ht="15.75">
      <c r="A350" s="107" t="s">
        <v>2726</v>
      </c>
      <c r="B350" s="3"/>
      <c r="C350" s="3"/>
      <c r="D350" s="32">
        <f t="shared" si="9"/>
        <v>689.19999999999993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604">
        <v>0</v>
      </c>
      <c r="S350" s="604">
        <v>31.4</v>
      </c>
      <c r="T350" s="9">
        <v>36</v>
      </c>
      <c r="U350" s="601"/>
      <c r="V350" s="602"/>
      <c r="W350" s="603"/>
      <c r="X350" s="601"/>
    </row>
    <row r="351" spans="1:24" ht="15.75">
      <c r="A351" s="107" t="s">
        <v>2203</v>
      </c>
      <c r="B351" s="3"/>
      <c r="C351" s="3"/>
      <c r="D351" s="32">
        <f t="shared" si="9"/>
        <v>815.80000000000007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604">
        <v>1.1000000000000001</v>
      </c>
      <c r="S351" s="604">
        <v>0</v>
      </c>
      <c r="T351" s="9">
        <v>48.6</v>
      </c>
      <c r="U351" s="601"/>
      <c r="V351" s="602"/>
      <c r="W351" s="603"/>
      <c r="X351" s="601"/>
    </row>
    <row r="352" spans="1:24" ht="15.75">
      <c r="A352" s="285" t="s">
        <v>1668</v>
      </c>
      <c r="B352" s="3"/>
      <c r="C352" s="3"/>
      <c r="D352" s="32">
        <f t="shared" si="9"/>
        <v>752.7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604">
        <v>0</v>
      </c>
      <c r="S352" s="604">
        <v>14.3</v>
      </c>
      <c r="T352" s="9">
        <v>0</v>
      </c>
      <c r="U352" s="601"/>
      <c r="V352" s="602"/>
      <c r="W352" s="603"/>
      <c r="X352" s="601"/>
    </row>
    <row r="353" spans="1:24" ht="15.75">
      <c r="A353" s="284" t="s">
        <v>3635</v>
      </c>
      <c r="B353" s="3"/>
      <c r="C353" s="3"/>
      <c r="D353" s="32">
        <f t="shared" si="9"/>
        <v>581.69999999999993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604">
        <v>56</v>
      </c>
      <c r="S353" s="604">
        <v>0</v>
      </c>
      <c r="T353" s="9">
        <v>0</v>
      </c>
      <c r="U353" s="601"/>
      <c r="V353" s="602"/>
      <c r="W353" s="603"/>
      <c r="X353" s="601"/>
    </row>
    <row r="354" spans="1:24" ht="15.75">
      <c r="A354" s="284" t="s">
        <v>3636</v>
      </c>
      <c r="B354" s="3"/>
      <c r="C354" s="3"/>
      <c r="D354" s="32">
        <f t="shared" si="9"/>
        <v>891.69999999999993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604">
        <v>0</v>
      </c>
      <c r="S354" s="604">
        <v>47.3</v>
      </c>
      <c r="T354" s="9">
        <v>132.6</v>
      </c>
      <c r="U354" s="601"/>
      <c r="V354" s="602"/>
      <c r="W354" s="603"/>
      <c r="X354" s="601"/>
    </row>
    <row r="355" spans="1:24" ht="15.75">
      <c r="A355" s="107" t="s">
        <v>667</v>
      </c>
      <c r="B355" s="3"/>
      <c r="C355" s="3"/>
      <c r="D355" s="32">
        <f t="shared" si="9"/>
        <v>1268.8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604">
        <v>28.600000000000005</v>
      </c>
      <c r="S355" s="604">
        <v>16.900000000000002</v>
      </c>
      <c r="T355" s="9">
        <v>42</v>
      </c>
      <c r="U355" s="601"/>
      <c r="V355" s="602"/>
      <c r="W355" s="603"/>
      <c r="X355" s="601"/>
    </row>
    <row r="356" spans="1:24" ht="15.75">
      <c r="A356" s="107" t="s">
        <v>2202</v>
      </c>
      <c r="B356" s="3"/>
      <c r="C356" s="3"/>
      <c r="D356" s="32">
        <f t="shared" si="9"/>
        <v>798.69999999999993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604">
        <v>30</v>
      </c>
      <c r="S356" s="604">
        <v>0</v>
      </c>
      <c r="T356" s="9">
        <v>38.5</v>
      </c>
      <c r="U356" s="601"/>
      <c r="V356" s="602"/>
      <c r="W356" s="603"/>
      <c r="X356" s="601"/>
    </row>
    <row r="357" spans="1:24" ht="15.75">
      <c r="A357" s="107" t="s">
        <v>2209</v>
      </c>
      <c r="B357" s="3"/>
      <c r="C357" s="3"/>
      <c r="D357" s="32">
        <f t="shared" si="9"/>
        <v>670.6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604">
        <v>3.3000000000000003</v>
      </c>
      <c r="S357" s="604">
        <v>1.4</v>
      </c>
      <c r="T357" s="9">
        <v>39</v>
      </c>
      <c r="U357" s="601"/>
      <c r="V357" s="602"/>
      <c r="W357" s="603"/>
      <c r="X357" s="601"/>
    </row>
    <row r="358" spans="1:24" ht="15.75">
      <c r="A358" s="107" t="s">
        <v>668</v>
      </c>
      <c r="B358" s="3"/>
      <c r="C358" s="3"/>
      <c r="D358" s="32">
        <f t="shared" si="9"/>
        <v>1119.1500000000001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604">
        <v>3.9000000000000004</v>
      </c>
      <c r="S358" s="604">
        <v>0</v>
      </c>
      <c r="T358" s="9">
        <v>110</v>
      </c>
      <c r="U358" s="601"/>
      <c r="V358" s="602"/>
      <c r="W358" s="603"/>
      <c r="X358" s="601"/>
    </row>
    <row r="359" spans="1:24" ht="15.75">
      <c r="A359" s="107" t="s">
        <v>3637</v>
      </c>
      <c r="B359" s="3"/>
      <c r="C359" s="3"/>
      <c r="D359" s="32">
        <f t="shared" si="9"/>
        <v>879.6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604">
        <v>3.5999999999999996</v>
      </c>
      <c r="S359" s="604">
        <v>45.5</v>
      </c>
      <c r="T359" s="9">
        <v>1.3</v>
      </c>
      <c r="U359" s="601"/>
      <c r="V359" s="602"/>
      <c r="W359" s="603"/>
      <c r="X359" s="601"/>
    </row>
    <row r="360" spans="1:24" ht="15.75">
      <c r="A360" s="285" t="s">
        <v>23</v>
      </c>
      <c r="B360" s="3"/>
      <c r="C360" s="3"/>
      <c r="D360" s="32">
        <f t="shared" si="9"/>
        <v>839.6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604">
        <v>26.4</v>
      </c>
      <c r="S360" s="604">
        <v>42</v>
      </c>
      <c r="T360" s="9">
        <v>81.599999999999994</v>
      </c>
      <c r="U360" s="601"/>
      <c r="V360" s="602"/>
      <c r="W360" s="603"/>
      <c r="X360" s="601"/>
    </row>
    <row r="361" spans="1:24" ht="15.75">
      <c r="A361" s="285" t="s">
        <v>25</v>
      </c>
      <c r="B361" s="3"/>
      <c r="C361" s="3"/>
      <c r="D361" s="32">
        <f t="shared" si="9"/>
        <v>1090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604">
        <v>56</v>
      </c>
      <c r="S361" s="604">
        <v>0</v>
      </c>
      <c r="T361" s="9">
        <v>0</v>
      </c>
      <c r="U361" s="601"/>
      <c r="V361" s="602"/>
      <c r="W361" s="603"/>
      <c r="X361" s="601"/>
    </row>
    <row r="362" spans="1:24" ht="15.75">
      <c r="A362" s="107" t="s">
        <v>2712</v>
      </c>
      <c r="B362" s="3"/>
      <c r="C362" s="3"/>
      <c r="D362" s="32">
        <f t="shared" si="9"/>
        <v>895.9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604">
        <v>41.8</v>
      </c>
      <c r="S362" s="604">
        <v>19.5</v>
      </c>
      <c r="T362" s="9">
        <v>64.599999999999994</v>
      </c>
      <c r="U362" s="601"/>
      <c r="V362" s="602"/>
      <c r="W362" s="603"/>
      <c r="X362" s="601"/>
    </row>
    <row r="363" spans="1:24" ht="15.75">
      <c r="A363" s="106" t="s">
        <v>1343</v>
      </c>
      <c r="B363" s="3"/>
      <c r="C363" s="3"/>
      <c r="D363" s="32">
        <f t="shared" si="9"/>
        <v>703.4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604">
        <v>0</v>
      </c>
      <c r="S363" s="604">
        <v>14.3</v>
      </c>
      <c r="T363" s="9">
        <v>36</v>
      </c>
      <c r="U363" s="601"/>
      <c r="V363" s="602"/>
      <c r="W363" s="603"/>
      <c r="X363" s="601"/>
    </row>
    <row r="364" spans="1:24" ht="15.75">
      <c r="A364" s="106" t="s">
        <v>1345</v>
      </c>
      <c r="B364" s="3"/>
      <c r="C364" s="3"/>
      <c r="D364" s="32">
        <f t="shared" si="9"/>
        <v>795.10000000000014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604">
        <v>56</v>
      </c>
      <c r="S364" s="604">
        <v>18.2</v>
      </c>
      <c r="T364" s="9">
        <v>48.6</v>
      </c>
      <c r="U364" s="601"/>
      <c r="V364" s="602"/>
      <c r="W364" s="603"/>
      <c r="X364" s="601"/>
    </row>
    <row r="365" spans="1:24" ht="15.75">
      <c r="A365" s="107" t="s">
        <v>2713</v>
      </c>
      <c r="B365" s="3"/>
      <c r="C365" s="3"/>
      <c r="D365" s="32">
        <f t="shared" si="9"/>
        <v>860.20000000000016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604">
        <v>39.6</v>
      </c>
      <c r="S365" s="604">
        <v>7.7000000000000011</v>
      </c>
      <c r="T365" s="9">
        <v>41.6</v>
      </c>
      <c r="U365" s="601"/>
      <c r="V365" s="602"/>
      <c r="W365" s="603"/>
      <c r="X365" s="601"/>
    </row>
    <row r="366" spans="1:24" ht="15.75">
      <c r="A366" s="284" t="s">
        <v>3638</v>
      </c>
      <c r="B366" s="3"/>
      <c r="C366" s="3"/>
      <c r="D366" s="32">
        <f t="shared" si="9"/>
        <v>1067.5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604">
        <v>56</v>
      </c>
      <c r="S366" s="604">
        <v>14.3</v>
      </c>
      <c r="T366" s="9">
        <v>42</v>
      </c>
      <c r="U366" s="601"/>
      <c r="V366" s="602"/>
      <c r="W366" s="603"/>
      <c r="X366" s="601"/>
    </row>
    <row r="367" spans="1:24" ht="15.75">
      <c r="A367" s="284" t="s">
        <v>3639</v>
      </c>
      <c r="B367" s="3"/>
      <c r="C367" s="3"/>
      <c r="D367" s="32">
        <f t="shared" si="9"/>
        <v>905.9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604">
        <v>9.3999999999999986</v>
      </c>
      <c r="S367" s="604">
        <v>21</v>
      </c>
      <c r="T367" s="9">
        <v>21</v>
      </c>
      <c r="U367" s="601"/>
      <c r="V367" s="602"/>
      <c r="W367" s="603"/>
      <c r="X367" s="601"/>
    </row>
    <row r="368" spans="1:24" s="30" customFormat="1" ht="15.75" customHeight="1">
      <c r="A368" s="107" t="s">
        <v>2198</v>
      </c>
      <c r="B368" s="3"/>
      <c r="C368" s="3"/>
      <c r="D368" s="32">
        <f t="shared" si="9"/>
        <v>852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604">
        <v>36</v>
      </c>
      <c r="S368" s="604">
        <v>45</v>
      </c>
      <c r="T368" s="9">
        <v>48</v>
      </c>
      <c r="U368" s="601"/>
      <c r="V368" s="602"/>
      <c r="W368" s="603"/>
      <c r="X368" s="601"/>
    </row>
    <row r="369" spans="1:24" ht="15.75">
      <c r="A369" s="107" t="s">
        <v>651</v>
      </c>
      <c r="B369" s="3"/>
      <c r="C369" s="3"/>
      <c r="D369" s="32">
        <f t="shared" si="9"/>
        <v>759.69999999999993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604">
        <v>0</v>
      </c>
      <c r="S369" s="604">
        <v>19.5</v>
      </c>
      <c r="T369" s="9">
        <v>27.500000000000004</v>
      </c>
      <c r="U369" s="601"/>
      <c r="V369" s="602"/>
      <c r="W369" s="603"/>
      <c r="X369" s="601"/>
    </row>
    <row r="370" spans="1:24" ht="15.75">
      <c r="A370" s="107" t="s">
        <v>682</v>
      </c>
      <c r="B370" s="3"/>
      <c r="C370" s="3"/>
      <c r="D370" s="32">
        <f t="shared" si="9"/>
        <v>520.6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604">
        <v>38.700000000000003</v>
      </c>
      <c r="S370" s="604">
        <v>15.399999999999999</v>
      </c>
      <c r="T370" s="9">
        <v>0</v>
      </c>
      <c r="U370" s="601"/>
      <c r="V370" s="602"/>
      <c r="W370" s="603"/>
      <c r="X370" s="601"/>
    </row>
    <row r="371" spans="1:24" ht="15.75">
      <c r="A371" s="107" t="s">
        <v>2708</v>
      </c>
      <c r="B371" s="3"/>
      <c r="C371" s="3"/>
      <c r="D371" s="32">
        <f t="shared" si="9"/>
        <v>838.10000000000014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604">
        <v>1.1000000000000001</v>
      </c>
      <c r="S371" s="604">
        <v>42</v>
      </c>
      <c r="T371" s="9">
        <v>18.100000000000001</v>
      </c>
      <c r="U371" s="601"/>
      <c r="V371" s="602"/>
      <c r="W371" s="603"/>
      <c r="X371" s="601"/>
    </row>
    <row r="372" spans="1:24" ht="15.75">
      <c r="A372" s="107" t="s">
        <v>2734</v>
      </c>
      <c r="B372" s="3"/>
      <c r="C372" s="3"/>
      <c r="D372" s="32">
        <f t="shared" si="9"/>
        <v>683.5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604">
        <v>0</v>
      </c>
      <c r="S372" s="604">
        <v>3.5999999999999996</v>
      </c>
      <c r="T372" s="9">
        <v>19.5</v>
      </c>
      <c r="U372" s="601"/>
      <c r="V372" s="602"/>
      <c r="W372" s="603"/>
      <c r="X372" s="601"/>
    </row>
    <row r="373" spans="1:24" ht="15.75">
      <c r="A373" s="284" t="s">
        <v>3640</v>
      </c>
      <c r="B373" s="3"/>
      <c r="C373" s="3"/>
      <c r="D373" s="32">
        <f t="shared" si="9"/>
        <v>756.1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604">
        <v>44</v>
      </c>
      <c r="S373" s="604">
        <v>27.500000000000004</v>
      </c>
      <c r="T373" s="9">
        <v>96</v>
      </c>
      <c r="U373" s="601"/>
      <c r="V373" s="602"/>
      <c r="W373" s="603"/>
      <c r="X373" s="601"/>
    </row>
    <row r="374" spans="1:24" ht="15.75">
      <c r="A374" s="284" t="s">
        <v>3641</v>
      </c>
      <c r="B374" s="3"/>
      <c r="C374" s="3"/>
      <c r="D374" s="32">
        <f t="shared" si="9"/>
        <v>757.59999999999991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604">
        <v>7</v>
      </c>
      <c r="S374" s="604">
        <v>26</v>
      </c>
      <c r="T374" s="9">
        <v>42</v>
      </c>
      <c r="U374" s="601"/>
      <c r="V374" s="602"/>
      <c r="W374" s="603"/>
      <c r="X374" s="601"/>
    </row>
    <row r="375" spans="1:24" ht="15.75">
      <c r="A375" s="107" t="s">
        <v>154</v>
      </c>
      <c r="B375" s="3"/>
      <c r="C375" s="3"/>
      <c r="D375" s="32">
        <f t="shared" si="9"/>
        <v>784.80000000000007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604">
        <v>0</v>
      </c>
      <c r="S375" s="604">
        <v>0</v>
      </c>
      <c r="T375" s="9">
        <v>15.6</v>
      </c>
      <c r="U375" s="601"/>
      <c r="V375" s="602"/>
      <c r="W375" s="603"/>
      <c r="X375" s="601"/>
    </row>
    <row r="376" spans="1:24" ht="15.75">
      <c r="A376" s="107" t="s">
        <v>2210</v>
      </c>
      <c r="B376" s="3"/>
      <c r="C376" s="3"/>
      <c r="D376" s="32">
        <f t="shared" si="9"/>
        <v>980.5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604">
        <v>4.1999999999999993</v>
      </c>
      <c r="S376" s="604">
        <v>49.400000000000006</v>
      </c>
      <c r="T376" s="9">
        <v>35</v>
      </c>
      <c r="U376" s="601"/>
      <c r="V376" s="602"/>
      <c r="W376" s="603"/>
      <c r="X376" s="601"/>
    </row>
    <row r="377" spans="1:24" ht="15.75">
      <c r="A377" s="107" t="s">
        <v>669</v>
      </c>
      <c r="B377" s="3"/>
      <c r="C377" s="3"/>
      <c r="D377" s="32">
        <f t="shared" si="9"/>
        <v>990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604">
        <v>69.5</v>
      </c>
      <c r="S377" s="604">
        <v>57.1</v>
      </c>
      <c r="T377" s="9">
        <v>38.5</v>
      </c>
      <c r="U377" s="601"/>
      <c r="V377" s="602"/>
      <c r="W377" s="603"/>
      <c r="X377" s="601"/>
    </row>
    <row r="378" spans="1:24" ht="15.75">
      <c r="A378" s="107" t="s">
        <v>2723</v>
      </c>
      <c r="B378" s="3"/>
      <c r="C378" s="3"/>
      <c r="D378" s="32">
        <f t="shared" si="9"/>
        <v>926.49999999999989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604">
        <v>0</v>
      </c>
      <c r="S378" s="604">
        <v>19.5</v>
      </c>
      <c r="T378" s="9">
        <v>35</v>
      </c>
      <c r="U378" s="601"/>
      <c r="V378" s="602"/>
      <c r="W378" s="603"/>
      <c r="X378" s="601"/>
    </row>
    <row r="379" spans="1:24" ht="15.75">
      <c r="A379" s="284" t="s">
        <v>142</v>
      </c>
      <c r="B379" s="3"/>
      <c r="C379" s="3"/>
      <c r="D379" s="32">
        <f t="shared" si="9"/>
        <v>953.1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604">
        <v>0</v>
      </c>
      <c r="S379" s="604">
        <v>3.9000000000000004</v>
      </c>
      <c r="T379" s="9">
        <v>128.6</v>
      </c>
      <c r="U379" s="601"/>
      <c r="V379" s="602"/>
      <c r="W379" s="603"/>
      <c r="X379" s="601"/>
    </row>
    <row r="380" spans="1:24" ht="15.75">
      <c r="A380" s="106" t="s">
        <v>1349</v>
      </c>
      <c r="B380" s="3"/>
      <c r="C380" s="3"/>
      <c r="D380" s="32">
        <f t="shared" si="9"/>
        <v>780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604">
        <v>0</v>
      </c>
      <c r="S380" s="604">
        <v>0</v>
      </c>
      <c r="T380" s="9">
        <v>44.3</v>
      </c>
      <c r="U380" s="601"/>
      <c r="V380" s="602"/>
      <c r="W380" s="603"/>
      <c r="X380" s="601"/>
    </row>
    <row r="381" spans="1:24" ht="15.75">
      <c r="A381" s="107" t="s">
        <v>683</v>
      </c>
      <c r="B381" s="3"/>
      <c r="C381" s="3"/>
      <c r="D381" s="32">
        <f t="shared" ref="D381:D412" si="10">SUM(E381:DZ381)</f>
        <v>688.19999999999993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604">
        <v>0</v>
      </c>
      <c r="S381" s="604">
        <v>0</v>
      </c>
      <c r="T381" s="9">
        <v>35</v>
      </c>
      <c r="U381" s="601"/>
      <c r="V381" s="602"/>
      <c r="W381" s="603"/>
      <c r="X381" s="601"/>
    </row>
    <row r="382" spans="1:24" ht="15.75">
      <c r="A382" s="107" t="s">
        <v>2724</v>
      </c>
      <c r="B382" s="3"/>
      <c r="C382" s="3"/>
      <c r="D382" s="32">
        <f t="shared" si="10"/>
        <v>1247.7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604">
        <v>0</v>
      </c>
      <c r="S382" s="604">
        <v>16.900000000000002</v>
      </c>
      <c r="T382" s="9">
        <v>63</v>
      </c>
      <c r="U382" s="601"/>
      <c r="V382" s="602"/>
      <c r="W382" s="603"/>
      <c r="X382" s="601"/>
    </row>
    <row r="383" spans="1:24" ht="15.75">
      <c r="A383" s="284" t="s">
        <v>3642</v>
      </c>
      <c r="B383" s="3"/>
      <c r="C383" s="3"/>
      <c r="D383" s="32">
        <f t="shared" si="10"/>
        <v>702.6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604">
        <v>0</v>
      </c>
      <c r="S383" s="604">
        <v>35</v>
      </c>
      <c r="T383" s="9">
        <v>93</v>
      </c>
      <c r="U383" s="601"/>
      <c r="V383" s="602"/>
      <c r="W383" s="603"/>
      <c r="X383" s="601"/>
    </row>
    <row r="384" spans="1:24" ht="15.75">
      <c r="A384" s="285" t="s">
        <v>1690</v>
      </c>
      <c r="B384" s="3"/>
      <c r="C384" s="3"/>
      <c r="D384" s="32">
        <f t="shared" si="10"/>
        <v>547.90000000000009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604">
        <v>0</v>
      </c>
      <c r="S384" s="604">
        <v>25.5</v>
      </c>
      <c r="T384" s="9">
        <v>21</v>
      </c>
      <c r="U384" s="601"/>
      <c r="V384" s="602"/>
      <c r="W384" s="603"/>
      <c r="X384" s="601"/>
    </row>
    <row r="385" spans="1:24" ht="15.75">
      <c r="A385" s="107" t="s">
        <v>654</v>
      </c>
      <c r="B385" s="3"/>
      <c r="C385" s="3"/>
      <c r="D385" s="32">
        <f t="shared" si="10"/>
        <v>861.09999999999991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604">
        <v>0</v>
      </c>
      <c r="S385" s="604">
        <v>0</v>
      </c>
      <c r="T385" s="9">
        <v>0</v>
      </c>
      <c r="U385" s="601"/>
      <c r="V385" s="602"/>
      <c r="W385" s="603"/>
      <c r="X385" s="601"/>
    </row>
    <row r="386" spans="1:24" ht="15.75">
      <c r="A386" s="107" t="s">
        <v>653</v>
      </c>
      <c r="B386" s="3"/>
      <c r="C386" s="3"/>
      <c r="D386" s="32">
        <f t="shared" si="10"/>
        <v>681.5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604">
        <v>30</v>
      </c>
      <c r="S386" s="604">
        <v>13.2</v>
      </c>
      <c r="T386" s="9">
        <v>0</v>
      </c>
      <c r="U386" s="601"/>
      <c r="V386" s="602"/>
      <c r="W386" s="603"/>
      <c r="X386" s="601"/>
    </row>
    <row r="387" spans="1:24" ht="15.75">
      <c r="A387" s="285" t="s">
        <v>1753</v>
      </c>
      <c r="B387" s="3"/>
      <c r="C387" s="3"/>
      <c r="D387" s="32">
        <f t="shared" si="10"/>
        <v>594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604">
        <v>56</v>
      </c>
      <c r="S387" s="604">
        <v>0</v>
      </c>
      <c r="T387" s="9">
        <v>0</v>
      </c>
      <c r="U387" s="601"/>
      <c r="V387" s="602"/>
      <c r="W387" s="603"/>
      <c r="X387" s="601"/>
    </row>
    <row r="388" spans="1:24" ht="15.75">
      <c r="A388" s="107" t="s">
        <v>638</v>
      </c>
      <c r="B388" s="3"/>
      <c r="C388" s="3"/>
      <c r="D388" s="32">
        <f t="shared" si="10"/>
        <v>934.10000000000014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604">
        <v>0</v>
      </c>
      <c r="S388" s="604">
        <v>0</v>
      </c>
      <c r="T388" s="9">
        <v>19.5</v>
      </c>
      <c r="U388" s="601"/>
      <c r="V388" s="602"/>
      <c r="W388" s="603"/>
      <c r="X388" s="601"/>
    </row>
    <row r="389" spans="1:24" ht="15.75">
      <c r="A389" s="285" t="s">
        <v>1649</v>
      </c>
      <c r="B389" s="3"/>
      <c r="C389" s="3"/>
      <c r="D389" s="32">
        <f t="shared" si="10"/>
        <v>758.8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604">
        <v>0</v>
      </c>
      <c r="S389" s="604">
        <v>0</v>
      </c>
      <c r="T389" s="9">
        <v>0</v>
      </c>
      <c r="U389" s="601"/>
      <c r="V389" s="602"/>
      <c r="W389" s="603"/>
      <c r="X389" s="601"/>
    </row>
    <row r="390" spans="1:24" ht="15.75">
      <c r="A390" s="107" t="s">
        <v>2714</v>
      </c>
      <c r="B390" s="3"/>
      <c r="C390" s="3"/>
      <c r="D390" s="32">
        <f t="shared" si="10"/>
        <v>652.70000000000005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604">
        <v>0</v>
      </c>
      <c r="S390" s="604">
        <v>39</v>
      </c>
      <c r="T390" s="9">
        <v>162.30000000000001</v>
      </c>
      <c r="U390" s="601"/>
      <c r="V390" s="602"/>
      <c r="W390" s="603"/>
      <c r="X390" s="601"/>
    </row>
    <row r="391" spans="1:24" ht="15.75">
      <c r="A391" s="107" t="s">
        <v>2832</v>
      </c>
      <c r="B391" s="3"/>
      <c r="C391" s="3"/>
      <c r="D391" s="32">
        <f t="shared" si="10"/>
        <v>374.9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604">
        <v>48</v>
      </c>
      <c r="S391" s="604">
        <v>0</v>
      </c>
      <c r="T391" s="9">
        <v>120.5</v>
      </c>
      <c r="U391" s="601"/>
      <c r="V391" s="602"/>
      <c r="W391" s="603"/>
      <c r="X391" s="601"/>
    </row>
    <row r="392" spans="1:24" ht="15.75">
      <c r="A392" s="284" t="s">
        <v>3643</v>
      </c>
      <c r="B392" s="3"/>
      <c r="C392" s="3"/>
      <c r="D392" s="32">
        <f t="shared" si="10"/>
        <v>419.70000000000005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604">
        <v>56.8</v>
      </c>
      <c r="S392" s="604">
        <v>0</v>
      </c>
      <c r="T392" s="9">
        <v>0</v>
      </c>
      <c r="U392" s="601"/>
      <c r="V392" s="602"/>
      <c r="W392" s="603"/>
      <c r="X392" s="601"/>
    </row>
    <row r="393" spans="1:24" ht="15.75">
      <c r="A393" s="284" t="s">
        <v>3644</v>
      </c>
      <c r="B393" s="3"/>
      <c r="C393" s="3"/>
      <c r="D393" s="32">
        <f t="shared" si="10"/>
        <v>723.40000000000009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604">
        <v>5.2</v>
      </c>
      <c r="S393" s="604">
        <v>27.500000000000004</v>
      </c>
      <c r="T393" s="9">
        <v>117.5</v>
      </c>
      <c r="U393" s="601"/>
      <c r="V393" s="602"/>
      <c r="W393" s="603"/>
      <c r="X393" s="601"/>
    </row>
    <row r="394" spans="1:24" ht="15.75">
      <c r="A394" s="285" t="s">
        <v>31</v>
      </c>
      <c r="B394" s="3"/>
      <c r="C394" s="3"/>
      <c r="D394" s="32">
        <f t="shared" si="10"/>
        <v>900.7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604">
        <v>28.600000000000005</v>
      </c>
      <c r="S394" s="604">
        <v>0</v>
      </c>
      <c r="T394" s="9">
        <v>0</v>
      </c>
      <c r="U394" s="601"/>
      <c r="V394" s="602"/>
      <c r="W394" s="603"/>
      <c r="X394" s="601"/>
    </row>
    <row r="395" spans="1:24" ht="15.75">
      <c r="A395" s="107" t="s">
        <v>2718</v>
      </c>
      <c r="B395" s="3"/>
      <c r="C395" s="3"/>
      <c r="D395" s="32">
        <f t="shared" si="10"/>
        <v>755.9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604">
        <v>0</v>
      </c>
      <c r="S395" s="604">
        <v>0</v>
      </c>
      <c r="T395" s="9">
        <v>0</v>
      </c>
      <c r="U395" s="601"/>
      <c r="V395" s="602"/>
      <c r="W395" s="603"/>
      <c r="X395" s="601"/>
    </row>
    <row r="396" spans="1:24" ht="15.75">
      <c r="A396" s="107" t="s">
        <v>694</v>
      </c>
      <c r="B396" s="3"/>
      <c r="C396" s="3"/>
      <c r="D396" s="32">
        <f t="shared" si="10"/>
        <v>1395.85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604">
        <v>19.5</v>
      </c>
      <c r="S396" s="604">
        <v>16.900000000000002</v>
      </c>
      <c r="T396" s="9">
        <v>104.3</v>
      </c>
      <c r="U396" s="601"/>
      <c r="V396" s="602"/>
      <c r="W396" s="603"/>
      <c r="X396" s="601"/>
    </row>
    <row r="397" spans="1:24" ht="15.75">
      <c r="A397" s="284" t="s">
        <v>3645</v>
      </c>
      <c r="B397" s="3"/>
      <c r="C397" s="3"/>
      <c r="D397" s="32">
        <f t="shared" si="10"/>
        <v>865.19999999999993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604">
        <v>27.9</v>
      </c>
      <c r="S397" s="604">
        <v>0</v>
      </c>
      <c r="T397" s="9">
        <v>95.9</v>
      </c>
      <c r="U397" s="601"/>
      <c r="V397" s="602"/>
      <c r="W397" s="603"/>
      <c r="X397" s="601"/>
    </row>
    <row r="398" spans="1:24" ht="15.75">
      <c r="A398" s="107" t="s">
        <v>3685</v>
      </c>
      <c r="B398" s="3"/>
      <c r="C398" s="3"/>
      <c r="D398" s="32">
        <f t="shared" si="10"/>
        <v>711.09999999999991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604">
        <v>3.3000000000000003</v>
      </c>
      <c r="S398" s="604">
        <v>4.1999999999999993</v>
      </c>
      <c r="T398" s="9">
        <v>28</v>
      </c>
      <c r="U398" s="601"/>
      <c r="V398" s="602"/>
      <c r="W398" s="603"/>
      <c r="X398" s="601"/>
    </row>
    <row r="399" spans="1:24" ht="15.75">
      <c r="A399" s="107" t="s">
        <v>686</v>
      </c>
      <c r="B399" s="3"/>
      <c r="C399" s="3"/>
      <c r="D399" s="32">
        <f t="shared" si="10"/>
        <v>668.90000000000009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604">
        <v>0</v>
      </c>
      <c r="S399" s="604">
        <v>0</v>
      </c>
      <c r="T399" s="9">
        <v>7.5</v>
      </c>
      <c r="U399" s="601"/>
      <c r="V399" s="602"/>
      <c r="W399" s="603"/>
      <c r="X399" s="601"/>
    </row>
    <row r="400" spans="1:24" ht="15.75">
      <c r="A400" s="285" t="s">
        <v>33</v>
      </c>
      <c r="B400" s="3"/>
      <c r="C400" s="3"/>
      <c r="D400" s="32">
        <f t="shared" si="10"/>
        <v>883.3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604">
        <v>1.3</v>
      </c>
      <c r="S400" s="604">
        <v>58.7</v>
      </c>
      <c r="T400" s="9">
        <v>1.3</v>
      </c>
      <c r="U400" s="601"/>
      <c r="V400" s="602"/>
      <c r="W400" s="603"/>
      <c r="X400" s="601"/>
    </row>
    <row r="401" spans="1:24" ht="15.75">
      <c r="A401" s="285" t="s">
        <v>37</v>
      </c>
      <c r="B401" s="3"/>
      <c r="C401" s="3"/>
      <c r="D401" s="32">
        <f t="shared" si="10"/>
        <v>713.80000000000007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604">
        <v>0</v>
      </c>
      <c r="S401" s="604">
        <v>0</v>
      </c>
      <c r="T401" s="9">
        <v>55.400000000000006</v>
      </c>
      <c r="U401" s="601"/>
      <c r="V401" s="602"/>
      <c r="W401" s="603"/>
      <c r="X401" s="601"/>
    </row>
    <row r="402" spans="1:24" ht="15.75">
      <c r="A402" s="284" t="s">
        <v>143</v>
      </c>
      <c r="B402" s="3"/>
      <c r="C402" s="3"/>
      <c r="D402" s="32">
        <f t="shared" si="10"/>
        <v>929.20000000000016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604">
        <v>0</v>
      </c>
      <c r="S402" s="604">
        <v>3.9000000000000004</v>
      </c>
      <c r="T402" s="9">
        <v>0</v>
      </c>
      <c r="U402" s="601"/>
      <c r="V402" s="602"/>
      <c r="W402" s="603"/>
      <c r="X402" s="601"/>
    </row>
    <row r="403" spans="1:24" ht="15.75">
      <c r="A403" s="284" t="s">
        <v>3646</v>
      </c>
      <c r="B403" s="3"/>
      <c r="C403" s="3"/>
      <c r="D403" s="32">
        <f t="shared" si="10"/>
        <v>797.90000000000009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604">
        <v>4.1999999999999993</v>
      </c>
      <c r="S403" s="604">
        <v>51.2</v>
      </c>
      <c r="T403" s="9">
        <v>49</v>
      </c>
      <c r="U403" s="601"/>
      <c r="V403" s="602"/>
      <c r="W403" s="603"/>
      <c r="X403" s="601"/>
    </row>
    <row r="404" spans="1:24" ht="15.75">
      <c r="A404" s="107" t="s">
        <v>2721</v>
      </c>
      <c r="B404" s="3"/>
      <c r="C404" s="3"/>
      <c r="D404" s="32">
        <f t="shared" si="10"/>
        <v>590.90000000000009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604">
        <v>0</v>
      </c>
      <c r="S404" s="604">
        <v>16.900000000000002</v>
      </c>
      <c r="T404" s="9">
        <v>68.2</v>
      </c>
      <c r="U404" s="601"/>
      <c r="V404" s="602"/>
      <c r="W404" s="603"/>
      <c r="X404" s="601"/>
    </row>
    <row r="405" spans="1:24" ht="15.75">
      <c r="A405" s="106" t="s">
        <v>1351</v>
      </c>
      <c r="B405" s="3"/>
      <c r="C405" s="3"/>
      <c r="D405" s="32">
        <f t="shared" si="10"/>
        <v>860.5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604">
        <v>0</v>
      </c>
      <c r="S405" s="604">
        <v>0</v>
      </c>
      <c r="T405" s="9">
        <v>44.3</v>
      </c>
      <c r="U405" s="601"/>
      <c r="V405" s="602"/>
      <c r="W405" s="603"/>
      <c r="X405" s="601"/>
    </row>
    <row r="406" spans="1:24" ht="15.75">
      <c r="A406" s="107" t="s">
        <v>2722</v>
      </c>
      <c r="B406" s="3"/>
      <c r="C406" s="3"/>
      <c r="D406" s="32">
        <f t="shared" si="10"/>
        <v>801.19999999999993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604">
        <v>0</v>
      </c>
      <c r="S406" s="604">
        <v>19.5</v>
      </c>
      <c r="T406" s="9">
        <v>35</v>
      </c>
      <c r="U406" s="601"/>
      <c r="V406" s="602"/>
      <c r="W406" s="603"/>
      <c r="X406" s="601"/>
    </row>
    <row r="407" spans="1:24" ht="15.75">
      <c r="A407" s="284" t="s">
        <v>3647</v>
      </c>
      <c r="B407" s="3"/>
      <c r="C407" s="3"/>
      <c r="D407" s="32">
        <f t="shared" si="10"/>
        <v>1068.1000000000001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604">
        <v>0</v>
      </c>
      <c r="S407" s="604">
        <v>3.3000000000000003</v>
      </c>
      <c r="T407" s="9">
        <v>104.4</v>
      </c>
      <c r="U407" s="601"/>
      <c r="V407" s="602"/>
      <c r="W407" s="603"/>
      <c r="X407" s="601"/>
    </row>
    <row r="408" spans="1:24" ht="15.75">
      <c r="A408" s="107" t="s">
        <v>2727</v>
      </c>
      <c r="B408" s="3"/>
      <c r="C408" s="3"/>
      <c r="D408" s="32">
        <f t="shared" si="10"/>
        <v>650.1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604">
        <v>45.5</v>
      </c>
      <c r="S408" s="604">
        <v>9.1</v>
      </c>
      <c r="T408" s="9">
        <v>84.5</v>
      </c>
      <c r="U408" s="601"/>
      <c r="V408" s="602"/>
      <c r="W408" s="603"/>
      <c r="X408" s="601"/>
    </row>
    <row r="409" spans="1:24" ht="15.75">
      <c r="A409" s="285" t="s">
        <v>1671</v>
      </c>
      <c r="B409" s="3"/>
      <c r="C409" s="3"/>
      <c r="D409" s="32">
        <f t="shared" si="10"/>
        <v>951.80000000000007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604">
        <v>2.2000000000000002</v>
      </c>
      <c r="S409" s="604">
        <v>22</v>
      </c>
      <c r="T409" s="9">
        <v>0</v>
      </c>
      <c r="U409" s="601"/>
      <c r="V409" s="602"/>
      <c r="W409" s="603"/>
      <c r="X409" s="601"/>
    </row>
    <row r="410" spans="1:24" ht="15.75">
      <c r="A410" s="107" t="s">
        <v>180</v>
      </c>
      <c r="B410" s="3"/>
      <c r="C410" s="3"/>
      <c r="D410" s="32">
        <f t="shared" si="10"/>
        <v>668.30000000000007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604">
        <v>38.5</v>
      </c>
      <c r="S410" s="604">
        <v>37.700000000000003</v>
      </c>
      <c r="T410" s="9">
        <v>0</v>
      </c>
      <c r="U410" s="601"/>
      <c r="V410" s="602"/>
      <c r="W410" s="603"/>
      <c r="X410" s="601"/>
    </row>
    <row r="411" spans="1:24" ht="15.75">
      <c r="A411" s="107" t="s">
        <v>2710</v>
      </c>
      <c r="B411" s="3"/>
      <c r="C411" s="3"/>
      <c r="D411" s="32">
        <f t="shared" si="10"/>
        <v>1054.3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604">
        <v>0</v>
      </c>
      <c r="S411" s="604">
        <v>0</v>
      </c>
      <c r="T411" s="9">
        <v>18.2</v>
      </c>
      <c r="U411" s="601"/>
      <c r="V411" s="602"/>
      <c r="W411" s="603"/>
      <c r="X411" s="601"/>
    </row>
    <row r="412" spans="1:24" ht="15.75">
      <c r="A412" s="107" t="s">
        <v>2217</v>
      </c>
      <c r="B412" s="3"/>
      <c r="C412" s="3"/>
      <c r="D412" s="32">
        <f t="shared" si="10"/>
        <v>405.5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604">
        <v>45.5</v>
      </c>
      <c r="S412" s="604">
        <v>9.1</v>
      </c>
      <c r="T412" s="9">
        <v>0</v>
      </c>
      <c r="U412" s="601"/>
      <c r="V412" s="602"/>
      <c r="W412" s="603"/>
      <c r="X412" s="601"/>
    </row>
    <row r="413" spans="1:24" ht="15.75">
      <c r="A413" s="107" t="s">
        <v>2729</v>
      </c>
      <c r="B413" s="3"/>
      <c r="C413" s="3"/>
      <c r="D413" s="32">
        <f t="shared" ref="D413:D420" si="11">SUM(E413:DZ413)</f>
        <v>571.19999999999993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604">
        <v>3.3000000000000003</v>
      </c>
      <c r="S413" s="604">
        <v>0</v>
      </c>
      <c r="T413" s="9">
        <v>42</v>
      </c>
      <c r="U413" s="601"/>
      <c r="V413" s="602"/>
      <c r="W413" s="603"/>
      <c r="X413" s="601"/>
    </row>
    <row r="414" spans="1:24" ht="15.75">
      <c r="A414" s="107" t="s">
        <v>155</v>
      </c>
      <c r="B414" s="3"/>
      <c r="C414" s="3"/>
      <c r="D414" s="32">
        <f t="shared" si="11"/>
        <v>564.84999999999991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604">
        <v>3.1500000000000004</v>
      </c>
      <c r="S414" s="604">
        <v>0</v>
      </c>
      <c r="T414" s="9">
        <v>14.3</v>
      </c>
      <c r="U414" s="601"/>
      <c r="V414" s="602"/>
      <c r="W414" s="603"/>
      <c r="X414" s="601"/>
    </row>
    <row r="415" spans="1:24" ht="15.75">
      <c r="A415" s="284" t="s">
        <v>3648</v>
      </c>
      <c r="B415" s="3"/>
      <c r="C415" s="3"/>
      <c r="D415" s="32">
        <f t="shared" si="11"/>
        <v>1272.5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604">
        <v>52.5</v>
      </c>
      <c r="S415" s="604">
        <v>0</v>
      </c>
      <c r="T415" s="9">
        <v>52.5</v>
      </c>
      <c r="U415" s="601"/>
      <c r="V415" s="602"/>
      <c r="W415" s="603"/>
      <c r="X415" s="601"/>
    </row>
    <row r="416" spans="1:24" ht="15.75">
      <c r="A416" s="107" t="s">
        <v>2730</v>
      </c>
      <c r="B416" s="3"/>
      <c r="C416" s="3"/>
      <c r="D416" s="32">
        <f t="shared" si="11"/>
        <v>982.7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604">
        <v>0</v>
      </c>
      <c r="S416" s="604">
        <v>20.7</v>
      </c>
      <c r="T416" s="9">
        <v>154</v>
      </c>
      <c r="U416" s="601"/>
      <c r="V416" s="602"/>
      <c r="W416" s="603"/>
      <c r="X416" s="601"/>
    </row>
    <row r="417" spans="1:24" ht="15.75">
      <c r="A417" s="107" t="s">
        <v>2728</v>
      </c>
      <c r="B417" s="3"/>
      <c r="C417" s="3"/>
      <c r="D417" s="32">
        <f t="shared" si="11"/>
        <v>887.7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604">
        <v>1.2</v>
      </c>
      <c r="S417" s="604">
        <v>0</v>
      </c>
      <c r="T417" s="9">
        <v>39</v>
      </c>
      <c r="U417" s="601"/>
      <c r="V417" s="602"/>
      <c r="W417" s="603"/>
      <c r="X417" s="601"/>
    </row>
    <row r="418" spans="1:24" ht="15.75">
      <c r="A418" s="107" t="s">
        <v>2709</v>
      </c>
      <c r="B418" s="3"/>
      <c r="C418" s="3"/>
      <c r="D418" s="32">
        <f t="shared" si="11"/>
        <v>896.6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604">
        <v>0</v>
      </c>
      <c r="S418" s="604">
        <v>0</v>
      </c>
      <c r="T418" s="9">
        <v>7.7000000000000011</v>
      </c>
      <c r="U418" s="601"/>
      <c r="V418" s="602"/>
      <c r="W418" s="603"/>
      <c r="X418" s="601"/>
    </row>
    <row r="419" spans="1:24" ht="15.75">
      <c r="A419" s="107" t="s">
        <v>658</v>
      </c>
      <c r="B419" s="3"/>
      <c r="C419" s="3"/>
      <c r="D419" s="32">
        <f t="shared" si="11"/>
        <v>631.4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604">
        <v>0</v>
      </c>
      <c r="S419" s="604">
        <v>0</v>
      </c>
      <c r="T419" s="9">
        <v>0</v>
      </c>
      <c r="U419" s="601"/>
      <c r="V419" s="602"/>
      <c r="W419" s="603"/>
      <c r="X419" s="601"/>
    </row>
    <row r="420" spans="1:24" ht="15.75">
      <c r="A420" s="285" t="s">
        <v>1655</v>
      </c>
      <c r="B420" s="3"/>
      <c r="C420" s="3"/>
      <c r="D420" s="32">
        <f t="shared" si="11"/>
        <v>737.3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604">
        <v>45.5</v>
      </c>
      <c r="S420" s="604">
        <v>26</v>
      </c>
      <c r="T420" s="9">
        <v>0</v>
      </c>
      <c r="U420" s="601"/>
      <c r="V420" s="602"/>
      <c r="W420" s="603"/>
      <c r="X420" s="601"/>
    </row>
    <row r="421" spans="1:24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4" ht="15.75">
      <c r="D422" s="32"/>
      <c r="F422" s="9"/>
      <c r="G422" s="9"/>
      <c r="H422" s="9"/>
      <c r="I422" s="9"/>
    </row>
    <row r="423" spans="1:24" ht="15.75">
      <c r="D423" s="32"/>
      <c r="F423" s="9"/>
      <c r="G423" s="9"/>
      <c r="H423" s="9"/>
      <c r="I423" s="9"/>
    </row>
    <row r="424" spans="1:24" ht="20.25">
      <c r="A424" s="30" t="s">
        <v>1242</v>
      </c>
      <c r="D424" s="31" t="s">
        <v>40</v>
      </c>
      <c r="E424" s="102" t="s">
        <v>4342</v>
      </c>
      <c r="F424" s="102" t="s">
        <v>4362</v>
      </c>
      <c r="G424" s="102" t="s">
        <v>4413</v>
      </c>
      <c r="H424" s="102" t="s">
        <v>4178</v>
      </c>
      <c r="I424" s="102" t="s">
        <v>4726</v>
      </c>
      <c r="J424" s="102" t="s">
        <v>4834</v>
      </c>
      <c r="K424" s="102" t="s">
        <v>4879</v>
      </c>
      <c r="L424" s="102" t="s">
        <v>5003</v>
      </c>
      <c r="M424" s="102" t="s">
        <v>5002</v>
      </c>
      <c r="N424" s="102" t="s">
        <v>5053</v>
      </c>
      <c r="O424" s="102" t="s">
        <v>5054</v>
      </c>
    </row>
    <row r="425" spans="1:24" ht="15.75">
      <c r="A425" s="285" t="s">
        <v>1657</v>
      </c>
      <c r="B425" s="3"/>
      <c r="C425" s="3"/>
      <c r="D425" s="32">
        <f t="shared" ref="D425:D456" si="12">SUM(E425:DZ425)</f>
        <v>791.95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604">
        <v>76.100000000000009</v>
      </c>
      <c r="O425" s="604">
        <v>146.4</v>
      </c>
      <c r="P425" s="600"/>
      <c r="Q425" s="601"/>
      <c r="R425" s="602"/>
      <c r="S425" s="603"/>
      <c r="T425" s="601"/>
    </row>
    <row r="426" spans="1:24" ht="15.75">
      <c r="A426" s="106" t="s">
        <v>1346</v>
      </c>
      <c r="B426" s="3"/>
      <c r="C426" s="3"/>
      <c r="D426" s="32">
        <f t="shared" si="12"/>
        <v>597.20000000000005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604">
        <v>19.799999999999997</v>
      </c>
      <c r="O426" s="604">
        <v>5.2</v>
      </c>
      <c r="P426" s="503"/>
      <c r="Q426" s="601"/>
      <c r="R426" s="602"/>
      <c r="S426" s="603"/>
      <c r="T426" s="601"/>
    </row>
    <row r="427" spans="1:24" ht="15.75">
      <c r="A427" s="284" t="s">
        <v>3620</v>
      </c>
      <c r="B427" s="3"/>
      <c r="C427" s="3"/>
      <c r="D427" s="32">
        <f t="shared" si="12"/>
        <v>556.5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604">
        <v>42.4</v>
      </c>
      <c r="O427" s="604">
        <v>0</v>
      </c>
      <c r="P427" s="605"/>
      <c r="Q427" s="601"/>
      <c r="R427" s="602"/>
      <c r="S427" s="603"/>
      <c r="T427" s="601"/>
    </row>
    <row r="428" spans="1:24" ht="15.75">
      <c r="A428" s="106" t="s">
        <v>1337</v>
      </c>
      <c r="B428" s="3"/>
      <c r="C428" s="3"/>
      <c r="D428" s="32">
        <f t="shared" si="12"/>
        <v>941.5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604">
        <v>15.600000000000001</v>
      </c>
      <c r="O428" s="604">
        <v>198.4</v>
      </c>
      <c r="P428" s="503"/>
      <c r="Q428" s="403"/>
      <c r="R428" s="602"/>
      <c r="S428" s="603"/>
      <c r="T428" s="601"/>
    </row>
    <row r="429" spans="1:24" ht="15.75">
      <c r="A429" s="107" t="s">
        <v>2195</v>
      </c>
      <c r="B429" s="3"/>
      <c r="C429" s="3"/>
      <c r="D429" s="32">
        <f t="shared" si="12"/>
        <v>761.64999999999986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604">
        <v>69.099999999999994</v>
      </c>
      <c r="O429" s="604">
        <v>198.4</v>
      </c>
      <c r="P429" s="606"/>
      <c r="Q429" s="601"/>
      <c r="R429" s="602"/>
      <c r="S429" s="603"/>
      <c r="T429" s="601"/>
    </row>
    <row r="430" spans="1:24" ht="15.75">
      <c r="A430" s="285" t="s">
        <v>1</v>
      </c>
      <c r="B430" s="3"/>
      <c r="C430" s="3"/>
      <c r="D430" s="32">
        <f t="shared" si="12"/>
        <v>900.69999999999993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604">
        <v>27</v>
      </c>
      <c r="O430" s="604">
        <v>59.4</v>
      </c>
      <c r="P430" s="600"/>
      <c r="Q430" s="601"/>
      <c r="R430" s="602"/>
      <c r="S430" s="603"/>
      <c r="T430" s="601"/>
    </row>
    <row r="431" spans="1:24" ht="15.75">
      <c r="A431" s="285" t="s">
        <v>1656</v>
      </c>
      <c r="B431" s="3"/>
      <c r="C431" s="3"/>
      <c r="D431" s="32">
        <f t="shared" si="12"/>
        <v>799.5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604">
        <v>0</v>
      </c>
      <c r="O431" s="604">
        <v>102.3</v>
      </c>
      <c r="P431" s="600"/>
      <c r="Q431" s="601"/>
      <c r="R431" s="602"/>
      <c r="S431" s="603"/>
      <c r="T431" s="601"/>
    </row>
    <row r="432" spans="1:24" ht="15.75">
      <c r="A432" s="285" t="s">
        <v>1664</v>
      </c>
      <c r="B432" s="3"/>
      <c r="C432" s="3"/>
      <c r="D432" s="32">
        <f t="shared" si="12"/>
        <v>918.8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604">
        <v>0</v>
      </c>
      <c r="O432" s="604">
        <v>85.5</v>
      </c>
      <c r="P432" s="600"/>
      <c r="Q432" s="601"/>
      <c r="R432" s="602"/>
      <c r="S432" s="603"/>
      <c r="T432" s="601"/>
    </row>
    <row r="433" spans="1:20" ht="15.75">
      <c r="A433" s="284" t="s">
        <v>3621</v>
      </c>
      <c r="B433" s="3"/>
      <c r="C433" s="3"/>
      <c r="D433" s="32">
        <f t="shared" si="12"/>
        <v>788.39999999999986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604">
        <v>41.800000000000004</v>
      </c>
      <c r="O433" s="604">
        <v>53.099999999999994</v>
      </c>
      <c r="P433" s="605"/>
      <c r="Q433" s="601"/>
      <c r="R433" s="602"/>
      <c r="S433" s="603"/>
      <c r="T433" s="601"/>
    </row>
    <row r="434" spans="1:20" ht="15.75">
      <c r="A434" s="107" t="s">
        <v>2717</v>
      </c>
      <c r="B434" s="3"/>
      <c r="C434" s="3"/>
      <c r="D434" s="32">
        <f t="shared" si="12"/>
        <v>742.49999999999989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604">
        <v>33.300000000000004</v>
      </c>
      <c r="O434" s="604">
        <v>63.8</v>
      </c>
      <c r="P434" s="606"/>
      <c r="Q434" s="601"/>
      <c r="R434" s="602"/>
      <c r="S434" s="603"/>
      <c r="T434" s="601"/>
    </row>
    <row r="435" spans="1:20" ht="15.75">
      <c r="A435" s="107" t="s">
        <v>3622</v>
      </c>
      <c r="B435" s="3"/>
      <c r="C435" s="3"/>
      <c r="D435" s="32">
        <f t="shared" si="12"/>
        <v>625.80000000000007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604">
        <v>39</v>
      </c>
      <c r="O435" s="604">
        <v>2.2000000000000002</v>
      </c>
      <c r="P435" s="606"/>
      <c r="Q435" s="601"/>
      <c r="R435" s="602"/>
      <c r="S435" s="603"/>
      <c r="T435" s="601"/>
    </row>
    <row r="436" spans="1:20" ht="15.75">
      <c r="A436" s="106" t="s">
        <v>1342</v>
      </c>
      <c r="B436" s="3"/>
      <c r="C436" s="3"/>
      <c r="D436" s="32">
        <f t="shared" si="12"/>
        <v>556.20000000000005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604">
        <v>50.7</v>
      </c>
      <c r="O436" s="604">
        <v>0</v>
      </c>
      <c r="P436" s="503"/>
      <c r="Q436" s="601"/>
      <c r="R436" s="602"/>
      <c r="S436" s="603"/>
      <c r="T436" s="601"/>
    </row>
    <row r="437" spans="1:20" ht="15.75">
      <c r="A437" s="107" t="s">
        <v>2848</v>
      </c>
      <c r="B437" s="3"/>
      <c r="C437" s="3"/>
      <c r="D437" s="32">
        <f t="shared" si="12"/>
        <v>690.09999999999991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604">
        <v>51.800000000000004</v>
      </c>
      <c r="O437" s="604">
        <v>10.799999999999999</v>
      </c>
      <c r="P437" s="606"/>
      <c r="Q437" s="601"/>
      <c r="R437" s="602"/>
      <c r="S437" s="603"/>
      <c r="T437" s="601"/>
    </row>
    <row r="438" spans="1:20" ht="15.75">
      <c r="A438" s="107" t="s">
        <v>675</v>
      </c>
      <c r="B438" s="3"/>
      <c r="C438" s="3"/>
      <c r="D438" s="32">
        <f t="shared" si="12"/>
        <v>525.70000000000005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604">
        <v>27.9</v>
      </c>
      <c r="O438" s="604">
        <v>0</v>
      </c>
      <c r="P438" s="606"/>
      <c r="Q438" s="601"/>
      <c r="R438" s="602"/>
      <c r="S438" s="603"/>
      <c r="T438" s="601"/>
    </row>
    <row r="439" spans="1:20" ht="15.75">
      <c r="A439" s="107" t="s">
        <v>2707</v>
      </c>
      <c r="B439" s="3"/>
      <c r="C439" s="3"/>
      <c r="D439" s="32">
        <f t="shared" si="12"/>
        <v>835.4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604">
        <v>0</v>
      </c>
      <c r="O439" s="604">
        <v>63.9</v>
      </c>
      <c r="P439" s="606"/>
      <c r="Q439" s="601"/>
      <c r="R439" s="602"/>
      <c r="S439" s="603"/>
      <c r="T439" s="601"/>
    </row>
    <row r="440" spans="1:20" ht="15.75">
      <c r="A440" s="284" t="s">
        <v>3623</v>
      </c>
      <c r="B440" s="3"/>
      <c r="C440" s="3"/>
      <c r="D440" s="32">
        <f t="shared" si="12"/>
        <v>641.09999999999991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604">
        <v>0</v>
      </c>
      <c r="O440" s="604">
        <v>14.4</v>
      </c>
      <c r="P440" s="605"/>
      <c r="Q440" s="601"/>
      <c r="R440" s="602"/>
      <c r="S440" s="603"/>
      <c r="T440" s="601"/>
    </row>
    <row r="441" spans="1:20" ht="15.75">
      <c r="A441" s="285" t="s">
        <v>1653</v>
      </c>
      <c r="B441" s="3"/>
      <c r="C441" s="3"/>
      <c r="D441" s="32">
        <f t="shared" si="12"/>
        <v>953.3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604">
        <v>37.300000000000004</v>
      </c>
      <c r="O441" s="604">
        <v>160</v>
      </c>
      <c r="P441" s="600"/>
      <c r="Q441" s="601"/>
      <c r="R441" s="602"/>
      <c r="S441" s="603"/>
      <c r="T441" s="601"/>
    </row>
    <row r="442" spans="1:20" ht="15.75">
      <c r="A442" s="107" t="s">
        <v>2196</v>
      </c>
      <c r="B442" s="3"/>
      <c r="C442" s="3"/>
      <c r="D442" s="32">
        <f t="shared" si="12"/>
        <v>732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604">
        <v>37.799999999999997</v>
      </c>
      <c r="O442" s="604">
        <v>14.7</v>
      </c>
      <c r="P442" s="606"/>
      <c r="Q442" s="601"/>
      <c r="R442" s="602"/>
      <c r="S442" s="603"/>
      <c r="T442" s="601"/>
    </row>
    <row r="443" spans="1:20" ht="15.75">
      <c r="A443" s="107" t="s">
        <v>153</v>
      </c>
      <c r="B443" s="3"/>
      <c r="C443" s="3"/>
      <c r="D443" s="32">
        <f t="shared" si="12"/>
        <v>508.09999999999997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604">
        <v>31.2</v>
      </c>
      <c r="O443" s="604">
        <v>147</v>
      </c>
      <c r="P443" s="606"/>
      <c r="Q443" s="601"/>
      <c r="R443" s="602"/>
      <c r="S443" s="603"/>
      <c r="T443" s="601"/>
    </row>
    <row r="444" spans="1:20" ht="15.75">
      <c r="A444" s="285" t="s">
        <v>1665</v>
      </c>
      <c r="B444" s="3"/>
      <c r="C444" s="3"/>
      <c r="D444" s="32">
        <f t="shared" si="12"/>
        <v>645.69999999999993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604">
        <v>52.2</v>
      </c>
      <c r="O444" s="604">
        <v>46.800000000000004</v>
      </c>
      <c r="P444" s="600"/>
      <c r="Q444" s="601"/>
      <c r="R444" s="602"/>
      <c r="S444" s="603"/>
      <c r="T444" s="601"/>
    </row>
    <row r="445" spans="1:20" ht="15.75">
      <c r="A445" s="284" t="s">
        <v>3624</v>
      </c>
      <c r="B445" s="3"/>
      <c r="C445" s="3"/>
      <c r="D445" s="32">
        <f t="shared" si="12"/>
        <v>864.00000000000011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604">
        <v>20</v>
      </c>
      <c r="O445" s="604">
        <v>167.79999999999998</v>
      </c>
      <c r="P445" s="605"/>
      <c r="Q445" s="601"/>
      <c r="R445" s="602"/>
      <c r="S445" s="603"/>
      <c r="T445" s="601"/>
    </row>
    <row r="446" spans="1:20" ht="15.75">
      <c r="A446" s="107" t="s">
        <v>2212</v>
      </c>
      <c r="B446" s="3"/>
      <c r="C446" s="3"/>
      <c r="D446" s="32">
        <f t="shared" si="12"/>
        <v>381.4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604">
        <v>21</v>
      </c>
      <c r="O446" s="604">
        <v>54.9</v>
      </c>
      <c r="P446" s="606"/>
      <c r="Q446" s="601"/>
      <c r="R446" s="602"/>
      <c r="S446" s="603"/>
      <c r="T446" s="601"/>
    </row>
    <row r="447" spans="1:20" ht="15.75">
      <c r="A447" s="284" t="s">
        <v>3625</v>
      </c>
      <c r="B447" s="3"/>
      <c r="C447" s="3"/>
      <c r="D447" s="32">
        <f t="shared" si="12"/>
        <v>566.9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604">
        <v>34.4</v>
      </c>
      <c r="O447" s="604">
        <v>17.200000000000003</v>
      </c>
      <c r="P447" s="605"/>
      <c r="Q447" s="601"/>
      <c r="R447" s="602"/>
      <c r="S447" s="603"/>
      <c r="T447" s="601"/>
    </row>
    <row r="448" spans="1:20" ht="15.75">
      <c r="A448" s="107" t="s">
        <v>2720</v>
      </c>
      <c r="B448" s="3"/>
      <c r="C448" s="3"/>
      <c r="D448" s="32">
        <f t="shared" si="12"/>
        <v>929.09999999999991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604">
        <v>4.8</v>
      </c>
      <c r="O448" s="604">
        <v>88.3</v>
      </c>
      <c r="P448" s="606"/>
      <c r="Q448" s="601"/>
      <c r="R448" s="602"/>
      <c r="S448" s="603"/>
      <c r="T448" s="601"/>
    </row>
    <row r="449" spans="1:20" ht="15.75">
      <c r="A449" s="285" t="s">
        <v>1661</v>
      </c>
      <c r="B449" s="3"/>
      <c r="C449" s="3"/>
      <c r="D449" s="32">
        <f t="shared" si="12"/>
        <v>838.6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604">
        <v>19.100000000000001</v>
      </c>
      <c r="O449" s="604">
        <v>102.4</v>
      </c>
      <c r="P449" s="600"/>
      <c r="Q449" s="601"/>
      <c r="R449" s="602"/>
      <c r="S449" s="603"/>
      <c r="T449" s="601"/>
    </row>
    <row r="450" spans="1:20" ht="15.75">
      <c r="A450" s="285" t="s">
        <v>11</v>
      </c>
      <c r="B450" s="3"/>
      <c r="C450" s="3"/>
      <c r="D450" s="32">
        <f t="shared" si="12"/>
        <v>564.80000000000007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604">
        <v>7.6</v>
      </c>
      <c r="O450" s="604">
        <v>8.1999999999999993</v>
      </c>
      <c r="P450" s="600"/>
      <c r="Q450" s="601"/>
      <c r="R450" s="602"/>
      <c r="S450" s="603"/>
      <c r="T450" s="601"/>
    </row>
    <row r="451" spans="1:20" ht="15.75">
      <c r="A451" s="107" t="s">
        <v>2197</v>
      </c>
      <c r="B451" s="3"/>
      <c r="C451" s="3"/>
      <c r="D451" s="32">
        <f t="shared" si="12"/>
        <v>251.4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604">
        <v>23.1</v>
      </c>
      <c r="O451" s="604">
        <v>12</v>
      </c>
      <c r="P451" s="606"/>
      <c r="Q451" s="601"/>
      <c r="R451" s="602"/>
      <c r="S451" s="603"/>
      <c r="T451" s="601"/>
    </row>
    <row r="452" spans="1:20" ht="15.75">
      <c r="A452" s="285" t="s">
        <v>1666</v>
      </c>
      <c r="B452" s="3"/>
      <c r="C452" s="3"/>
      <c r="D452" s="32">
        <f t="shared" si="12"/>
        <v>914.7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604">
        <v>1.1000000000000001</v>
      </c>
      <c r="O452" s="604">
        <v>148</v>
      </c>
      <c r="P452" s="600"/>
      <c r="Q452" s="601"/>
      <c r="R452" s="602"/>
      <c r="S452" s="603"/>
      <c r="T452" s="601"/>
    </row>
    <row r="453" spans="1:20" ht="15.75">
      <c r="A453" s="106" t="s">
        <v>1344</v>
      </c>
      <c r="B453" s="3"/>
      <c r="C453" s="3"/>
      <c r="D453" s="32">
        <f t="shared" si="12"/>
        <v>827.10000000000014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604">
        <v>37.400000000000006</v>
      </c>
      <c r="O453" s="604">
        <v>41.500000000000007</v>
      </c>
      <c r="P453" s="503"/>
      <c r="Q453" s="601"/>
      <c r="R453" s="602"/>
      <c r="S453" s="603"/>
      <c r="T453" s="601"/>
    </row>
    <row r="454" spans="1:20" ht="15.75">
      <c r="A454" s="107" t="s">
        <v>633</v>
      </c>
      <c r="B454" s="3"/>
      <c r="C454" s="3"/>
      <c r="D454" s="32">
        <f t="shared" si="12"/>
        <v>482.09999999999997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604">
        <v>51.800000000000004</v>
      </c>
      <c r="O454" s="604">
        <v>14.3</v>
      </c>
      <c r="P454" s="606"/>
      <c r="Q454" s="601"/>
      <c r="R454" s="602"/>
      <c r="S454" s="603"/>
      <c r="T454" s="601"/>
    </row>
    <row r="455" spans="1:20" ht="15.75">
      <c r="A455" s="285" t="s">
        <v>1658</v>
      </c>
      <c r="B455" s="3"/>
      <c r="C455" s="3"/>
      <c r="D455" s="32">
        <f t="shared" si="12"/>
        <v>717.1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604">
        <v>32.4</v>
      </c>
      <c r="O455" s="604">
        <v>10.4</v>
      </c>
      <c r="P455" s="600"/>
      <c r="Q455" s="601"/>
      <c r="R455" s="602"/>
      <c r="S455" s="603"/>
      <c r="T455" s="601"/>
    </row>
    <row r="456" spans="1:20" ht="15.75">
      <c r="A456" s="107" t="s">
        <v>2716</v>
      </c>
      <c r="B456" s="3"/>
      <c r="C456" s="3"/>
      <c r="D456" s="32">
        <f t="shared" si="12"/>
        <v>786.5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604">
        <v>77.5</v>
      </c>
      <c r="O456" s="604">
        <v>66.5</v>
      </c>
      <c r="P456" s="606"/>
      <c r="Q456" s="601"/>
      <c r="R456" s="602"/>
      <c r="S456" s="603"/>
      <c r="T456" s="601"/>
    </row>
    <row r="457" spans="1:20" ht="15.75">
      <c r="A457" s="284" t="s">
        <v>3626</v>
      </c>
      <c r="B457" s="3"/>
      <c r="C457" s="3"/>
      <c r="D457" s="32">
        <f t="shared" ref="D457:D488" si="13">SUM(E457:DZ457)</f>
        <v>801.09999999999991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604">
        <v>4.8</v>
      </c>
      <c r="O457" s="604">
        <v>105.19999999999999</v>
      </c>
      <c r="P457" s="605"/>
      <c r="Q457" s="601"/>
      <c r="R457" s="602"/>
      <c r="S457" s="603"/>
      <c r="T457" s="601"/>
    </row>
    <row r="458" spans="1:20" ht="15.75">
      <c r="A458" s="107" t="s">
        <v>687</v>
      </c>
      <c r="B458" s="3"/>
      <c r="C458" s="3"/>
      <c r="D458" s="32">
        <f t="shared" si="13"/>
        <v>713.8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604">
        <v>26.8</v>
      </c>
      <c r="O458" s="604">
        <v>56.099999999999994</v>
      </c>
      <c r="P458" s="606"/>
      <c r="Q458" s="601"/>
      <c r="R458" s="602"/>
      <c r="S458" s="603"/>
      <c r="T458" s="601"/>
    </row>
    <row r="459" spans="1:20" ht="15.75">
      <c r="A459" s="107" t="s">
        <v>639</v>
      </c>
      <c r="B459" s="3"/>
      <c r="C459" s="3"/>
      <c r="D459" s="32">
        <f t="shared" si="13"/>
        <v>640.69999999999993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604">
        <v>4.8</v>
      </c>
      <c r="O459" s="604">
        <v>82</v>
      </c>
      <c r="P459" s="606"/>
      <c r="Q459" s="601"/>
      <c r="R459" s="602"/>
      <c r="S459" s="603"/>
      <c r="T459" s="601"/>
    </row>
    <row r="460" spans="1:20" ht="15.75">
      <c r="A460" s="284" t="s">
        <v>3655</v>
      </c>
      <c r="B460" s="3"/>
      <c r="C460" s="3"/>
      <c r="D460" s="32">
        <f t="shared" si="13"/>
        <v>888.2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604">
        <v>27.099999999999998</v>
      </c>
      <c r="O460" s="604">
        <v>61.5</v>
      </c>
      <c r="P460" s="605"/>
      <c r="Q460" s="601"/>
      <c r="R460" s="602"/>
      <c r="S460" s="603"/>
      <c r="T460" s="601"/>
    </row>
    <row r="461" spans="1:20" ht="15.75">
      <c r="A461" s="285" t="s">
        <v>15</v>
      </c>
      <c r="B461" s="3"/>
      <c r="C461" s="3"/>
      <c r="D461" s="32">
        <f t="shared" si="13"/>
        <v>857.1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604">
        <v>50.7</v>
      </c>
      <c r="O461" s="604">
        <v>241.4</v>
      </c>
      <c r="P461" s="600"/>
      <c r="Q461" s="601"/>
      <c r="R461" s="602"/>
      <c r="S461" s="603"/>
      <c r="T461" s="601"/>
    </row>
    <row r="462" spans="1:20" ht="15.75">
      <c r="A462" s="107" t="s">
        <v>2725</v>
      </c>
      <c r="B462" s="3"/>
      <c r="C462" s="3"/>
      <c r="D462" s="32">
        <f t="shared" si="13"/>
        <v>915.69999999999993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604">
        <v>62.6</v>
      </c>
      <c r="O462" s="604">
        <v>181.79999999999998</v>
      </c>
      <c r="P462" s="606"/>
      <c r="Q462" s="601"/>
      <c r="R462" s="602"/>
      <c r="S462" s="603"/>
      <c r="T462" s="601"/>
    </row>
    <row r="463" spans="1:20" ht="15.75">
      <c r="A463" s="284" t="s">
        <v>3627</v>
      </c>
      <c r="B463" s="3"/>
      <c r="C463" s="3"/>
      <c r="D463" s="32">
        <f t="shared" si="13"/>
        <v>948.30000000000007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604">
        <v>71.399999999999991</v>
      </c>
      <c r="O463" s="604">
        <v>49.5</v>
      </c>
      <c r="P463" s="605"/>
      <c r="Q463" s="601"/>
      <c r="R463" s="602"/>
      <c r="S463" s="603"/>
      <c r="T463" s="601"/>
    </row>
    <row r="464" spans="1:20" ht="15.75">
      <c r="A464" s="107" t="s">
        <v>2216</v>
      </c>
      <c r="B464" s="3"/>
      <c r="C464" s="3"/>
      <c r="D464" s="32">
        <f t="shared" si="13"/>
        <v>1014.5999999999999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604">
        <v>0</v>
      </c>
      <c r="O464" s="604">
        <v>257.5</v>
      </c>
      <c r="P464" s="606"/>
      <c r="Q464" s="601"/>
      <c r="R464" s="602"/>
      <c r="S464" s="603"/>
      <c r="T464" s="601"/>
    </row>
    <row r="465" spans="1:20" ht="15.75">
      <c r="A465" s="284" t="s">
        <v>3628</v>
      </c>
      <c r="B465" s="3"/>
      <c r="C465" s="3"/>
      <c r="D465" s="32">
        <f t="shared" si="13"/>
        <v>598.4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604">
        <v>13</v>
      </c>
      <c r="O465" s="604">
        <v>0</v>
      </c>
      <c r="P465" s="605"/>
      <c r="Q465" s="601"/>
      <c r="R465" s="602"/>
      <c r="S465" s="603"/>
      <c r="T465" s="601"/>
    </row>
    <row r="466" spans="1:20" ht="15.75">
      <c r="A466" s="285" t="s">
        <v>1654</v>
      </c>
      <c r="B466" s="3"/>
      <c r="C466" s="3"/>
      <c r="D466" s="32">
        <f t="shared" si="13"/>
        <v>957.9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604">
        <v>42.900000000000006</v>
      </c>
      <c r="O466" s="604">
        <v>61</v>
      </c>
      <c r="P466" s="600"/>
      <c r="Q466" s="601"/>
      <c r="R466" s="602"/>
      <c r="S466" s="603"/>
      <c r="T466" s="601"/>
    </row>
    <row r="467" spans="1:20" ht="15.75">
      <c r="A467" s="285" t="s">
        <v>17</v>
      </c>
      <c r="B467" s="3"/>
      <c r="C467" s="3"/>
      <c r="D467" s="32">
        <f t="shared" si="13"/>
        <v>1142.5999999999999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604">
        <v>28.799999999999997</v>
      </c>
      <c r="O467" s="604">
        <v>257.8</v>
      </c>
      <c r="P467" s="600"/>
      <c r="Q467" s="601"/>
      <c r="R467" s="602"/>
      <c r="S467" s="603"/>
      <c r="T467" s="601"/>
    </row>
    <row r="468" spans="1:20" ht="15.75">
      <c r="A468" s="284" t="s">
        <v>3629</v>
      </c>
      <c r="B468" s="3"/>
      <c r="C468" s="3"/>
      <c r="D468" s="32">
        <f t="shared" si="13"/>
        <v>861.00000000000011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604">
        <v>83.300000000000011</v>
      </c>
      <c r="O468" s="604">
        <v>143.1</v>
      </c>
      <c r="P468" s="605"/>
      <c r="Q468" s="601"/>
      <c r="R468" s="602"/>
      <c r="S468" s="603"/>
      <c r="T468" s="601"/>
    </row>
    <row r="469" spans="1:20" ht="15.75">
      <c r="A469" s="107" t="s">
        <v>162</v>
      </c>
      <c r="B469" s="3"/>
      <c r="C469" s="3"/>
      <c r="D469" s="32">
        <f t="shared" si="13"/>
        <v>964.8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604">
        <v>39.000000000000007</v>
      </c>
      <c r="O469" s="604">
        <v>129</v>
      </c>
      <c r="P469" s="606"/>
      <c r="Q469" s="601"/>
      <c r="R469" s="602"/>
      <c r="S469" s="603"/>
      <c r="T469" s="601"/>
    </row>
    <row r="470" spans="1:20" ht="15.75">
      <c r="A470" s="107" t="s">
        <v>2201</v>
      </c>
      <c r="B470" s="3"/>
      <c r="C470" s="3"/>
      <c r="D470" s="32">
        <f t="shared" si="13"/>
        <v>636.59999999999991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604">
        <v>27.900000000000002</v>
      </c>
      <c r="O470" s="604">
        <v>169.7</v>
      </c>
      <c r="P470" s="606"/>
      <c r="Q470" s="601"/>
      <c r="R470" s="602"/>
      <c r="S470" s="603"/>
      <c r="T470" s="601"/>
    </row>
    <row r="471" spans="1:20" ht="15.75">
      <c r="A471" s="284" t="s">
        <v>3630</v>
      </c>
      <c r="B471" s="3"/>
      <c r="C471" s="3"/>
      <c r="D471" s="32">
        <f t="shared" si="13"/>
        <v>790.99999999999989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604">
        <v>22.4</v>
      </c>
      <c r="O471" s="604">
        <v>178.39999999999998</v>
      </c>
      <c r="P471" s="605"/>
      <c r="Q471" s="601"/>
      <c r="R471" s="602"/>
      <c r="S471" s="603"/>
      <c r="T471" s="601"/>
    </row>
    <row r="472" spans="1:20" ht="15.75">
      <c r="A472" s="107" t="s">
        <v>2719</v>
      </c>
      <c r="B472" s="3"/>
      <c r="C472" s="3"/>
      <c r="D472" s="32">
        <f t="shared" si="13"/>
        <v>1043.7999999999997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604">
        <v>20.399999999999999</v>
      </c>
      <c r="O472" s="604">
        <v>250.3</v>
      </c>
      <c r="P472" s="606"/>
      <c r="Q472" s="601"/>
      <c r="R472" s="602"/>
      <c r="S472" s="603"/>
      <c r="T472" s="601"/>
    </row>
    <row r="473" spans="1:20" ht="15.75">
      <c r="A473" s="107" t="s">
        <v>2220</v>
      </c>
      <c r="B473" s="3"/>
      <c r="C473" s="3"/>
      <c r="D473" s="32">
        <f t="shared" si="13"/>
        <v>654.9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604">
        <v>97.300000000000011</v>
      </c>
      <c r="O473" s="604">
        <v>46.800000000000004</v>
      </c>
      <c r="P473" s="606"/>
      <c r="Q473" s="601"/>
      <c r="R473" s="602"/>
      <c r="S473" s="603"/>
      <c r="T473" s="601"/>
    </row>
    <row r="474" spans="1:20" ht="15.75">
      <c r="A474" s="107" t="s">
        <v>2711</v>
      </c>
      <c r="B474" s="3"/>
      <c r="C474" s="3"/>
      <c r="D474" s="32">
        <f t="shared" si="13"/>
        <v>602.4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604">
        <v>0</v>
      </c>
      <c r="O474" s="604">
        <v>57.8</v>
      </c>
      <c r="P474" s="606"/>
      <c r="Q474" s="601"/>
      <c r="R474" s="602"/>
      <c r="S474" s="603"/>
      <c r="T474" s="601"/>
    </row>
    <row r="475" spans="1:20" ht="15.75">
      <c r="A475" s="284" t="s">
        <v>3631</v>
      </c>
      <c r="B475" s="3"/>
      <c r="C475" s="3"/>
      <c r="D475" s="32">
        <f t="shared" si="13"/>
        <v>619.19999999999993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604">
        <v>54.300000000000004</v>
      </c>
      <c r="O475" s="604">
        <v>7.5</v>
      </c>
      <c r="P475" s="605"/>
      <c r="Q475" s="601"/>
      <c r="R475" s="602"/>
      <c r="S475" s="603"/>
      <c r="T475" s="601"/>
    </row>
    <row r="476" spans="1:20" ht="15.75">
      <c r="A476" s="107" t="s">
        <v>2200</v>
      </c>
      <c r="B476" s="3"/>
      <c r="C476" s="3"/>
      <c r="D476" s="32">
        <f t="shared" si="13"/>
        <v>288.70000000000005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604">
        <v>9.3000000000000007</v>
      </c>
      <c r="O476" s="604">
        <v>0</v>
      </c>
      <c r="P476" s="606"/>
      <c r="Q476" s="601"/>
      <c r="R476" s="602"/>
      <c r="S476" s="603"/>
      <c r="T476" s="601"/>
    </row>
    <row r="477" spans="1:20" ht="15.75">
      <c r="A477" s="284" t="s">
        <v>3632</v>
      </c>
      <c r="B477" s="3"/>
      <c r="C477" s="3"/>
      <c r="D477" s="32">
        <f t="shared" si="13"/>
        <v>693.3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604">
        <v>66.2</v>
      </c>
      <c r="O477" s="604">
        <v>16.900000000000002</v>
      </c>
      <c r="P477" s="605"/>
      <c r="Q477" s="601"/>
      <c r="R477" s="602"/>
      <c r="S477" s="603"/>
      <c r="T477" s="601"/>
    </row>
    <row r="478" spans="1:20" ht="15.75">
      <c r="A478" s="107" t="s">
        <v>2733</v>
      </c>
      <c r="B478" s="3"/>
      <c r="C478" s="3"/>
      <c r="D478" s="32">
        <f t="shared" si="13"/>
        <v>656.69999999999993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604">
        <v>93.800000000000011</v>
      </c>
      <c r="O478" s="604">
        <v>50.4</v>
      </c>
      <c r="P478" s="606"/>
      <c r="Q478" s="601"/>
      <c r="R478" s="602"/>
      <c r="S478" s="603"/>
      <c r="T478" s="601"/>
    </row>
    <row r="479" spans="1:20" ht="15.75">
      <c r="A479" s="107" t="s">
        <v>704</v>
      </c>
      <c r="B479" s="3"/>
      <c r="C479" s="3"/>
      <c r="D479" s="32">
        <f t="shared" si="13"/>
        <v>821.80000000000007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604">
        <v>52</v>
      </c>
      <c r="O479" s="604">
        <v>220.6</v>
      </c>
      <c r="P479" s="606"/>
      <c r="Q479" s="601"/>
      <c r="R479" s="602"/>
      <c r="S479" s="603"/>
      <c r="T479" s="601"/>
    </row>
    <row r="480" spans="1:20" ht="15.75">
      <c r="A480" s="107" t="s">
        <v>2732</v>
      </c>
      <c r="B480" s="3"/>
      <c r="C480" s="3"/>
      <c r="D480" s="32">
        <f t="shared" si="13"/>
        <v>679.9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604">
        <v>73.000000000000014</v>
      </c>
      <c r="O480" s="604">
        <v>55.8</v>
      </c>
      <c r="P480" s="606"/>
      <c r="Q480" s="601"/>
      <c r="R480" s="602"/>
      <c r="S480" s="603"/>
      <c r="T480" s="601"/>
    </row>
    <row r="481" spans="1:20" ht="15.75">
      <c r="A481" s="285" t="s">
        <v>2325</v>
      </c>
      <c r="B481" s="3"/>
      <c r="C481" s="3"/>
      <c r="D481" s="32">
        <f t="shared" si="13"/>
        <v>1147.6999999999998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604">
        <v>4.8</v>
      </c>
      <c r="O481" s="604">
        <v>346.7</v>
      </c>
      <c r="P481" s="600"/>
      <c r="Q481" s="601"/>
      <c r="R481" s="602"/>
      <c r="S481" s="603"/>
      <c r="T481" s="601"/>
    </row>
    <row r="482" spans="1:20" ht="15.75">
      <c r="A482" s="107" t="s">
        <v>3633</v>
      </c>
      <c r="B482" s="3"/>
      <c r="C482" s="3"/>
      <c r="D482" s="32">
        <f t="shared" si="13"/>
        <v>857.10000000000014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604">
        <v>34.200000000000003</v>
      </c>
      <c r="O482" s="604">
        <v>50.199999999999996</v>
      </c>
      <c r="P482" s="606"/>
      <c r="Q482" s="601"/>
      <c r="R482" s="602"/>
      <c r="S482" s="603"/>
      <c r="T482" s="601"/>
    </row>
    <row r="483" spans="1:20" ht="15.75">
      <c r="A483" s="107" t="s">
        <v>2715</v>
      </c>
      <c r="B483" s="3"/>
      <c r="C483" s="3"/>
      <c r="D483" s="32">
        <f t="shared" si="13"/>
        <v>1105.1999999999998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604">
        <v>2.8</v>
      </c>
      <c r="O483" s="604">
        <v>226.29999999999998</v>
      </c>
      <c r="P483" s="606"/>
      <c r="Q483" s="601"/>
      <c r="R483" s="602"/>
      <c r="S483" s="603"/>
      <c r="T483" s="601"/>
    </row>
    <row r="484" spans="1:20" ht="15.75">
      <c r="A484" s="107" t="s">
        <v>700</v>
      </c>
      <c r="B484" s="3"/>
      <c r="C484" s="3"/>
      <c r="D484" s="32">
        <f t="shared" si="13"/>
        <v>587.6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604">
        <v>154.5</v>
      </c>
      <c r="O484" s="604">
        <v>63.6</v>
      </c>
      <c r="P484" s="606"/>
      <c r="Q484" s="601"/>
      <c r="R484" s="602"/>
      <c r="S484" s="603"/>
      <c r="T484" s="601"/>
    </row>
    <row r="485" spans="1:20" ht="15.75" customHeight="1">
      <c r="A485" s="284" t="s">
        <v>21</v>
      </c>
      <c r="B485" s="3"/>
      <c r="C485" s="3"/>
      <c r="D485" s="32">
        <f t="shared" si="13"/>
        <v>880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604">
        <v>0</v>
      </c>
      <c r="O485" s="604">
        <v>205.89999999999998</v>
      </c>
      <c r="P485" s="605"/>
      <c r="Q485" s="601"/>
      <c r="R485" s="602"/>
      <c r="S485" s="603"/>
      <c r="T485" s="601"/>
    </row>
    <row r="486" spans="1:20" ht="15.75" customHeight="1">
      <c r="A486" s="107" t="s">
        <v>141</v>
      </c>
      <c r="B486" s="3"/>
      <c r="C486" s="3"/>
      <c r="D486" s="32">
        <f t="shared" si="13"/>
        <v>878.59999999999991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604">
        <v>39</v>
      </c>
      <c r="O486" s="604">
        <v>43.199999999999996</v>
      </c>
      <c r="P486" s="606"/>
      <c r="Q486" s="601"/>
      <c r="R486" s="602"/>
      <c r="S486" s="603"/>
      <c r="T486" s="601"/>
    </row>
    <row r="487" spans="1:20" ht="15.75" customHeight="1">
      <c r="A487" s="107" t="s">
        <v>2193</v>
      </c>
      <c r="B487" s="3"/>
      <c r="C487" s="3"/>
      <c r="D487" s="32">
        <f t="shared" si="13"/>
        <v>851.2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604">
        <v>75.599999999999994</v>
      </c>
      <c r="O487" s="604">
        <v>9.9</v>
      </c>
      <c r="P487" s="606"/>
      <c r="Q487" s="601"/>
      <c r="R487" s="602"/>
      <c r="S487" s="603"/>
      <c r="T487" s="601"/>
    </row>
    <row r="488" spans="1:20" s="30" customFormat="1" ht="15.75" customHeight="1">
      <c r="A488" s="285" t="s">
        <v>1667</v>
      </c>
      <c r="B488" s="3"/>
      <c r="C488" s="3"/>
      <c r="D488" s="32">
        <f t="shared" si="13"/>
        <v>821.79999999999984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604">
        <v>102.89999999999999</v>
      </c>
      <c r="O488" s="604">
        <v>10.799999999999999</v>
      </c>
      <c r="P488" s="600"/>
      <c r="Q488" s="601"/>
      <c r="R488" s="602"/>
      <c r="S488" s="603"/>
      <c r="T488" s="601"/>
    </row>
    <row r="489" spans="1:20" ht="15.75">
      <c r="A489" s="284" t="s">
        <v>3634</v>
      </c>
      <c r="B489" s="3"/>
      <c r="C489" s="3"/>
      <c r="D489" s="32">
        <f t="shared" ref="D489:D520" si="14">SUM(E489:DZ489)</f>
        <v>598.40000000000009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604">
        <v>5.5</v>
      </c>
      <c r="O489" s="604">
        <v>19.2</v>
      </c>
      <c r="P489" s="605"/>
      <c r="Q489" s="601"/>
      <c r="R489" s="602"/>
      <c r="S489" s="603"/>
      <c r="T489" s="601"/>
    </row>
    <row r="490" spans="1:20" ht="15.75">
      <c r="A490" s="107" t="s">
        <v>2726</v>
      </c>
      <c r="B490" s="3"/>
      <c r="C490" s="3"/>
      <c r="D490" s="32">
        <f t="shared" si="14"/>
        <v>837.50000000000011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604">
        <v>48.800000000000004</v>
      </c>
      <c r="O490" s="604">
        <v>43.199999999999996</v>
      </c>
      <c r="P490" s="606"/>
      <c r="Q490" s="601"/>
      <c r="R490" s="602"/>
      <c r="S490" s="603"/>
      <c r="T490" s="601"/>
    </row>
    <row r="491" spans="1:20" ht="15.75">
      <c r="A491" s="107" t="s">
        <v>2203</v>
      </c>
      <c r="B491" s="3"/>
      <c r="C491" s="3"/>
      <c r="D491" s="32">
        <f t="shared" si="14"/>
        <v>1046.5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604">
        <v>2.4</v>
      </c>
      <c r="O491" s="604">
        <v>278.2</v>
      </c>
      <c r="P491" s="606"/>
      <c r="Q491" s="601"/>
      <c r="R491" s="602"/>
      <c r="S491" s="603"/>
      <c r="T491" s="601"/>
    </row>
    <row r="492" spans="1:20" ht="15.75">
      <c r="A492" s="285" t="s">
        <v>1668</v>
      </c>
      <c r="B492" s="3"/>
      <c r="C492" s="3"/>
      <c r="D492" s="32">
        <f t="shared" si="14"/>
        <v>744.75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604">
        <v>42.900000000000006</v>
      </c>
      <c r="O492" s="604">
        <v>131.80000000000001</v>
      </c>
      <c r="P492" s="600"/>
      <c r="Q492" s="601"/>
      <c r="R492" s="602"/>
      <c r="S492" s="603"/>
      <c r="T492" s="601"/>
    </row>
    <row r="493" spans="1:20" ht="15.75">
      <c r="A493" s="284" t="s">
        <v>3635</v>
      </c>
      <c r="B493" s="3"/>
      <c r="C493" s="3"/>
      <c r="D493" s="32">
        <f t="shared" si="14"/>
        <v>621.40000000000009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604">
        <v>54.599999999999994</v>
      </c>
      <c r="O493" s="604">
        <v>100.80000000000001</v>
      </c>
      <c r="P493" s="605"/>
      <c r="Q493" s="601"/>
      <c r="R493" s="602"/>
      <c r="S493" s="603"/>
      <c r="T493" s="601"/>
    </row>
    <row r="494" spans="1:20" ht="15.75">
      <c r="A494" s="284" t="s">
        <v>3636</v>
      </c>
      <c r="B494" s="3"/>
      <c r="C494" s="3"/>
      <c r="D494" s="32">
        <f t="shared" si="14"/>
        <v>742.6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604">
        <v>5.6</v>
      </c>
      <c r="O494" s="604">
        <v>52.000000000000007</v>
      </c>
      <c r="P494" s="605"/>
      <c r="Q494" s="601"/>
      <c r="R494" s="602"/>
      <c r="S494" s="603"/>
      <c r="T494" s="601"/>
    </row>
    <row r="495" spans="1:20" ht="15.75">
      <c r="A495" s="107" t="s">
        <v>667</v>
      </c>
      <c r="B495" s="3"/>
      <c r="C495" s="3"/>
      <c r="D495" s="32">
        <f t="shared" si="14"/>
        <v>745.80000000000007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604">
        <v>2.4</v>
      </c>
      <c r="O495" s="604">
        <v>109.2</v>
      </c>
      <c r="P495" s="606"/>
      <c r="Q495" s="601"/>
      <c r="R495" s="602"/>
      <c r="S495" s="603"/>
      <c r="T495" s="601"/>
    </row>
    <row r="496" spans="1:20" ht="15.75">
      <c r="A496" s="107" t="s">
        <v>2202</v>
      </c>
      <c r="B496" s="3"/>
      <c r="C496" s="3"/>
      <c r="D496" s="32">
        <f t="shared" si="14"/>
        <v>1131.2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604">
        <v>19.100000000000001</v>
      </c>
      <c r="O496" s="604">
        <v>236.79999999999998</v>
      </c>
      <c r="P496" s="606"/>
      <c r="Q496" s="601"/>
      <c r="R496" s="602"/>
      <c r="S496" s="603"/>
      <c r="T496" s="601"/>
    </row>
    <row r="497" spans="1:20" ht="15.75">
      <c r="A497" s="107" t="s">
        <v>2209</v>
      </c>
      <c r="B497" s="3"/>
      <c r="C497" s="3"/>
      <c r="D497" s="32">
        <f t="shared" si="14"/>
        <v>753.7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604">
        <v>14.200000000000001</v>
      </c>
      <c r="O497" s="604">
        <v>69.599999999999994</v>
      </c>
      <c r="P497" s="606"/>
      <c r="Q497" s="601"/>
      <c r="R497" s="602"/>
      <c r="S497" s="603"/>
      <c r="T497" s="601"/>
    </row>
    <row r="498" spans="1:20" ht="15.75">
      <c r="A498" s="107" t="s">
        <v>668</v>
      </c>
      <c r="B498" s="3"/>
      <c r="C498" s="3"/>
      <c r="D498" s="32">
        <f t="shared" si="14"/>
        <v>681.6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604">
        <v>26.5</v>
      </c>
      <c r="O498" s="604">
        <v>191.1</v>
      </c>
      <c r="P498" s="606"/>
      <c r="Q498" s="601"/>
      <c r="R498" s="602"/>
      <c r="S498" s="603"/>
      <c r="T498" s="601"/>
    </row>
    <row r="499" spans="1:20" ht="15.75">
      <c r="A499" s="107" t="s">
        <v>3637</v>
      </c>
      <c r="B499" s="3"/>
      <c r="C499" s="3"/>
      <c r="D499" s="32">
        <f t="shared" si="14"/>
        <v>720.09999999999991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604">
        <v>47.9</v>
      </c>
      <c r="O499" s="604">
        <v>0</v>
      </c>
      <c r="P499" s="606"/>
      <c r="Q499" s="601"/>
      <c r="R499" s="602"/>
      <c r="S499" s="603"/>
      <c r="T499" s="601"/>
    </row>
    <row r="500" spans="1:20" ht="15.75">
      <c r="A500" s="285" t="s">
        <v>23</v>
      </c>
      <c r="B500" s="3"/>
      <c r="C500" s="3"/>
      <c r="D500" s="32">
        <f t="shared" si="14"/>
        <v>679.19999999999993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604">
        <v>47.800000000000004</v>
      </c>
      <c r="O500" s="604">
        <v>15.8</v>
      </c>
      <c r="P500" s="600"/>
      <c r="Q500" s="601"/>
      <c r="R500" s="602"/>
      <c r="S500" s="603"/>
      <c r="T500" s="601"/>
    </row>
    <row r="501" spans="1:20" ht="15.75">
      <c r="A501" s="285" t="s">
        <v>25</v>
      </c>
      <c r="B501" s="3"/>
      <c r="C501" s="3"/>
      <c r="D501" s="32">
        <f t="shared" si="14"/>
        <v>883.7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604">
        <v>54.599999999999994</v>
      </c>
      <c r="O501" s="604">
        <v>47.599999999999994</v>
      </c>
      <c r="P501" s="600"/>
      <c r="Q501" s="601"/>
      <c r="R501" s="602"/>
      <c r="S501" s="603"/>
      <c r="T501" s="601"/>
    </row>
    <row r="502" spans="1:20" ht="15.75">
      <c r="A502" s="107" t="s">
        <v>2712</v>
      </c>
      <c r="B502" s="3"/>
      <c r="C502" s="3"/>
      <c r="D502" s="32">
        <f t="shared" si="14"/>
        <v>784.29999999999984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604">
        <v>127.80000000000001</v>
      </c>
      <c r="O502" s="604">
        <v>56.4</v>
      </c>
      <c r="P502" s="606"/>
      <c r="Q502" s="601"/>
      <c r="R502" s="602"/>
      <c r="S502" s="603"/>
      <c r="T502" s="601"/>
    </row>
    <row r="503" spans="1:20" ht="15.75">
      <c r="A503" s="106" t="s">
        <v>1343</v>
      </c>
      <c r="B503" s="3"/>
      <c r="C503" s="3"/>
      <c r="D503" s="32">
        <f t="shared" si="14"/>
        <v>787.3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604">
        <v>0</v>
      </c>
      <c r="O503" s="604">
        <v>54.800000000000004</v>
      </c>
      <c r="P503" s="503"/>
      <c r="Q503" s="601"/>
      <c r="R503" s="602"/>
      <c r="S503" s="603"/>
      <c r="T503" s="601"/>
    </row>
    <row r="504" spans="1:20" ht="15.75">
      <c r="A504" s="106" t="s">
        <v>1345</v>
      </c>
      <c r="B504" s="3"/>
      <c r="C504" s="3"/>
      <c r="D504" s="32">
        <f t="shared" si="14"/>
        <v>812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604">
        <v>60.7</v>
      </c>
      <c r="O504" s="604">
        <v>98.8</v>
      </c>
      <c r="P504" s="503"/>
      <c r="Q504" s="601"/>
      <c r="R504" s="602"/>
      <c r="S504" s="603"/>
      <c r="T504" s="601"/>
    </row>
    <row r="505" spans="1:20" ht="15.75">
      <c r="A505" s="107" t="s">
        <v>2713</v>
      </c>
      <c r="B505" s="3"/>
      <c r="C505" s="3"/>
      <c r="D505" s="32">
        <f t="shared" si="14"/>
        <v>1098.8999999999999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604">
        <v>196.5</v>
      </c>
      <c r="O505" s="604">
        <v>79.2</v>
      </c>
      <c r="P505" s="606"/>
      <c r="Q505" s="601"/>
      <c r="R505" s="602"/>
      <c r="S505" s="603"/>
      <c r="T505" s="601"/>
    </row>
    <row r="506" spans="1:20" ht="15.75">
      <c r="A506" s="284" t="s">
        <v>3638</v>
      </c>
      <c r="B506" s="3"/>
      <c r="C506" s="3"/>
      <c r="D506" s="32">
        <f t="shared" si="14"/>
        <v>692.8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604">
        <v>37.799999999999997</v>
      </c>
      <c r="O506" s="604">
        <v>54</v>
      </c>
      <c r="P506" s="605"/>
      <c r="Q506" s="601"/>
      <c r="R506" s="602"/>
      <c r="S506" s="603"/>
      <c r="T506" s="601"/>
    </row>
    <row r="507" spans="1:20" ht="15.75">
      <c r="A507" s="284" t="s">
        <v>3639</v>
      </c>
      <c r="B507" s="3"/>
      <c r="C507" s="3"/>
      <c r="D507" s="32">
        <f t="shared" si="14"/>
        <v>730.5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604">
        <v>58.600000000000009</v>
      </c>
      <c r="O507" s="604">
        <v>91.6</v>
      </c>
      <c r="P507" s="605"/>
      <c r="Q507" s="601"/>
      <c r="R507" s="602"/>
      <c r="S507" s="603"/>
      <c r="T507" s="601"/>
    </row>
    <row r="508" spans="1:20" ht="15.75">
      <c r="A508" s="107" t="s">
        <v>2198</v>
      </c>
      <c r="B508" s="3"/>
      <c r="C508" s="3"/>
      <c r="D508" s="32">
        <f t="shared" si="14"/>
        <v>575.00000000000011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604">
        <v>2.4</v>
      </c>
      <c r="O508" s="604">
        <v>0</v>
      </c>
      <c r="P508" s="606"/>
      <c r="Q508" s="601"/>
      <c r="R508" s="602"/>
      <c r="S508" s="603"/>
      <c r="T508" s="601"/>
    </row>
    <row r="509" spans="1:20" ht="15.75">
      <c r="A509" s="107" t="s">
        <v>651</v>
      </c>
      <c r="B509" s="3"/>
      <c r="C509" s="3"/>
      <c r="D509" s="32">
        <f t="shared" si="14"/>
        <v>810.6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604">
        <v>1.2</v>
      </c>
      <c r="O509" s="604">
        <v>58.4</v>
      </c>
      <c r="P509" s="606"/>
      <c r="Q509" s="601"/>
      <c r="R509" s="602"/>
      <c r="S509" s="603"/>
      <c r="T509" s="601"/>
    </row>
    <row r="510" spans="1:20" ht="15.75">
      <c r="A510" s="107" t="s">
        <v>682</v>
      </c>
      <c r="B510" s="3"/>
      <c r="C510" s="3"/>
      <c r="D510" s="32">
        <f t="shared" si="14"/>
        <v>648.5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604">
        <v>2.2000000000000002</v>
      </c>
      <c r="O510" s="604">
        <v>99.199999999999989</v>
      </c>
      <c r="P510" s="606"/>
      <c r="Q510" s="601"/>
      <c r="R510" s="602"/>
      <c r="S510" s="603"/>
      <c r="T510" s="601"/>
    </row>
    <row r="511" spans="1:20" ht="15.75">
      <c r="A511" s="107" t="s">
        <v>2708</v>
      </c>
      <c r="B511" s="3"/>
      <c r="C511" s="3"/>
      <c r="D511" s="32">
        <f t="shared" si="14"/>
        <v>816.10000000000014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604">
        <v>6</v>
      </c>
      <c r="O511" s="604">
        <v>159.5</v>
      </c>
      <c r="P511" s="606"/>
      <c r="Q511" s="601"/>
      <c r="R511" s="602"/>
      <c r="S511" s="603"/>
      <c r="T511" s="601"/>
    </row>
    <row r="512" spans="1:20" ht="15.75">
      <c r="A512" s="107" t="s">
        <v>2734</v>
      </c>
      <c r="B512" s="3"/>
      <c r="C512" s="3"/>
      <c r="D512" s="32">
        <f t="shared" si="14"/>
        <v>764.2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604">
        <v>16.2</v>
      </c>
      <c r="O512" s="604">
        <v>75.900000000000006</v>
      </c>
      <c r="P512" s="606"/>
      <c r="Q512" s="601"/>
      <c r="R512" s="602"/>
      <c r="S512" s="603"/>
      <c r="T512" s="601"/>
    </row>
    <row r="513" spans="1:20" ht="15.75">
      <c r="A513" s="284" t="s">
        <v>3640</v>
      </c>
      <c r="B513" s="3"/>
      <c r="C513" s="3"/>
      <c r="D513" s="32">
        <f t="shared" si="14"/>
        <v>592.70000000000005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604">
        <v>63.6</v>
      </c>
      <c r="O513" s="604">
        <v>9.6</v>
      </c>
      <c r="P513" s="605"/>
      <c r="Q513" s="601"/>
      <c r="R513" s="602"/>
      <c r="S513" s="603"/>
      <c r="T513" s="601"/>
    </row>
    <row r="514" spans="1:20" ht="15.75">
      <c r="A514" s="284" t="s">
        <v>3641</v>
      </c>
      <c r="B514" s="3"/>
      <c r="C514" s="3"/>
      <c r="D514" s="32">
        <f t="shared" si="14"/>
        <v>798.4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604">
        <v>141.69999999999999</v>
      </c>
      <c r="O514" s="604">
        <v>62.1</v>
      </c>
      <c r="P514" s="605"/>
      <c r="Q514" s="601"/>
      <c r="R514" s="602"/>
      <c r="S514" s="603"/>
      <c r="T514" s="601"/>
    </row>
    <row r="515" spans="1:20" ht="15.75">
      <c r="A515" s="107" t="s">
        <v>154</v>
      </c>
      <c r="B515" s="3"/>
      <c r="C515" s="3"/>
      <c r="D515" s="32">
        <f t="shared" si="14"/>
        <v>900.9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604">
        <v>6</v>
      </c>
      <c r="O515" s="604">
        <v>218.6</v>
      </c>
      <c r="P515" s="606"/>
      <c r="Q515" s="601"/>
      <c r="R515" s="602"/>
      <c r="S515" s="603"/>
      <c r="T515" s="601"/>
    </row>
    <row r="516" spans="1:20" ht="15.75">
      <c r="A516" s="107" t="s">
        <v>2210</v>
      </c>
      <c r="B516" s="3"/>
      <c r="C516" s="3"/>
      <c r="D516" s="32">
        <f t="shared" si="14"/>
        <v>614.4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604">
        <v>5.6</v>
      </c>
      <c r="O516" s="604">
        <v>54</v>
      </c>
      <c r="P516" s="606"/>
      <c r="Q516" s="601"/>
      <c r="R516" s="602"/>
      <c r="S516" s="603"/>
      <c r="T516" s="601"/>
    </row>
    <row r="517" spans="1:20" ht="15.75">
      <c r="A517" s="107" t="s">
        <v>669</v>
      </c>
      <c r="B517" s="3"/>
      <c r="C517" s="3"/>
      <c r="D517" s="32">
        <f t="shared" si="14"/>
        <v>803.69999999999993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604">
        <v>27.5</v>
      </c>
      <c r="O517" s="604">
        <v>181.4</v>
      </c>
      <c r="P517" s="606"/>
      <c r="Q517" s="601"/>
      <c r="R517" s="602"/>
      <c r="S517" s="603"/>
      <c r="T517" s="601"/>
    </row>
    <row r="518" spans="1:20" ht="15.75">
      <c r="A518" s="107" t="s">
        <v>2723</v>
      </c>
      <c r="B518" s="3"/>
      <c r="C518" s="3"/>
      <c r="D518" s="32">
        <f t="shared" si="14"/>
        <v>986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604">
        <v>15.599999999999998</v>
      </c>
      <c r="O518" s="604">
        <v>153.6</v>
      </c>
      <c r="P518" s="606"/>
      <c r="Q518" s="601"/>
      <c r="R518" s="602"/>
      <c r="S518" s="603"/>
      <c r="T518" s="601"/>
    </row>
    <row r="519" spans="1:20" ht="15.75">
      <c r="A519" s="284" t="s">
        <v>142</v>
      </c>
      <c r="B519" s="3"/>
      <c r="C519" s="3"/>
      <c r="D519" s="32">
        <f t="shared" si="14"/>
        <v>1061.1000000000001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604">
        <v>18</v>
      </c>
      <c r="O519" s="604">
        <v>212.8</v>
      </c>
      <c r="P519" s="605"/>
      <c r="Q519" s="601"/>
      <c r="R519" s="602"/>
      <c r="S519" s="603"/>
      <c r="T519" s="601"/>
    </row>
    <row r="520" spans="1:20" ht="15.75">
      <c r="A520" s="106" t="s">
        <v>1349</v>
      </c>
      <c r="B520" s="3"/>
      <c r="C520" s="3"/>
      <c r="D520" s="32">
        <f t="shared" si="14"/>
        <v>790.8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604">
        <v>0</v>
      </c>
      <c r="O520" s="604">
        <v>85.1</v>
      </c>
      <c r="P520" s="503"/>
      <c r="Q520" s="601"/>
      <c r="R520" s="602"/>
      <c r="S520" s="603"/>
      <c r="T520" s="601"/>
    </row>
    <row r="521" spans="1:20" ht="15.75">
      <c r="A521" s="107" t="s">
        <v>683</v>
      </c>
      <c r="B521" s="3"/>
      <c r="C521" s="3"/>
      <c r="D521" s="32">
        <f t="shared" ref="D521:D552" si="15">SUM(E521:DZ521)</f>
        <v>1024.9999999999998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604">
        <v>80.699999999999989</v>
      </c>
      <c r="O521" s="604">
        <v>93.6</v>
      </c>
      <c r="P521" s="606"/>
      <c r="Q521" s="601"/>
      <c r="R521" s="602"/>
      <c r="S521" s="603"/>
      <c r="T521" s="601"/>
    </row>
    <row r="522" spans="1:20" ht="15.75">
      <c r="A522" s="107" t="s">
        <v>2724</v>
      </c>
      <c r="B522" s="3"/>
      <c r="C522" s="3"/>
      <c r="D522" s="32">
        <f t="shared" si="15"/>
        <v>453.30000000000007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604">
        <v>6.8</v>
      </c>
      <c r="O522" s="604">
        <v>43.199999999999996</v>
      </c>
      <c r="P522" s="606"/>
      <c r="Q522" s="601"/>
      <c r="R522" s="602"/>
      <c r="S522" s="603"/>
      <c r="T522" s="601"/>
    </row>
    <row r="523" spans="1:20" ht="15.75">
      <c r="A523" s="284" t="s">
        <v>3642</v>
      </c>
      <c r="B523" s="3"/>
      <c r="C523" s="3"/>
      <c r="D523" s="32">
        <f t="shared" si="15"/>
        <v>606.20000000000005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604">
        <v>21</v>
      </c>
      <c r="O523" s="604">
        <v>0</v>
      </c>
      <c r="P523" s="605"/>
      <c r="Q523" s="601"/>
      <c r="R523" s="602"/>
      <c r="S523" s="603"/>
      <c r="T523" s="601"/>
    </row>
    <row r="524" spans="1:20" ht="15.75">
      <c r="A524" s="285" t="s">
        <v>1690</v>
      </c>
      <c r="B524" s="3"/>
      <c r="C524" s="3"/>
      <c r="D524" s="32">
        <f t="shared" si="15"/>
        <v>722.15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604">
        <v>7.4</v>
      </c>
      <c r="O524" s="604">
        <v>63</v>
      </c>
      <c r="P524" s="600"/>
      <c r="Q524" s="601"/>
      <c r="R524" s="602"/>
      <c r="S524" s="603"/>
      <c r="T524" s="601"/>
    </row>
    <row r="525" spans="1:20" ht="15.75">
      <c r="A525" s="107" t="s">
        <v>654</v>
      </c>
      <c r="B525" s="3"/>
      <c r="C525" s="3"/>
      <c r="D525" s="32">
        <f t="shared" si="15"/>
        <v>662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604">
        <v>0</v>
      </c>
      <c r="O525" s="604">
        <v>188.6</v>
      </c>
      <c r="P525" s="606"/>
      <c r="Q525" s="601"/>
      <c r="R525" s="602"/>
      <c r="S525" s="603"/>
      <c r="T525" s="601"/>
    </row>
    <row r="526" spans="1:20" ht="15.75">
      <c r="A526" s="107" t="s">
        <v>653</v>
      </c>
      <c r="B526" s="3"/>
      <c r="C526" s="3"/>
      <c r="D526" s="32">
        <f t="shared" si="15"/>
        <v>829.09999999999991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604">
        <v>0</v>
      </c>
      <c r="O526" s="604">
        <v>50.4</v>
      </c>
      <c r="P526" s="606"/>
      <c r="Q526" s="601"/>
      <c r="R526" s="602"/>
      <c r="S526" s="603"/>
      <c r="T526" s="601"/>
    </row>
    <row r="527" spans="1:20" ht="15.75">
      <c r="A527" s="285" t="s">
        <v>1753</v>
      </c>
      <c r="B527" s="3"/>
      <c r="C527" s="3"/>
      <c r="D527" s="32">
        <f t="shared" si="15"/>
        <v>678.59999999999991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604">
        <v>43.4</v>
      </c>
      <c r="O527" s="604">
        <v>12.100000000000001</v>
      </c>
      <c r="P527" s="600"/>
      <c r="Q527" s="601"/>
      <c r="R527" s="602"/>
      <c r="S527" s="603"/>
      <c r="T527" s="601"/>
    </row>
    <row r="528" spans="1:20" ht="15.75">
      <c r="A528" s="107" t="s">
        <v>638</v>
      </c>
      <c r="B528" s="3"/>
      <c r="C528" s="3"/>
      <c r="D528" s="32">
        <f t="shared" si="15"/>
        <v>736.40000000000009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604">
        <v>39</v>
      </c>
      <c r="O528" s="604">
        <v>54.7</v>
      </c>
      <c r="P528" s="606"/>
      <c r="Q528" s="601"/>
      <c r="R528" s="602"/>
      <c r="S528" s="603"/>
      <c r="T528" s="601"/>
    </row>
    <row r="529" spans="1:20" ht="15.75">
      <c r="A529" s="285" t="s">
        <v>1649</v>
      </c>
      <c r="B529" s="3"/>
      <c r="C529" s="3"/>
      <c r="D529" s="32">
        <f t="shared" si="15"/>
        <v>533.6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604">
        <v>0</v>
      </c>
      <c r="O529" s="604">
        <v>158.20000000000002</v>
      </c>
      <c r="P529" s="600"/>
      <c r="Q529" s="601"/>
      <c r="R529" s="602"/>
      <c r="S529" s="603"/>
      <c r="T529" s="601"/>
    </row>
    <row r="530" spans="1:20" ht="15.75">
      <c r="A530" s="107" t="s">
        <v>2714</v>
      </c>
      <c r="B530" s="3"/>
      <c r="C530" s="3"/>
      <c r="D530" s="32">
        <f t="shared" si="15"/>
        <v>632.6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604">
        <v>40.6</v>
      </c>
      <c r="O530" s="604">
        <v>0</v>
      </c>
      <c r="P530" s="606"/>
      <c r="Q530" s="601"/>
      <c r="R530" s="602"/>
      <c r="S530" s="603"/>
      <c r="T530" s="601"/>
    </row>
    <row r="531" spans="1:20" ht="15.75">
      <c r="A531" s="107" t="s">
        <v>2832</v>
      </c>
      <c r="B531" s="3"/>
      <c r="C531" s="3"/>
      <c r="D531" s="32">
        <f t="shared" si="15"/>
        <v>910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604">
        <v>78</v>
      </c>
      <c r="O531" s="604">
        <v>0</v>
      </c>
      <c r="P531" s="606"/>
      <c r="Q531" s="601"/>
      <c r="R531" s="602"/>
      <c r="S531" s="603"/>
      <c r="T531" s="601"/>
    </row>
    <row r="532" spans="1:20" ht="15.75">
      <c r="A532" s="284" t="s">
        <v>3643</v>
      </c>
      <c r="B532" s="3"/>
      <c r="C532" s="3"/>
      <c r="D532" s="32">
        <f t="shared" si="15"/>
        <v>475.1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604">
        <v>35.1</v>
      </c>
      <c r="O532" s="604">
        <v>5</v>
      </c>
      <c r="P532" s="605"/>
      <c r="Q532" s="601"/>
      <c r="R532" s="602"/>
      <c r="S532" s="603"/>
      <c r="T532" s="601"/>
    </row>
    <row r="533" spans="1:20" ht="15.75">
      <c r="A533" s="284" t="s">
        <v>3644</v>
      </c>
      <c r="B533" s="3"/>
      <c r="C533" s="3"/>
      <c r="D533" s="32">
        <f t="shared" si="15"/>
        <v>607.69999999999993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604">
        <v>66.799999999999983</v>
      </c>
      <c r="O533" s="604">
        <v>0</v>
      </c>
      <c r="P533" s="605"/>
      <c r="Q533" s="601"/>
      <c r="R533" s="602"/>
      <c r="S533" s="603"/>
      <c r="T533" s="601"/>
    </row>
    <row r="534" spans="1:20" ht="15.75">
      <c r="A534" s="285" t="s">
        <v>31</v>
      </c>
      <c r="B534" s="3"/>
      <c r="C534" s="3"/>
      <c r="D534" s="32">
        <f t="shared" si="15"/>
        <v>777.10000000000014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604">
        <v>0</v>
      </c>
      <c r="O534" s="604">
        <v>126.39999999999999</v>
      </c>
      <c r="P534" s="600"/>
      <c r="Q534" s="601"/>
      <c r="R534" s="602"/>
      <c r="S534" s="603"/>
      <c r="T534" s="601"/>
    </row>
    <row r="535" spans="1:20" ht="15.75">
      <c r="A535" s="107" t="s">
        <v>2718</v>
      </c>
      <c r="B535" s="3"/>
      <c r="C535" s="3"/>
      <c r="D535" s="32">
        <f t="shared" si="15"/>
        <v>878.00000000000023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604">
        <v>5.7</v>
      </c>
      <c r="O535" s="604">
        <v>138.6</v>
      </c>
      <c r="P535" s="606"/>
      <c r="Q535" s="601"/>
      <c r="R535" s="602"/>
      <c r="S535" s="603"/>
      <c r="T535" s="601"/>
    </row>
    <row r="536" spans="1:20" ht="15.75">
      <c r="A536" s="107" t="s">
        <v>694</v>
      </c>
      <c r="B536" s="3"/>
      <c r="C536" s="3"/>
      <c r="D536" s="32">
        <f t="shared" si="15"/>
        <v>613.54999999999995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604">
        <v>49.8</v>
      </c>
      <c r="O536" s="604">
        <v>77.3</v>
      </c>
      <c r="P536" s="606"/>
      <c r="Q536" s="601"/>
      <c r="R536" s="602"/>
      <c r="S536" s="603"/>
      <c r="T536" s="601"/>
    </row>
    <row r="537" spans="1:20" ht="15.75">
      <c r="A537" s="284" t="s">
        <v>3645</v>
      </c>
      <c r="B537" s="3"/>
      <c r="C537" s="3"/>
      <c r="D537" s="32">
        <f t="shared" si="15"/>
        <v>788.4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604">
        <v>12.400000000000002</v>
      </c>
      <c r="O537" s="604">
        <v>115.9</v>
      </c>
      <c r="P537" s="605"/>
      <c r="Q537" s="601"/>
      <c r="R537" s="602"/>
      <c r="S537" s="603"/>
      <c r="T537" s="601"/>
    </row>
    <row r="538" spans="1:20" ht="15.75">
      <c r="A538" s="107" t="s">
        <v>3685</v>
      </c>
      <c r="B538" s="3"/>
      <c r="C538" s="3"/>
      <c r="D538" s="32">
        <f t="shared" si="15"/>
        <v>521.49999999999989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604">
        <v>21.799999999999997</v>
      </c>
      <c r="O538" s="604">
        <v>0</v>
      </c>
      <c r="P538" s="606"/>
      <c r="Q538" s="601"/>
      <c r="R538" s="602"/>
      <c r="S538" s="603"/>
      <c r="T538" s="601"/>
    </row>
    <row r="539" spans="1:20" ht="15.75">
      <c r="A539" s="107" t="s">
        <v>686</v>
      </c>
      <c r="B539" s="3"/>
      <c r="C539" s="3"/>
      <c r="D539" s="32">
        <f t="shared" si="15"/>
        <v>393.50000000000006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604">
        <v>6.5</v>
      </c>
      <c r="O539" s="604">
        <v>5.6</v>
      </c>
      <c r="P539" s="606"/>
      <c r="Q539" s="601"/>
      <c r="R539" s="602"/>
      <c r="S539" s="603"/>
      <c r="T539" s="601"/>
    </row>
    <row r="540" spans="1:20" ht="15.75">
      <c r="A540" s="285" t="s">
        <v>33</v>
      </c>
      <c r="B540" s="3"/>
      <c r="C540" s="3"/>
      <c r="D540" s="32">
        <f t="shared" si="15"/>
        <v>792.30000000000018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604">
        <v>0</v>
      </c>
      <c r="O540" s="604">
        <v>163.6</v>
      </c>
      <c r="P540" s="600"/>
      <c r="Q540" s="601"/>
      <c r="R540" s="602"/>
      <c r="S540" s="603"/>
      <c r="T540" s="601"/>
    </row>
    <row r="541" spans="1:20" ht="15.75">
      <c r="A541" s="285" t="s">
        <v>37</v>
      </c>
      <c r="B541" s="3"/>
      <c r="C541" s="3"/>
      <c r="D541" s="32">
        <f t="shared" si="15"/>
        <v>827.30000000000018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604">
        <v>26.7</v>
      </c>
      <c r="O541" s="604">
        <v>149.70000000000002</v>
      </c>
      <c r="P541" s="600"/>
      <c r="Q541" s="601"/>
      <c r="R541" s="602"/>
      <c r="S541" s="603"/>
      <c r="T541" s="601"/>
    </row>
    <row r="542" spans="1:20" ht="15.75">
      <c r="A542" s="284" t="s">
        <v>143</v>
      </c>
      <c r="B542" s="3"/>
      <c r="C542" s="3"/>
      <c r="D542" s="32">
        <f t="shared" si="15"/>
        <v>805.39999999999986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604">
        <v>2.4</v>
      </c>
      <c r="O542" s="604">
        <v>176.2</v>
      </c>
      <c r="P542" s="605"/>
      <c r="Q542" s="601"/>
      <c r="R542" s="602"/>
      <c r="S542" s="603"/>
      <c r="T542" s="601"/>
    </row>
    <row r="543" spans="1:20" ht="15.75">
      <c r="A543" s="284" t="s">
        <v>3646</v>
      </c>
      <c r="B543" s="3"/>
      <c r="C543" s="3"/>
      <c r="D543" s="32">
        <f t="shared" si="15"/>
        <v>661.40000000000009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604">
        <v>55.2</v>
      </c>
      <c r="O543" s="604">
        <v>7</v>
      </c>
      <c r="P543" s="605"/>
      <c r="Q543" s="601"/>
      <c r="R543" s="602"/>
      <c r="S543" s="603"/>
      <c r="T543" s="601"/>
    </row>
    <row r="544" spans="1:20" ht="15.75">
      <c r="A544" s="107" t="s">
        <v>2721</v>
      </c>
      <c r="B544" s="3"/>
      <c r="C544" s="3"/>
      <c r="D544" s="32">
        <f t="shared" si="15"/>
        <v>672.2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604">
        <v>0</v>
      </c>
      <c r="O544" s="604">
        <v>167</v>
      </c>
      <c r="P544" s="606"/>
      <c r="Q544" s="601"/>
      <c r="R544" s="602"/>
      <c r="S544" s="603"/>
      <c r="T544" s="601"/>
    </row>
    <row r="545" spans="1:20" ht="15.75">
      <c r="A545" s="106" t="s">
        <v>1351</v>
      </c>
      <c r="B545" s="3"/>
      <c r="C545" s="3"/>
      <c r="D545" s="32">
        <f t="shared" si="15"/>
        <v>1023.6999999999999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604">
        <v>0</v>
      </c>
      <c r="O545" s="604">
        <v>215.70000000000002</v>
      </c>
      <c r="P545" s="503"/>
      <c r="Q545" s="601"/>
      <c r="R545" s="602"/>
      <c r="S545" s="603"/>
      <c r="T545" s="601"/>
    </row>
    <row r="546" spans="1:20" ht="15.75">
      <c r="A546" s="107" t="s">
        <v>2722</v>
      </c>
      <c r="B546" s="3"/>
      <c r="C546" s="3"/>
      <c r="D546" s="32">
        <f t="shared" si="15"/>
        <v>997.6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604">
        <v>14.4</v>
      </c>
      <c r="O546" s="604">
        <v>94.4</v>
      </c>
      <c r="P546" s="606"/>
      <c r="Q546" s="601"/>
      <c r="R546" s="602"/>
      <c r="S546" s="603"/>
      <c r="T546" s="601"/>
    </row>
    <row r="547" spans="1:20" ht="15.75">
      <c r="A547" s="284" t="s">
        <v>3647</v>
      </c>
      <c r="B547" s="3"/>
      <c r="C547" s="3"/>
      <c r="D547" s="32">
        <f t="shared" si="15"/>
        <v>598.70000000000016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604">
        <v>13.200000000000001</v>
      </c>
      <c r="O547" s="604">
        <v>0</v>
      </c>
      <c r="P547" s="605"/>
      <c r="Q547" s="601"/>
      <c r="R547" s="602"/>
      <c r="S547" s="603"/>
      <c r="T547" s="601"/>
    </row>
    <row r="548" spans="1:20" ht="15.75">
      <c r="A548" s="107" t="s">
        <v>2727</v>
      </c>
      <c r="B548" s="3"/>
      <c r="C548" s="3"/>
      <c r="D548" s="32">
        <f t="shared" si="15"/>
        <v>421.30000000000007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604">
        <v>0</v>
      </c>
      <c r="O548" s="604">
        <v>0</v>
      </c>
      <c r="P548" s="606"/>
      <c r="Q548" s="601"/>
      <c r="R548" s="602"/>
      <c r="S548" s="603"/>
      <c r="T548" s="601"/>
    </row>
    <row r="549" spans="1:20" ht="15.75">
      <c r="A549" s="285" t="s">
        <v>1671</v>
      </c>
      <c r="B549" s="3"/>
      <c r="C549" s="3"/>
      <c r="D549" s="32">
        <f t="shared" si="15"/>
        <v>548.6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604">
        <v>18</v>
      </c>
      <c r="O549" s="604">
        <v>198.5</v>
      </c>
      <c r="P549" s="600"/>
      <c r="Q549" s="601"/>
      <c r="R549" s="602"/>
      <c r="S549" s="603"/>
      <c r="T549" s="601"/>
    </row>
    <row r="550" spans="1:20" ht="15.75">
      <c r="A550" s="107" t="s">
        <v>180</v>
      </c>
      <c r="B550" s="3"/>
      <c r="C550" s="3"/>
      <c r="D550" s="32">
        <f t="shared" si="15"/>
        <v>579.1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604">
        <v>0</v>
      </c>
      <c r="O550" s="604">
        <v>0</v>
      </c>
      <c r="P550" s="606"/>
      <c r="Q550" s="601"/>
      <c r="R550" s="602"/>
      <c r="S550" s="603"/>
      <c r="T550" s="601"/>
    </row>
    <row r="551" spans="1:20" ht="15.75">
      <c r="A551" s="107" t="s">
        <v>2710</v>
      </c>
      <c r="B551" s="3"/>
      <c r="C551" s="3"/>
      <c r="D551" s="32">
        <f t="shared" si="15"/>
        <v>785.4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604">
        <v>20.400000000000002</v>
      </c>
      <c r="O551" s="604">
        <v>120.99999999999999</v>
      </c>
      <c r="P551" s="606"/>
      <c r="Q551" s="601"/>
      <c r="R551" s="602"/>
      <c r="S551" s="603"/>
      <c r="T551" s="601"/>
    </row>
    <row r="552" spans="1:20" ht="15.75">
      <c r="A552" s="107" t="s">
        <v>2217</v>
      </c>
      <c r="B552" s="3"/>
      <c r="C552" s="3"/>
      <c r="D552" s="32">
        <f t="shared" si="15"/>
        <v>777.30000000000007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604">
        <v>84</v>
      </c>
      <c r="O552" s="604">
        <v>0</v>
      </c>
      <c r="P552" s="606"/>
      <c r="Q552" s="601"/>
      <c r="R552" s="602"/>
      <c r="S552" s="603"/>
      <c r="T552" s="601"/>
    </row>
    <row r="553" spans="1:20" ht="15.75">
      <c r="A553" s="107" t="s">
        <v>2729</v>
      </c>
      <c r="B553" s="3"/>
      <c r="C553" s="3"/>
      <c r="D553" s="32">
        <f t="shared" ref="D553:D560" si="16">SUM(E553:DZ553)</f>
        <v>742.2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604">
        <v>84.2</v>
      </c>
      <c r="O553" s="604">
        <v>66.3</v>
      </c>
      <c r="P553" s="606"/>
      <c r="Q553" s="601"/>
      <c r="R553" s="602"/>
      <c r="S553" s="603"/>
      <c r="T553" s="601"/>
    </row>
    <row r="554" spans="1:20" ht="15.75">
      <c r="A554" s="107" t="s">
        <v>155</v>
      </c>
      <c r="B554" s="3"/>
      <c r="C554" s="3"/>
      <c r="D554" s="32">
        <f t="shared" si="16"/>
        <v>1052.3499999999999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604">
        <v>0</v>
      </c>
      <c r="O554" s="604">
        <v>135.1</v>
      </c>
      <c r="P554" s="606"/>
      <c r="Q554" s="601"/>
      <c r="R554" s="602"/>
      <c r="S554" s="603"/>
      <c r="T554" s="601"/>
    </row>
    <row r="555" spans="1:20" ht="15.75">
      <c r="A555" s="284" t="s">
        <v>3648</v>
      </c>
      <c r="B555" s="3"/>
      <c r="C555" s="3"/>
      <c r="D555" s="32">
        <f t="shared" si="16"/>
        <v>762.00000000000011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604">
        <v>132.30000000000001</v>
      </c>
      <c r="O555" s="604">
        <v>2.6</v>
      </c>
      <c r="P555" s="605"/>
      <c r="Q555" s="601"/>
      <c r="R555" s="602"/>
      <c r="S555" s="603"/>
      <c r="T555" s="601"/>
    </row>
    <row r="556" spans="1:20" ht="15.75">
      <c r="A556" s="107" t="s">
        <v>2730</v>
      </c>
      <c r="B556" s="3"/>
      <c r="C556" s="3"/>
      <c r="D556" s="32">
        <f t="shared" si="16"/>
        <v>632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604">
        <v>18.3</v>
      </c>
      <c r="O556" s="604">
        <v>2.4</v>
      </c>
      <c r="P556" s="606"/>
      <c r="Q556" s="601"/>
      <c r="R556" s="602"/>
      <c r="S556" s="603"/>
      <c r="T556" s="601"/>
    </row>
    <row r="557" spans="1:20" ht="15.75">
      <c r="A557" s="107" t="s">
        <v>2728</v>
      </c>
      <c r="B557" s="3"/>
      <c r="C557" s="3"/>
      <c r="D557" s="32">
        <f t="shared" si="16"/>
        <v>899.19999999999993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604">
        <v>20.399999999999999</v>
      </c>
      <c r="O557" s="604">
        <v>108</v>
      </c>
      <c r="P557" s="606"/>
      <c r="Q557" s="601"/>
      <c r="R557" s="602"/>
      <c r="S557" s="603"/>
      <c r="T557" s="601"/>
    </row>
    <row r="558" spans="1:20" ht="15.75">
      <c r="A558" s="107" t="s">
        <v>2709</v>
      </c>
      <c r="B558" s="3"/>
      <c r="C558" s="3"/>
      <c r="D558" s="32">
        <f t="shared" si="16"/>
        <v>589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604">
        <v>0</v>
      </c>
      <c r="O558" s="604">
        <v>47.599999999999994</v>
      </c>
      <c r="P558" s="606"/>
      <c r="Q558" s="601"/>
      <c r="R558" s="602"/>
      <c r="S558" s="603"/>
      <c r="T558" s="601"/>
    </row>
    <row r="559" spans="1:20" ht="15.75">
      <c r="A559" s="107" t="s">
        <v>658</v>
      </c>
      <c r="B559" s="3"/>
      <c r="C559" s="3"/>
      <c r="D559" s="32">
        <f t="shared" si="16"/>
        <v>850.19999999999993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604">
        <v>0</v>
      </c>
      <c r="O559" s="604">
        <v>222</v>
      </c>
      <c r="P559" s="606"/>
      <c r="Q559" s="601"/>
      <c r="R559" s="602"/>
      <c r="S559" s="603"/>
      <c r="T559" s="601"/>
    </row>
    <row r="560" spans="1:20" ht="15.75">
      <c r="A560" s="285" t="s">
        <v>1655</v>
      </c>
      <c r="B560" s="3"/>
      <c r="C560" s="3"/>
      <c r="D560" s="32">
        <f t="shared" si="16"/>
        <v>920.5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604">
        <v>2.2000000000000002</v>
      </c>
      <c r="O560" s="604">
        <v>174.39999999999998</v>
      </c>
      <c r="P560" s="600"/>
      <c r="Q560" s="601"/>
      <c r="R560" s="602"/>
      <c r="S560" s="603"/>
      <c r="T560" s="601"/>
    </row>
    <row r="564" spans="1:43" ht="20.25">
      <c r="A564" s="30" t="s">
        <v>169</v>
      </c>
      <c r="D564" s="31" t="s">
        <v>40</v>
      </c>
      <c r="E564" s="102" t="s">
        <v>4206</v>
      </c>
      <c r="F564" s="102" t="s">
        <v>4207</v>
      </c>
      <c r="G564" s="102" t="s">
        <v>4237</v>
      </c>
      <c r="H564" s="102" t="s">
        <v>4238</v>
      </c>
      <c r="I564" s="102" t="s">
        <v>4239</v>
      </c>
      <c r="J564" s="102" t="s">
        <v>4240</v>
      </c>
      <c r="K564" s="102" t="s">
        <v>4246</v>
      </c>
      <c r="L564" s="102" t="s">
        <v>4241</v>
      </c>
      <c r="M564" s="102" t="s">
        <v>4242</v>
      </c>
      <c r="N564" s="102" t="s">
        <v>4340</v>
      </c>
      <c r="O564" s="102" t="s">
        <v>4365</v>
      </c>
      <c r="P564" s="102" t="s">
        <v>4415</v>
      </c>
      <c r="Q564" s="102" t="s">
        <v>4416</v>
      </c>
      <c r="R564" s="102" t="s">
        <v>4515</v>
      </c>
      <c r="S564" s="102" t="s">
        <v>4517</v>
      </c>
      <c r="T564" s="102" t="s">
        <v>4518</v>
      </c>
      <c r="U564" s="102" t="s">
        <v>4567</v>
      </c>
      <c r="V564" s="102" t="s">
        <v>4623</v>
      </c>
      <c r="W564" s="102" t="s">
        <v>4680</v>
      </c>
      <c r="X564" s="102" t="s">
        <v>4681</v>
      </c>
      <c r="Y564" s="102" t="s">
        <v>4682</v>
      </c>
      <c r="Z564" s="102" t="s">
        <v>4728</v>
      </c>
      <c r="AA564" s="102" t="s">
        <v>4780</v>
      </c>
      <c r="AB564" s="102" t="s">
        <v>4781</v>
      </c>
      <c r="AC564" s="102" t="s">
        <v>4783</v>
      </c>
      <c r="AD564" s="102" t="s">
        <v>4784</v>
      </c>
      <c r="AE564" s="102" t="s">
        <v>4878</v>
      </c>
      <c r="AF564" s="102" t="s">
        <v>4962</v>
      </c>
      <c r="AG564" s="102" t="s">
        <v>4963</v>
      </c>
      <c r="AH564" s="102" t="s">
        <v>5000</v>
      </c>
      <c r="AI564" s="102" t="s">
        <v>5050</v>
      </c>
    </row>
    <row r="565" spans="1:43" ht="15.75">
      <c r="A565" s="285" t="s">
        <v>1657</v>
      </c>
      <c r="B565" s="3"/>
      <c r="C565" s="3"/>
      <c r="D565" s="32">
        <f t="shared" ref="D565:D596" si="17">SUM(E565:DZ565)</f>
        <v>339.40000000000003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604">
        <v>49.5</v>
      </c>
      <c r="AG565" s="604">
        <v>9</v>
      </c>
      <c r="AH565" s="9">
        <v>29.6</v>
      </c>
      <c r="AI565" s="604">
        <v>0</v>
      </c>
      <c r="AJ565" s="600"/>
      <c r="AK565" s="601"/>
      <c r="AL565" s="602"/>
      <c r="AM565" s="603"/>
      <c r="AN565" s="601"/>
      <c r="AP565" s="604"/>
      <c r="AQ565" s="614"/>
    </row>
    <row r="566" spans="1:43" ht="15.75">
      <c r="A566" s="106" t="s">
        <v>1346</v>
      </c>
      <c r="B566" s="3"/>
      <c r="C566" s="3"/>
      <c r="D566" s="32">
        <f t="shared" si="17"/>
        <v>121.10000000000001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604">
        <v>0</v>
      </c>
      <c r="AG566" s="604">
        <v>0</v>
      </c>
      <c r="AH566" s="9">
        <v>2.2000000000000002</v>
      </c>
      <c r="AI566" s="604">
        <v>0</v>
      </c>
      <c r="AJ566" s="503"/>
      <c r="AK566" s="601"/>
      <c r="AL566" s="602"/>
      <c r="AM566" s="603"/>
      <c r="AN566" s="601"/>
      <c r="AP566" s="604"/>
      <c r="AQ566" s="614"/>
    </row>
    <row r="567" spans="1:43" ht="15.75">
      <c r="A567" s="284" t="s">
        <v>3620</v>
      </c>
      <c r="B567" s="3"/>
      <c r="C567" s="3"/>
      <c r="D567" s="32">
        <f t="shared" si="17"/>
        <v>293.40000000000003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604">
        <v>19.5</v>
      </c>
      <c r="AG567" s="604">
        <v>0</v>
      </c>
      <c r="AH567" s="9">
        <v>0</v>
      </c>
      <c r="AI567" s="604">
        <v>12.100000000000001</v>
      </c>
      <c r="AJ567" s="605"/>
      <c r="AK567" s="601"/>
      <c r="AL567" s="602"/>
      <c r="AM567" s="603"/>
      <c r="AN567" s="601"/>
      <c r="AP567" s="604"/>
      <c r="AQ567" s="614"/>
    </row>
    <row r="568" spans="1:43" ht="15.75">
      <c r="A568" s="106" t="s">
        <v>1337</v>
      </c>
      <c r="B568" s="3"/>
      <c r="C568" s="3"/>
      <c r="D568" s="32">
        <f t="shared" si="17"/>
        <v>190.30000000000004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604">
        <v>0</v>
      </c>
      <c r="AG568" s="604">
        <v>0</v>
      </c>
      <c r="AH568" s="9">
        <v>24</v>
      </c>
      <c r="AI568" s="604">
        <v>0</v>
      </c>
      <c r="AJ568" s="503"/>
      <c r="AK568" s="403"/>
      <c r="AL568" s="602"/>
      <c r="AM568" s="603"/>
      <c r="AN568" s="601"/>
      <c r="AP568" s="604"/>
      <c r="AQ568" s="614"/>
    </row>
    <row r="569" spans="1:43" ht="15.75">
      <c r="A569" s="107" t="s">
        <v>2195</v>
      </c>
      <c r="B569" s="3"/>
      <c r="C569" s="3"/>
      <c r="D569" s="32">
        <f t="shared" si="17"/>
        <v>376.70000000000005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604">
        <v>6.6000000000000005</v>
      </c>
      <c r="AG569" s="604">
        <v>17.7</v>
      </c>
      <c r="AH569" s="9">
        <v>70.099999999999994</v>
      </c>
      <c r="AI569" s="604">
        <v>0</v>
      </c>
      <c r="AJ569" s="606"/>
      <c r="AK569" s="601"/>
      <c r="AL569" s="602"/>
      <c r="AM569" s="603"/>
      <c r="AN569" s="601"/>
      <c r="AP569" s="604"/>
      <c r="AQ569" s="614"/>
    </row>
    <row r="570" spans="1:43" ht="15.75">
      <c r="A570" s="285" t="s">
        <v>1</v>
      </c>
      <c r="B570" s="3"/>
      <c r="C570" s="3"/>
      <c r="D570" s="32">
        <f t="shared" si="17"/>
        <v>396.79999999999995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604">
        <v>30</v>
      </c>
      <c r="AG570" s="604">
        <v>19.399999999999999</v>
      </c>
      <c r="AH570" s="9">
        <v>32.200000000000003</v>
      </c>
      <c r="AI570" s="604">
        <v>0</v>
      </c>
      <c r="AJ570" s="600"/>
      <c r="AK570" s="601"/>
      <c r="AL570" s="602"/>
      <c r="AM570" s="603"/>
      <c r="AN570" s="601"/>
      <c r="AP570" s="604"/>
      <c r="AQ570" s="614"/>
    </row>
    <row r="571" spans="1:43" ht="15.75">
      <c r="A571" s="285" t="s">
        <v>1656</v>
      </c>
      <c r="B571" s="3"/>
      <c r="C571" s="3"/>
      <c r="D571" s="32">
        <f t="shared" si="17"/>
        <v>84.7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604">
        <v>0</v>
      </c>
      <c r="AG571" s="604">
        <v>5.2</v>
      </c>
      <c r="AH571" s="9">
        <v>0</v>
      </c>
      <c r="AI571" s="604">
        <v>0</v>
      </c>
      <c r="AJ571" s="600"/>
      <c r="AK571" s="601"/>
      <c r="AL571" s="602"/>
      <c r="AM571" s="603"/>
      <c r="AN571" s="601"/>
      <c r="AP571" s="604"/>
      <c r="AQ571" s="614"/>
    </row>
    <row r="572" spans="1:43" ht="15.75">
      <c r="A572" s="285" t="s">
        <v>1664</v>
      </c>
      <c r="B572" s="3"/>
      <c r="C572" s="3"/>
      <c r="D572" s="32">
        <f t="shared" si="17"/>
        <v>173.00000000000003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604">
        <v>22</v>
      </c>
      <c r="AG572" s="604">
        <v>11</v>
      </c>
      <c r="AH572" s="9">
        <v>0</v>
      </c>
      <c r="AI572" s="604">
        <v>10.4</v>
      </c>
      <c r="AJ572" s="600"/>
      <c r="AK572" s="601"/>
      <c r="AL572" s="602"/>
      <c r="AM572" s="603"/>
      <c r="AN572" s="601"/>
      <c r="AP572" s="604"/>
      <c r="AQ572" s="614"/>
    </row>
    <row r="573" spans="1:43" ht="15.75">
      <c r="A573" s="284" t="s">
        <v>3621</v>
      </c>
      <c r="B573" s="3"/>
      <c r="C573" s="3"/>
      <c r="D573" s="32">
        <f t="shared" si="17"/>
        <v>231.1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604">
        <v>0</v>
      </c>
      <c r="AG573" s="604">
        <v>0</v>
      </c>
      <c r="AH573" s="9">
        <v>16.5</v>
      </c>
      <c r="AI573" s="604">
        <v>0</v>
      </c>
      <c r="AJ573" s="605"/>
      <c r="AK573" s="601"/>
      <c r="AL573" s="602"/>
      <c r="AM573" s="603"/>
      <c r="AN573" s="601"/>
      <c r="AP573" s="604"/>
      <c r="AQ573" s="614"/>
    </row>
    <row r="574" spans="1:43" ht="15.75">
      <c r="A574" s="107" t="s">
        <v>2717</v>
      </c>
      <c r="B574" s="3"/>
      <c r="C574" s="3"/>
      <c r="D574" s="32">
        <f t="shared" si="17"/>
        <v>289.8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604">
        <v>26</v>
      </c>
      <c r="AG574" s="604">
        <v>11.4</v>
      </c>
      <c r="AH574" s="9">
        <v>23.900000000000002</v>
      </c>
      <c r="AI574" s="604">
        <v>0</v>
      </c>
      <c r="AJ574" s="606"/>
      <c r="AK574" s="601"/>
      <c r="AL574" s="602"/>
      <c r="AM574" s="603"/>
      <c r="AN574" s="601"/>
      <c r="AP574" s="604"/>
      <c r="AQ574" s="614"/>
    </row>
    <row r="575" spans="1:43" ht="15.75">
      <c r="A575" s="107" t="s">
        <v>3622</v>
      </c>
      <c r="B575" s="3"/>
      <c r="C575" s="3"/>
      <c r="D575" s="32">
        <f t="shared" si="17"/>
        <v>160.20000000000002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604">
        <v>19.5</v>
      </c>
      <c r="AG575" s="604">
        <v>0</v>
      </c>
      <c r="AH575" s="9">
        <v>0</v>
      </c>
      <c r="AI575" s="604">
        <v>0</v>
      </c>
      <c r="AJ575" s="606"/>
      <c r="AK575" s="601"/>
      <c r="AL575" s="602"/>
      <c r="AM575" s="603"/>
      <c r="AN575" s="601"/>
      <c r="AP575" s="604"/>
      <c r="AQ575" s="614"/>
    </row>
    <row r="576" spans="1:43" ht="15.75">
      <c r="A576" s="106" t="s">
        <v>1342</v>
      </c>
      <c r="B576" s="3"/>
      <c r="C576" s="3"/>
      <c r="D576" s="32">
        <f t="shared" si="17"/>
        <v>283.5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604">
        <v>7.1999999999999993</v>
      </c>
      <c r="AG576" s="604">
        <v>0</v>
      </c>
      <c r="AH576" s="9">
        <v>6</v>
      </c>
      <c r="AI576" s="604">
        <v>0</v>
      </c>
      <c r="AJ576" s="503"/>
      <c r="AK576" s="601"/>
      <c r="AL576" s="602"/>
      <c r="AM576" s="603"/>
      <c r="AN576" s="601"/>
      <c r="AP576" s="604"/>
      <c r="AQ576" s="614"/>
    </row>
    <row r="577" spans="1:43" ht="15.75">
      <c r="A577" s="107" t="s">
        <v>2848</v>
      </c>
      <c r="B577" s="3"/>
      <c r="C577" s="3"/>
      <c r="D577" s="32">
        <f t="shared" si="17"/>
        <v>271.7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604">
        <v>24</v>
      </c>
      <c r="AG577" s="604">
        <v>7.1999999999999993</v>
      </c>
      <c r="AH577" s="9">
        <v>11.6</v>
      </c>
      <c r="AI577" s="604">
        <v>0</v>
      </c>
      <c r="AJ577" s="606"/>
      <c r="AK577" s="601"/>
      <c r="AL577" s="602"/>
      <c r="AM577" s="603"/>
      <c r="AN577" s="601"/>
      <c r="AP577" s="604"/>
      <c r="AQ577" s="614"/>
    </row>
    <row r="578" spans="1:43" ht="15.75">
      <c r="A578" s="107" t="s">
        <v>675</v>
      </c>
      <c r="B578" s="3"/>
      <c r="C578" s="3"/>
      <c r="D578" s="32">
        <f t="shared" si="17"/>
        <v>170.8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604">
        <v>0</v>
      </c>
      <c r="AG578" s="604">
        <v>0</v>
      </c>
      <c r="AH578" s="9">
        <v>14.3</v>
      </c>
      <c r="AI578" s="604">
        <v>0</v>
      </c>
      <c r="AJ578" s="606"/>
      <c r="AK578" s="601"/>
      <c r="AL578" s="602"/>
      <c r="AM578" s="603"/>
      <c r="AN578" s="601"/>
      <c r="AP578" s="604"/>
      <c r="AQ578" s="614"/>
    </row>
    <row r="579" spans="1:43" ht="15.75">
      <c r="A579" s="107" t="s">
        <v>2707</v>
      </c>
      <c r="B579" s="3"/>
      <c r="C579" s="3"/>
      <c r="D579" s="32">
        <f t="shared" si="17"/>
        <v>286.60000000000002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604">
        <v>37.799999999999997</v>
      </c>
      <c r="AG579" s="604">
        <v>25.5</v>
      </c>
      <c r="AH579" s="9">
        <v>2.6</v>
      </c>
      <c r="AI579" s="604">
        <v>0</v>
      </c>
      <c r="AJ579" s="606"/>
      <c r="AK579" s="601"/>
      <c r="AL579" s="602"/>
      <c r="AM579" s="603"/>
      <c r="AN579" s="601"/>
      <c r="AP579" s="604"/>
      <c r="AQ579" s="614"/>
    </row>
    <row r="580" spans="1:43" ht="15.75">
      <c r="A580" s="284" t="s">
        <v>3623</v>
      </c>
      <c r="B580" s="3"/>
      <c r="C580" s="3"/>
      <c r="D580" s="32">
        <f t="shared" si="17"/>
        <v>58.800000000000004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604">
        <v>0</v>
      </c>
      <c r="AG580" s="604">
        <v>3.5999999999999996</v>
      </c>
      <c r="AH580" s="9">
        <v>0</v>
      </c>
      <c r="AI580" s="604">
        <v>0</v>
      </c>
      <c r="AJ580" s="605"/>
      <c r="AK580" s="601"/>
      <c r="AL580" s="602"/>
      <c r="AM580" s="603"/>
      <c r="AN580" s="601"/>
      <c r="AP580" s="604"/>
      <c r="AQ580" s="614"/>
    </row>
    <row r="581" spans="1:43" ht="15.75">
      <c r="A581" s="285" t="s">
        <v>1653</v>
      </c>
      <c r="B581" s="3"/>
      <c r="C581" s="3"/>
      <c r="D581" s="32">
        <f t="shared" si="17"/>
        <v>196.3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604">
        <v>19.5</v>
      </c>
      <c r="AG581" s="604">
        <v>14.3</v>
      </c>
      <c r="AH581" s="9">
        <v>28</v>
      </c>
      <c r="AI581" s="604">
        <v>0</v>
      </c>
      <c r="AJ581" s="600"/>
      <c r="AK581" s="601"/>
      <c r="AL581" s="602"/>
      <c r="AM581" s="603"/>
      <c r="AN581" s="601"/>
      <c r="AP581" s="604"/>
      <c r="AQ581" s="614"/>
    </row>
    <row r="582" spans="1:43" ht="15.75">
      <c r="A582" s="107" t="s">
        <v>2196</v>
      </c>
      <c r="B582" s="3"/>
      <c r="C582" s="3"/>
      <c r="D582" s="32">
        <f t="shared" si="17"/>
        <v>181.1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604">
        <v>21</v>
      </c>
      <c r="AG582" s="604">
        <v>0</v>
      </c>
      <c r="AH582" s="9">
        <v>0</v>
      </c>
      <c r="AI582" s="604">
        <v>0</v>
      </c>
      <c r="AJ582" s="606"/>
      <c r="AK582" s="601"/>
      <c r="AL582" s="602"/>
      <c r="AM582" s="603"/>
      <c r="AN582" s="601"/>
      <c r="AP582" s="604"/>
      <c r="AQ582" s="614"/>
    </row>
    <row r="583" spans="1:43" ht="15.75">
      <c r="A583" s="107" t="s">
        <v>153</v>
      </c>
      <c r="B583" s="3"/>
      <c r="C583" s="3"/>
      <c r="D583" s="32">
        <f t="shared" si="17"/>
        <v>462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604">
        <v>26.8</v>
      </c>
      <c r="AG583" s="604">
        <v>33</v>
      </c>
      <c r="AH583" s="9">
        <v>31</v>
      </c>
      <c r="AI583" s="604">
        <v>0</v>
      </c>
      <c r="AJ583" s="606"/>
      <c r="AK583" s="601"/>
      <c r="AL583" s="602"/>
      <c r="AM583" s="603"/>
      <c r="AN583" s="601"/>
      <c r="AP583" s="604"/>
      <c r="AQ583" s="614"/>
    </row>
    <row r="584" spans="1:43" ht="15.75">
      <c r="A584" s="285" t="s">
        <v>1665</v>
      </c>
      <c r="B584" s="3"/>
      <c r="C584" s="3"/>
      <c r="D584" s="32">
        <f t="shared" si="17"/>
        <v>480.19999999999993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604">
        <v>22.5</v>
      </c>
      <c r="AG584" s="604">
        <v>0</v>
      </c>
      <c r="AH584" s="9">
        <v>12.100000000000001</v>
      </c>
      <c r="AI584" s="604">
        <v>19.5</v>
      </c>
      <c r="AJ584" s="600"/>
      <c r="AK584" s="601"/>
      <c r="AL584" s="602"/>
      <c r="AM584" s="603"/>
      <c r="AN584" s="601"/>
      <c r="AP584" s="604"/>
      <c r="AQ584" s="614"/>
    </row>
    <row r="585" spans="1:43" ht="15.75">
      <c r="A585" s="284" t="s">
        <v>3624</v>
      </c>
      <c r="B585" s="3"/>
      <c r="C585" s="3"/>
      <c r="D585" s="32">
        <f t="shared" si="17"/>
        <v>296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604">
        <v>13.3</v>
      </c>
      <c r="AG585" s="604">
        <v>15.399999999999999</v>
      </c>
      <c r="AH585" s="9">
        <v>35</v>
      </c>
      <c r="AI585" s="604">
        <v>0</v>
      </c>
      <c r="AJ585" s="605"/>
      <c r="AK585" s="601"/>
      <c r="AL585" s="602"/>
      <c r="AM585" s="603"/>
      <c r="AN585" s="601"/>
      <c r="AP585" s="604"/>
      <c r="AQ585" s="614"/>
    </row>
    <row r="586" spans="1:43" ht="15.75">
      <c r="A586" s="107" t="s">
        <v>2212</v>
      </c>
      <c r="B586" s="3"/>
      <c r="C586" s="3"/>
      <c r="D586" s="32">
        <f t="shared" si="17"/>
        <v>336.8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604">
        <v>0</v>
      </c>
      <c r="AG586" s="604">
        <v>14.3</v>
      </c>
      <c r="AH586" s="9">
        <v>21</v>
      </c>
      <c r="AI586" s="604">
        <v>0</v>
      </c>
      <c r="AJ586" s="606"/>
      <c r="AK586" s="601"/>
      <c r="AL586" s="602"/>
      <c r="AM586" s="603"/>
      <c r="AN586" s="601"/>
      <c r="AP586" s="604"/>
      <c r="AQ586" s="614"/>
    </row>
    <row r="587" spans="1:43" ht="15.75">
      <c r="A587" s="284" t="s">
        <v>3625</v>
      </c>
      <c r="B587" s="3"/>
      <c r="C587" s="3"/>
      <c r="D587" s="32">
        <f t="shared" si="17"/>
        <v>227.69999999999996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604">
        <v>0</v>
      </c>
      <c r="AG587" s="604">
        <v>4.4000000000000004</v>
      </c>
      <c r="AH587" s="9">
        <v>5.2</v>
      </c>
      <c r="AI587" s="604">
        <v>0</v>
      </c>
      <c r="AJ587" s="605"/>
      <c r="AK587" s="601"/>
      <c r="AL587" s="602"/>
      <c r="AM587" s="603"/>
      <c r="AN587" s="601"/>
      <c r="AP587" s="604"/>
      <c r="AQ587" s="614"/>
    </row>
    <row r="588" spans="1:43" ht="15.75">
      <c r="A588" s="107" t="s">
        <v>2720</v>
      </c>
      <c r="B588" s="3"/>
      <c r="C588" s="3"/>
      <c r="D588" s="32">
        <f t="shared" si="17"/>
        <v>232.30000000000004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604">
        <v>35.200000000000003</v>
      </c>
      <c r="AG588" s="604">
        <v>8.3999999999999986</v>
      </c>
      <c r="AH588" s="9">
        <v>7.1999999999999993</v>
      </c>
      <c r="AI588" s="604">
        <v>0</v>
      </c>
      <c r="AJ588" s="606"/>
      <c r="AK588" s="601"/>
      <c r="AL588" s="602"/>
      <c r="AM588" s="603"/>
      <c r="AN588" s="601"/>
      <c r="AP588" s="604"/>
      <c r="AQ588" s="614"/>
    </row>
    <row r="589" spans="1:43" ht="15.75">
      <c r="A589" s="285" t="s">
        <v>1661</v>
      </c>
      <c r="B589" s="3"/>
      <c r="C589" s="3"/>
      <c r="D589" s="32">
        <f t="shared" si="17"/>
        <v>177.39999999999998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604">
        <v>0</v>
      </c>
      <c r="AG589" s="604">
        <v>0</v>
      </c>
      <c r="AH589" s="9">
        <v>16.5</v>
      </c>
      <c r="AI589" s="604">
        <v>0</v>
      </c>
      <c r="AJ589" s="600"/>
      <c r="AK589" s="601"/>
      <c r="AL589" s="602"/>
      <c r="AM589" s="603"/>
      <c r="AN589" s="601"/>
      <c r="AP589" s="604"/>
      <c r="AQ589" s="614"/>
    </row>
    <row r="590" spans="1:43" ht="15.75">
      <c r="A590" s="285" t="s">
        <v>11</v>
      </c>
      <c r="B590" s="3"/>
      <c r="C590" s="3"/>
      <c r="D590" s="32">
        <f t="shared" si="17"/>
        <v>159.4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604">
        <v>0</v>
      </c>
      <c r="AG590" s="604">
        <v>0</v>
      </c>
      <c r="AH590" s="9">
        <v>0</v>
      </c>
      <c r="AI590" s="604">
        <v>15.399999999999999</v>
      </c>
      <c r="AJ590" s="600"/>
      <c r="AK590" s="601"/>
      <c r="AL590" s="602"/>
      <c r="AM590" s="603"/>
      <c r="AN590" s="601"/>
      <c r="AP590" s="604"/>
      <c r="AQ590" s="614"/>
    </row>
    <row r="591" spans="1:43" ht="15.75">
      <c r="A591" s="107" t="s">
        <v>2197</v>
      </c>
      <c r="B591" s="3"/>
      <c r="C591" s="3"/>
      <c r="D591" s="32">
        <f t="shared" si="17"/>
        <v>150.6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604">
        <v>0</v>
      </c>
      <c r="AG591" s="604">
        <v>2.8</v>
      </c>
      <c r="AH591" s="9">
        <v>19.5</v>
      </c>
      <c r="AI591" s="604">
        <v>0</v>
      </c>
      <c r="AJ591" s="606"/>
      <c r="AK591" s="601"/>
      <c r="AL591" s="602"/>
      <c r="AM591" s="603"/>
      <c r="AN591" s="601"/>
      <c r="AP591" s="604"/>
      <c r="AQ591" s="614"/>
    </row>
    <row r="592" spans="1:43" ht="15.75">
      <c r="A592" s="285" t="s">
        <v>1666</v>
      </c>
      <c r="B592" s="3"/>
      <c r="C592" s="3"/>
      <c r="D592" s="32">
        <f t="shared" si="17"/>
        <v>239.89999999999998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604">
        <v>0</v>
      </c>
      <c r="AG592" s="604">
        <v>0</v>
      </c>
      <c r="AH592" s="9">
        <v>29.2</v>
      </c>
      <c r="AI592" s="604">
        <v>0</v>
      </c>
      <c r="AJ592" s="600"/>
      <c r="AK592" s="601"/>
      <c r="AL592" s="602"/>
      <c r="AM592" s="603"/>
      <c r="AN592" s="601"/>
      <c r="AP592" s="604"/>
      <c r="AQ592" s="614"/>
    </row>
    <row r="593" spans="1:43" ht="15.75">
      <c r="A593" s="106" t="s">
        <v>1344</v>
      </c>
      <c r="B593" s="3"/>
      <c r="C593" s="3"/>
      <c r="D593" s="32">
        <f t="shared" si="17"/>
        <v>293.3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604">
        <v>0</v>
      </c>
      <c r="AG593" s="604">
        <v>4.4000000000000004</v>
      </c>
      <c r="AH593" s="9">
        <v>0</v>
      </c>
      <c r="AI593" s="604">
        <v>0</v>
      </c>
      <c r="AJ593" s="503"/>
      <c r="AK593" s="601"/>
      <c r="AL593" s="602"/>
      <c r="AM593" s="603"/>
      <c r="AN593" s="601"/>
      <c r="AP593" s="604"/>
      <c r="AQ593" s="614"/>
    </row>
    <row r="594" spans="1:43" ht="15.75">
      <c r="A594" s="107" t="s">
        <v>633</v>
      </c>
      <c r="B594" s="3"/>
      <c r="C594" s="3"/>
      <c r="D594" s="32">
        <f t="shared" si="17"/>
        <v>275.54999999999995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604">
        <v>0</v>
      </c>
      <c r="AG594" s="604">
        <v>16.5</v>
      </c>
      <c r="AH594" s="9">
        <v>18</v>
      </c>
      <c r="AI594" s="604">
        <v>0</v>
      </c>
      <c r="AJ594" s="606"/>
      <c r="AK594" s="601"/>
      <c r="AL594" s="602"/>
      <c r="AM594" s="603"/>
      <c r="AN594" s="601"/>
      <c r="AP594" s="604"/>
      <c r="AQ594" s="614"/>
    </row>
    <row r="595" spans="1:43" ht="15.75">
      <c r="A595" s="285" t="s">
        <v>1658</v>
      </c>
      <c r="B595" s="3"/>
      <c r="C595" s="3"/>
      <c r="D595" s="32">
        <f t="shared" si="17"/>
        <v>138.4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604">
        <v>18</v>
      </c>
      <c r="AG595" s="604">
        <v>0</v>
      </c>
      <c r="AH595" s="9">
        <v>0</v>
      </c>
      <c r="AI595" s="604">
        <v>10.4</v>
      </c>
      <c r="AJ595" s="600"/>
      <c r="AK595" s="601"/>
      <c r="AL595" s="602"/>
      <c r="AM595" s="603"/>
      <c r="AN595" s="601"/>
      <c r="AP595" s="604"/>
      <c r="AQ595" s="614"/>
    </row>
    <row r="596" spans="1:43" ht="15.75">
      <c r="A596" s="107" t="s">
        <v>2716</v>
      </c>
      <c r="B596" s="3"/>
      <c r="C596" s="3"/>
      <c r="D596" s="32">
        <f t="shared" si="17"/>
        <v>341.20000000000005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604">
        <v>16.5</v>
      </c>
      <c r="AG596" s="604">
        <v>0</v>
      </c>
      <c r="AH596" s="9">
        <v>9.7999999999999989</v>
      </c>
      <c r="AI596" s="604">
        <v>0</v>
      </c>
      <c r="AJ596" s="606"/>
      <c r="AK596" s="601"/>
      <c r="AL596" s="602"/>
      <c r="AM596" s="603"/>
      <c r="AN596" s="601"/>
      <c r="AP596" s="604"/>
      <c r="AQ596" s="614"/>
    </row>
    <row r="597" spans="1:43" ht="15.75">
      <c r="A597" s="284" t="s">
        <v>3626</v>
      </c>
      <c r="B597" s="3"/>
      <c r="C597" s="3"/>
      <c r="D597" s="32">
        <f t="shared" ref="D597:D628" si="18">SUM(E597:DZ597)</f>
        <v>174.1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604">
        <v>0</v>
      </c>
      <c r="AG597" s="604">
        <v>0</v>
      </c>
      <c r="AH597" s="9">
        <v>7</v>
      </c>
      <c r="AI597" s="604">
        <v>0</v>
      </c>
      <c r="AJ597" s="605"/>
      <c r="AK597" s="601"/>
      <c r="AL597" s="602"/>
      <c r="AM597" s="603"/>
      <c r="AN597" s="601"/>
      <c r="AP597" s="604"/>
      <c r="AQ597" s="614"/>
    </row>
    <row r="598" spans="1:43" ht="15.75">
      <c r="A598" s="107" t="s">
        <v>687</v>
      </c>
      <c r="B598" s="3"/>
      <c r="C598" s="3"/>
      <c r="D598" s="32">
        <f t="shared" si="18"/>
        <v>361.8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604">
        <v>7.5</v>
      </c>
      <c r="AG598" s="604">
        <v>13.2</v>
      </c>
      <c r="AH598" s="9">
        <v>18</v>
      </c>
      <c r="AI598" s="604">
        <v>0</v>
      </c>
      <c r="AJ598" s="606"/>
      <c r="AK598" s="601"/>
      <c r="AL598" s="602"/>
      <c r="AM598" s="603"/>
      <c r="AN598" s="601"/>
      <c r="AP598" s="604"/>
      <c r="AQ598" s="614"/>
    </row>
    <row r="599" spans="1:43" ht="15.75">
      <c r="A599" s="107" t="s">
        <v>639</v>
      </c>
      <c r="B599" s="3"/>
      <c r="C599" s="3"/>
      <c r="D599" s="32">
        <f t="shared" si="18"/>
        <v>139.9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604">
        <v>0</v>
      </c>
      <c r="AG599" s="604">
        <v>0</v>
      </c>
      <c r="AH599" s="9">
        <v>10</v>
      </c>
      <c r="AI599" s="604">
        <v>0</v>
      </c>
      <c r="AJ599" s="606"/>
      <c r="AK599" s="601"/>
      <c r="AL599" s="602"/>
      <c r="AM599" s="603"/>
      <c r="AN599" s="601"/>
      <c r="AP599" s="604"/>
      <c r="AQ599" s="614"/>
    </row>
    <row r="600" spans="1:43" ht="15.75">
      <c r="A600" s="284" t="s">
        <v>3655</v>
      </c>
      <c r="B600" s="3"/>
      <c r="C600" s="3"/>
      <c r="D600" s="32">
        <f t="shared" si="18"/>
        <v>305.50000000000006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604">
        <v>0</v>
      </c>
      <c r="AG600" s="604">
        <v>0</v>
      </c>
      <c r="AH600" s="9">
        <v>7.8000000000000007</v>
      </c>
      <c r="AI600" s="604">
        <v>8.8000000000000007</v>
      </c>
      <c r="AJ600" s="605"/>
      <c r="AK600" s="601"/>
      <c r="AL600" s="602"/>
      <c r="AM600" s="603"/>
      <c r="AN600" s="601"/>
      <c r="AP600" s="604"/>
      <c r="AQ600" s="614"/>
    </row>
    <row r="601" spans="1:43" ht="15.75">
      <c r="A601" s="285" t="s">
        <v>15</v>
      </c>
      <c r="B601" s="3"/>
      <c r="C601" s="3"/>
      <c r="D601" s="32">
        <f t="shared" si="18"/>
        <v>239.3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604">
        <v>19.5</v>
      </c>
      <c r="AG601" s="604">
        <v>0</v>
      </c>
      <c r="AH601" s="9">
        <v>30</v>
      </c>
      <c r="AI601" s="604">
        <v>0</v>
      </c>
      <c r="AJ601" s="600"/>
      <c r="AK601" s="601"/>
      <c r="AL601" s="602"/>
      <c r="AM601" s="603"/>
      <c r="AN601" s="601"/>
      <c r="AP601" s="604"/>
      <c r="AQ601" s="614"/>
    </row>
    <row r="602" spans="1:43" ht="15.75">
      <c r="A602" s="107" t="s">
        <v>2725</v>
      </c>
      <c r="B602" s="3"/>
      <c r="C602" s="3"/>
      <c r="D602" s="32">
        <f t="shared" si="18"/>
        <v>331.79999999999995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604">
        <v>6</v>
      </c>
      <c r="AG602" s="604">
        <v>13.2</v>
      </c>
      <c r="AH602" s="9">
        <v>54</v>
      </c>
      <c r="AI602" s="604">
        <v>8.3999999999999986</v>
      </c>
      <c r="AJ602" s="606"/>
      <c r="AK602" s="601"/>
      <c r="AL602" s="602"/>
      <c r="AM602" s="603"/>
      <c r="AN602" s="601"/>
      <c r="AP602" s="604"/>
      <c r="AQ602" s="614"/>
    </row>
    <row r="603" spans="1:43" ht="15.75">
      <c r="A603" s="284" t="s">
        <v>3627</v>
      </c>
      <c r="B603" s="3"/>
      <c r="C603" s="3"/>
      <c r="D603" s="32">
        <f t="shared" si="18"/>
        <v>267.30000000000007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604">
        <v>7.5</v>
      </c>
      <c r="AG603" s="604">
        <v>14.3</v>
      </c>
      <c r="AH603" s="9">
        <v>0</v>
      </c>
      <c r="AI603" s="604">
        <v>12.100000000000001</v>
      </c>
      <c r="AJ603" s="605"/>
      <c r="AK603" s="601"/>
      <c r="AL603" s="602"/>
      <c r="AM603" s="603"/>
      <c r="AN603" s="601"/>
      <c r="AP603" s="604"/>
      <c r="AQ603" s="614"/>
    </row>
    <row r="604" spans="1:43" ht="15.75">
      <c r="A604" s="107" t="s">
        <v>2216</v>
      </c>
      <c r="B604" s="3"/>
      <c r="C604" s="3"/>
      <c r="D604" s="32">
        <f t="shared" si="18"/>
        <v>224.7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604">
        <v>0</v>
      </c>
      <c r="AG604" s="604">
        <v>0</v>
      </c>
      <c r="AH604" s="9">
        <v>26</v>
      </c>
      <c r="AI604" s="604">
        <v>0</v>
      </c>
      <c r="AJ604" s="606"/>
      <c r="AK604" s="601"/>
      <c r="AL604" s="602"/>
      <c r="AM604" s="603"/>
      <c r="AN604" s="601"/>
      <c r="AP604" s="604"/>
      <c r="AQ604" s="614"/>
    </row>
    <row r="605" spans="1:43" ht="15.75">
      <c r="A605" s="284" t="s">
        <v>3628</v>
      </c>
      <c r="B605" s="3"/>
      <c r="C605" s="3"/>
      <c r="D605" s="32">
        <f t="shared" si="18"/>
        <v>157.39999999999998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604">
        <v>0</v>
      </c>
      <c r="AG605" s="604">
        <v>0</v>
      </c>
      <c r="AH605" s="9">
        <v>0</v>
      </c>
      <c r="AI605" s="604">
        <v>0</v>
      </c>
      <c r="AJ605" s="605"/>
      <c r="AK605" s="601"/>
      <c r="AL605" s="602"/>
      <c r="AM605" s="603"/>
      <c r="AN605" s="601"/>
      <c r="AP605" s="604"/>
      <c r="AQ605" s="614"/>
    </row>
    <row r="606" spans="1:43" ht="15.75">
      <c r="A606" s="285" t="s">
        <v>1654</v>
      </c>
      <c r="B606" s="3"/>
      <c r="C606" s="3"/>
      <c r="D606" s="32">
        <f t="shared" si="18"/>
        <v>309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604">
        <v>0</v>
      </c>
      <c r="AG606" s="604">
        <v>6</v>
      </c>
      <c r="AH606" s="9">
        <v>0</v>
      </c>
      <c r="AI606" s="604">
        <v>0</v>
      </c>
      <c r="AJ606" s="600"/>
      <c r="AK606" s="601"/>
      <c r="AL606" s="602"/>
      <c r="AM606" s="603"/>
      <c r="AN606" s="601"/>
      <c r="AP606" s="604"/>
      <c r="AQ606" s="614"/>
    </row>
    <row r="607" spans="1:43" ht="15.75">
      <c r="A607" s="285" t="s">
        <v>17</v>
      </c>
      <c r="B607" s="3"/>
      <c r="C607" s="3"/>
      <c r="D607" s="32">
        <f t="shared" si="18"/>
        <v>318.40000000000003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604">
        <v>24</v>
      </c>
      <c r="AG607" s="604">
        <v>19.3</v>
      </c>
      <c r="AH607" s="9">
        <v>42.5</v>
      </c>
      <c r="AI607" s="604">
        <v>0</v>
      </c>
      <c r="AJ607" s="600"/>
      <c r="AK607" s="601"/>
      <c r="AL607" s="602"/>
      <c r="AM607" s="603"/>
      <c r="AN607" s="601"/>
      <c r="AP607" s="604"/>
      <c r="AQ607" s="614"/>
    </row>
    <row r="608" spans="1:43" s="30" customFormat="1" ht="20.25">
      <c r="A608" s="284" t="s">
        <v>3629</v>
      </c>
      <c r="B608" s="3"/>
      <c r="C608" s="3"/>
      <c r="D608" s="32">
        <f t="shared" si="18"/>
        <v>371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604">
        <v>19.5</v>
      </c>
      <c r="AG608" s="604">
        <v>0</v>
      </c>
      <c r="AH608" s="9">
        <v>12</v>
      </c>
      <c r="AI608" s="604">
        <v>0</v>
      </c>
      <c r="AJ608" s="605"/>
      <c r="AK608" s="601"/>
      <c r="AL608" s="602"/>
      <c r="AM608" s="603"/>
      <c r="AN608" s="601"/>
      <c r="AP608" s="604"/>
      <c r="AQ608" s="614"/>
    </row>
    <row r="609" spans="1:43" ht="15.75">
      <c r="A609" s="107" t="s">
        <v>162</v>
      </c>
      <c r="B609" s="3"/>
      <c r="C609" s="3"/>
      <c r="D609" s="32">
        <f t="shared" si="18"/>
        <v>248.7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604">
        <v>30.6</v>
      </c>
      <c r="AG609" s="604">
        <v>7.1999999999999993</v>
      </c>
      <c r="AH609" s="9">
        <v>47.400000000000006</v>
      </c>
      <c r="AI609" s="604">
        <v>9.6</v>
      </c>
      <c r="AJ609" s="606"/>
      <c r="AK609" s="601"/>
      <c r="AL609" s="602"/>
      <c r="AM609" s="603"/>
      <c r="AN609" s="601"/>
      <c r="AP609" s="604"/>
      <c r="AQ609" s="614"/>
    </row>
    <row r="610" spans="1:43" ht="15.75">
      <c r="A610" s="107" t="s">
        <v>2201</v>
      </c>
      <c r="B610" s="3"/>
      <c r="C610" s="3"/>
      <c r="D610" s="32">
        <f t="shared" si="18"/>
        <v>248.7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604">
        <v>0</v>
      </c>
      <c r="AG610" s="604">
        <v>0</v>
      </c>
      <c r="AH610" s="9">
        <v>54.9</v>
      </c>
      <c r="AI610" s="604">
        <v>0</v>
      </c>
      <c r="AJ610" s="606"/>
      <c r="AK610" s="601"/>
      <c r="AL610" s="602"/>
      <c r="AM610" s="603"/>
      <c r="AN610" s="601"/>
      <c r="AP610" s="604"/>
      <c r="AQ610" s="614"/>
    </row>
    <row r="611" spans="1:43" ht="15.75">
      <c r="A611" s="284" t="s">
        <v>3630</v>
      </c>
      <c r="B611" s="3"/>
      <c r="C611" s="3"/>
      <c r="D611" s="32">
        <f t="shared" si="18"/>
        <v>292.8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604">
        <v>28</v>
      </c>
      <c r="AG611" s="604">
        <v>8.3999999999999986</v>
      </c>
      <c r="AH611" s="9">
        <v>39.200000000000003</v>
      </c>
      <c r="AI611" s="604">
        <v>0</v>
      </c>
      <c r="AJ611" s="605"/>
      <c r="AK611" s="601"/>
      <c r="AL611" s="602"/>
      <c r="AM611" s="603"/>
      <c r="AN611" s="601"/>
      <c r="AP611" s="604"/>
      <c r="AQ611" s="614"/>
    </row>
    <row r="612" spans="1:43" ht="15.75">
      <c r="A612" s="107" t="s">
        <v>2719</v>
      </c>
      <c r="B612" s="3"/>
      <c r="C612" s="3"/>
      <c r="D612" s="32">
        <f t="shared" si="18"/>
        <v>279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604">
        <v>0</v>
      </c>
      <c r="AG612" s="604">
        <v>0</v>
      </c>
      <c r="AH612" s="9">
        <v>44</v>
      </c>
      <c r="AI612" s="604">
        <v>0</v>
      </c>
      <c r="AJ612" s="606"/>
      <c r="AK612" s="601"/>
      <c r="AL612" s="602"/>
      <c r="AM612" s="603"/>
      <c r="AN612" s="601"/>
      <c r="AP612" s="604"/>
      <c r="AQ612" s="614"/>
    </row>
    <row r="613" spans="1:43" ht="15.75">
      <c r="A613" s="107" t="s">
        <v>2220</v>
      </c>
      <c r="B613" s="3"/>
      <c r="C613" s="3"/>
      <c r="D613" s="32">
        <f t="shared" si="18"/>
        <v>290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604">
        <v>19.5</v>
      </c>
      <c r="AG613" s="604">
        <v>0</v>
      </c>
      <c r="AH613" s="9">
        <v>25.8</v>
      </c>
      <c r="AI613" s="604">
        <v>0</v>
      </c>
      <c r="AJ613" s="606"/>
      <c r="AK613" s="601"/>
      <c r="AL613" s="602"/>
      <c r="AM613" s="603"/>
      <c r="AN613" s="601"/>
      <c r="AP613" s="604"/>
      <c r="AQ613" s="614"/>
    </row>
    <row r="614" spans="1:43" ht="15.75">
      <c r="A614" s="107" t="s">
        <v>2711</v>
      </c>
      <c r="B614" s="3"/>
      <c r="C614" s="3"/>
      <c r="D614" s="32">
        <f t="shared" si="18"/>
        <v>140.60000000000002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604">
        <v>6.6000000000000005</v>
      </c>
      <c r="AG614" s="604">
        <v>3.9000000000000004</v>
      </c>
      <c r="AH614" s="9">
        <v>4.8</v>
      </c>
      <c r="AI614" s="604">
        <v>0</v>
      </c>
      <c r="AJ614" s="606"/>
      <c r="AK614" s="601"/>
      <c r="AL614" s="602"/>
      <c r="AM614" s="603"/>
      <c r="AN614" s="601"/>
      <c r="AP614" s="604"/>
      <c r="AQ614" s="614"/>
    </row>
    <row r="615" spans="1:43" ht="15.75">
      <c r="A615" s="284" t="s">
        <v>3631</v>
      </c>
      <c r="B615" s="3"/>
      <c r="C615" s="3"/>
      <c r="D615" s="32">
        <f t="shared" si="18"/>
        <v>231.1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604">
        <v>0</v>
      </c>
      <c r="AG615" s="604">
        <v>4.1999999999999993</v>
      </c>
      <c r="AH615" s="9">
        <v>5.2</v>
      </c>
      <c r="AI615" s="604">
        <v>0</v>
      </c>
      <c r="AJ615" s="605"/>
      <c r="AK615" s="601"/>
      <c r="AL615" s="602"/>
      <c r="AM615" s="603"/>
      <c r="AN615" s="601"/>
      <c r="AP615" s="604"/>
      <c r="AQ615" s="614"/>
    </row>
    <row r="616" spans="1:43" ht="15.75">
      <c r="A616" s="107" t="s">
        <v>2200</v>
      </c>
      <c r="B616" s="3"/>
      <c r="C616" s="3"/>
      <c r="D616" s="32">
        <f t="shared" si="18"/>
        <v>158.5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604">
        <v>0</v>
      </c>
      <c r="AG616" s="604">
        <v>0</v>
      </c>
      <c r="AH616" s="9">
        <v>9</v>
      </c>
      <c r="AI616" s="604">
        <v>0</v>
      </c>
      <c r="AJ616" s="606"/>
      <c r="AK616" s="601"/>
      <c r="AL616" s="602"/>
      <c r="AM616" s="603"/>
      <c r="AN616" s="601"/>
      <c r="AP616" s="604"/>
      <c r="AQ616" s="614"/>
    </row>
    <row r="617" spans="1:43" ht="15.75">
      <c r="A617" s="284" t="s">
        <v>3632</v>
      </c>
      <c r="B617" s="3"/>
      <c r="C617" s="3"/>
      <c r="D617" s="32">
        <f t="shared" si="18"/>
        <v>263.5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604">
        <v>0</v>
      </c>
      <c r="AG617" s="604">
        <v>7</v>
      </c>
      <c r="AH617" s="9">
        <v>29.2</v>
      </c>
      <c r="AI617" s="604">
        <v>0</v>
      </c>
      <c r="AJ617" s="605"/>
      <c r="AK617" s="601"/>
      <c r="AL617" s="602"/>
      <c r="AM617" s="603"/>
      <c r="AN617" s="601"/>
      <c r="AP617" s="604"/>
      <c r="AQ617" s="614"/>
    </row>
    <row r="618" spans="1:43" ht="15.75">
      <c r="A618" s="107" t="s">
        <v>2733</v>
      </c>
      <c r="B618" s="3"/>
      <c r="C618" s="3"/>
      <c r="D618" s="32">
        <f t="shared" si="18"/>
        <v>489.50000000000006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604">
        <v>16.5</v>
      </c>
      <c r="AG618" s="604">
        <v>0</v>
      </c>
      <c r="AH618" s="9">
        <v>6.6000000000000005</v>
      </c>
      <c r="AI618" s="604">
        <v>0</v>
      </c>
      <c r="AJ618" s="606"/>
      <c r="AK618" s="601"/>
      <c r="AL618" s="602"/>
      <c r="AM618" s="603"/>
      <c r="AN618" s="601"/>
      <c r="AP618" s="604"/>
      <c r="AQ618" s="614"/>
    </row>
    <row r="619" spans="1:43" ht="15.75">
      <c r="A619" s="107" t="s">
        <v>704</v>
      </c>
      <c r="B619" s="3"/>
      <c r="C619" s="3"/>
      <c r="D619" s="32">
        <f t="shared" si="18"/>
        <v>305.2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604">
        <v>0</v>
      </c>
      <c r="AG619" s="604">
        <v>0</v>
      </c>
      <c r="AH619" s="9">
        <v>30</v>
      </c>
      <c r="AI619" s="604">
        <v>0</v>
      </c>
      <c r="AJ619" s="606"/>
      <c r="AK619" s="601"/>
      <c r="AL619" s="602"/>
      <c r="AM619" s="603"/>
      <c r="AN619" s="601"/>
      <c r="AP619" s="604"/>
      <c r="AQ619" s="614"/>
    </row>
    <row r="620" spans="1:43" ht="15.75">
      <c r="A620" s="107" t="s">
        <v>2732</v>
      </c>
      <c r="B620" s="3"/>
      <c r="C620" s="3"/>
      <c r="D620" s="32">
        <f t="shared" si="18"/>
        <v>299.50000000000006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604">
        <v>21</v>
      </c>
      <c r="AG620" s="604">
        <v>0</v>
      </c>
      <c r="AH620" s="9">
        <v>8.8000000000000007</v>
      </c>
      <c r="AI620" s="604">
        <v>0</v>
      </c>
      <c r="AJ620" s="606"/>
      <c r="AK620" s="601"/>
      <c r="AL620" s="602"/>
      <c r="AM620" s="603"/>
      <c r="AN620" s="601"/>
      <c r="AP620" s="604"/>
      <c r="AQ620" s="614"/>
    </row>
    <row r="621" spans="1:43" ht="15.75">
      <c r="A621" s="285" t="s">
        <v>2325</v>
      </c>
      <c r="B621" s="3"/>
      <c r="C621" s="3"/>
      <c r="D621" s="32">
        <f t="shared" si="18"/>
        <v>353.4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604">
        <v>0</v>
      </c>
      <c r="AG621" s="604">
        <v>0</v>
      </c>
      <c r="AH621" s="9">
        <v>33.200000000000003</v>
      </c>
      <c r="AI621" s="604">
        <v>0</v>
      </c>
      <c r="AJ621" s="600"/>
      <c r="AK621" s="601"/>
      <c r="AL621" s="602"/>
      <c r="AM621" s="603"/>
      <c r="AN621" s="601"/>
      <c r="AP621" s="604"/>
      <c r="AQ621" s="614"/>
    </row>
    <row r="622" spans="1:43" ht="15.75">
      <c r="A622" s="107" t="s">
        <v>3633</v>
      </c>
      <c r="B622" s="3"/>
      <c r="C622" s="3"/>
      <c r="D622" s="32">
        <f t="shared" si="18"/>
        <v>189.60000000000002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604">
        <v>28</v>
      </c>
      <c r="AG622" s="604">
        <v>8.3999999999999986</v>
      </c>
      <c r="AH622" s="9">
        <v>0</v>
      </c>
      <c r="AI622" s="604">
        <v>0</v>
      </c>
      <c r="AJ622" s="606"/>
      <c r="AK622" s="601"/>
      <c r="AL622" s="602"/>
      <c r="AM622" s="603"/>
      <c r="AN622" s="601"/>
      <c r="AP622" s="604"/>
      <c r="AQ622" s="614"/>
    </row>
    <row r="623" spans="1:43" ht="15.75">
      <c r="A623" s="107" t="s">
        <v>2715</v>
      </c>
      <c r="B623" s="3"/>
      <c r="C623" s="3"/>
      <c r="D623" s="32">
        <f t="shared" si="18"/>
        <v>335.69999999999993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604">
        <v>24</v>
      </c>
      <c r="AG623" s="604">
        <v>7.1999999999999993</v>
      </c>
      <c r="AH623" s="9">
        <v>28</v>
      </c>
      <c r="AI623" s="604">
        <v>0</v>
      </c>
      <c r="AJ623" s="606"/>
      <c r="AK623" s="601"/>
      <c r="AL623" s="602"/>
      <c r="AM623" s="603"/>
      <c r="AN623" s="601"/>
      <c r="AP623" s="604"/>
      <c r="AQ623" s="614"/>
    </row>
    <row r="624" spans="1:43" ht="15.75">
      <c r="A624" s="107" t="s">
        <v>700</v>
      </c>
      <c r="B624" s="3"/>
      <c r="C624" s="3"/>
      <c r="D624" s="32">
        <f t="shared" si="18"/>
        <v>260.7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604">
        <v>22.5</v>
      </c>
      <c r="AG624" s="604">
        <v>15.399999999999999</v>
      </c>
      <c r="AH624" s="9">
        <v>21</v>
      </c>
      <c r="AI624" s="604">
        <v>0</v>
      </c>
      <c r="AJ624" s="606"/>
      <c r="AK624" s="601"/>
      <c r="AL624" s="602"/>
      <c r="AM624" s="603"/>
      <c r="AN624" s="601"/>
      <c r="AP624" s="604"/>
      <c r="AQ624" s="614"/>
    </row>
    <row r="625" spans="1:43" ht="15.75">
      <c r="A625" s="284" t="s">
        <v>21</v>
      </c>
      <c r="B625" s="3"/>
      <c r="C625" s="3"/>
      <c r="D625" s="32">
        <f t="shared" si="18"/>
        <v>255.99999999999997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604">
        <v>0</v>
      </c>
      <c r="AG625" s="604">
        <v>0</v>
      </c>
      <c r="AH625" s="9">
        <v>28</v>
      </c>
      <c r="AI625" s="604">
        <v>0</v>
      </c>
      <c r="AJ625" s="605"/>
      <c r="AK625" s="601"/>
      <c r="AL625" s="602"/>
      <c r="AM625" s="603"/>
      <c r="AN625" s="601"/>
      <c r="AP625" s="604"/>
      <c r="AQ625" s="614"/>
    </row>
    <row r="626" spans="1:43" ht="15.75">
      <c r="A626" s="107" t="s">
        <v>141</v>
      </c>
      <c r="B626" s="3"/>
      <c r="C626" s="3"/>
      <c r="D626" s="32">
        <f t="shared" si="18"/>
        <v>124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604">
        <v>19.5</v>
      </c>
      <c r="AG626" s="604">
        <v>4.8</v>
      </c>
      <c r="AH626" s="9">
        <v>0</v>
      </c>
      <c r="AI626" s="604">
        <v>0</v>
      </c>
      <c r="AJ626" s="606"/>
      <c r="AK626" s="601"/>
      <c r="AL626" s="602"/>
      <c r="AM626" s="603"/>
      <c r="AN626" s="601"/>
      <c r="AP626" s="604"/>
      <c r="AQ626" s="614"/>
    </row>
    <row r="627" spans="1:43" ht="15.75">
      <c r="A627" s="107" t="s">
        <v>2193</v>
      </c>
      <c r="B627" s="3"/>
      <c r="C627" s="3"/>
      <c r="D627" s="32">
        <f t="shared" si="18"/>
        <v>445.00000000000006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604">
        <v>5.6</v>
      </c>
      <c r="AG627" s="604">
        <v>12</v>
      </c>
      <c r="AH627" s="9">
        <v>21</v>
      </c>
      <c r="AI627" s="604">
        <v>42</v>
      </c>
      <c r="AJ627" s="606"/>
      <c r="AK627" s="601"/>
      <c r="AL627" s="602"/>
      <c r="AM627" s="603"/>
      <c r="AN627" s="601"/>
      <c r="AP627" s="604"/>
      <c r="AQ627" s="614"/>
    </row>
    <row r="628" spans="1:43" ht="15.75">
      <c r="A628" s="285" t="s">
        <v>1667</v>
      </c>
      <c r="B628" s="3"/>
      <c r="C628" s="3"/>
      <c r="D628" s="32">
        <f t="shared" si="18"/>
        <v>261.20000000000005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604">
        <v>47</v>
      </c>
      <c r="AG628" s="604">
        <v>12.3</v>
      </c>
      <c r="AH628" s="9">
        <v>0</v>
      </c>
      <c r="AI628" s="604">
        <v>0</v>
      </c>
      <c r="AJ628" s="600"/>
      <c r="AK628" s="601"/>
      <c r="AL628" s="602"/>
      <c r="AM628" s="603"/>
      <c r="AN628" s="601"/>
      <c r="AP628" s="604"/>
      <c r="AQ628" s="614"/>
    </row>
    <row r="629" spans="1:43" ht="15.75">
      <c r="A629" s="284" t="s">
        <v>3634</v>
      </c>
      <c r="B629" s="3"/>
      <c r="C629" s="3"/>
      <c r="D629" s="32">
        <f t="shared" ref="D629:D660" si="19">SUM(E629:DZ629)</f>
        <v>266.2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604">
        <v>0</v>
      </c>
      <c r="AG629" s="604">
        <v>7.5</v>
      </c>
      <c r="AH629" s="9">
        <v>0</v>
      </c>
      <c r="AI629" s="604">
        <v>0</v>
      </c>
      <c r="AJ629" s="605"/>
      <c r="AK629" s="601"/>
      <c r="AL629" s="602"/>
      <c r="AM629" s="603"/>
      <c r="AN629" s="601"/>
      <c r="AP629" s="604"/>
      <c r="AQ629" s="614"/>
    </row>
    <row r="630" spans="1:43" ht="15.75">
      <c r="A630" s="107" t="s">
        <v>2726</v>
      </c>
      <c r="B630" s="3"/>
      <c r="C630" s="3"/>
      <c r="D630" s="32">
        <f t="shared" si="19"/>
        <v>271.2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604">
        <v>2.2000000000000002</v>
      </c>
      <c r="AG630" s="604">
        <v>4.8</v>
      </c>
      <c r="AH630" s="9">
        <v>0</v>
      </c>
      <c r="AI630" s="604">
        <v>12.100000000000001</v>
      </c>
      <c r="AJ630" s="606"/>
      <c r="AK630" s="601"/>
      <c r="AL630" s="602"/>
      <c r="AM630" s="603"/>
      <c r="AN630" s="601"/>
      <c r="AP630" s="604"/>
      <c r="AQ630" s="614"/>
    </row>
    <row r="631" spans="1:43" ht="15.75">
      <c r="A631" s="107" t="s">
        <v>2203</v>
      </c>
      <c r="B631" s="3"/>
      <c r="C631" s="3"/>
      <c r="D631" s="32">
        <f t="shared" si="19"/>
        <v>279.64999999999998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604">
        <v>0</v>
      </c>
      <c r="AG631" s="604">
        <v>0</v>
      </c>
      <c r="AH631" s="9">
        <v>26</v>
      </c>
      <c r="AI631" s="604">
        <v>0</v>
      </c>
      <c r="AJ631" s="606"/>
      <c r="AK631" s="601"/>
      <c r="AL631" s="602"/>
      <c r="AM631" s="603"/>
      <c r="AN631" s="601"/>
      <c r="AP631" s="604"/>
      <c r="AQ631" s="614"/>
    </row>
    <row r="632" spans="1:43" ht="15.75">
      <c r="A632" s="285" t="s">
        <v>1668</v>
      </c>
      <c r="B632" s="3"/>
      <c r="C632" s="3"/>
      <c r="D632" s="32">
        <f t="shared" si="19"/>
        <v>74.599999999999994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604">
        <v>0</v>
      </c>
      <c r="AG632" s="604">
        <v>5.2</v>
      </c>
      <c r="AH632" s="9">
        <v>30</v>
      </c>
      <c r="AI632" s="604">
        <v>0</v>
      </c>
      <c r="AJ632" s="600"/>
      <c r="AK632" s="601"/>
      <c r="AL632" s="602"/>
      <c r="AM632" s="603"/>
      <c r="AN632" s="601"/>
      <c r="AP632" s="604"/>
      <c r="AQ632" s="614"/>
    </row>
    <row r="633" spans="1:43" ht="15.75">
      <c r="A633" s="284" t="s">
        <v>3635</v>
      </c>
      <c r="B633" s="3"/>
      <c r="C633" s="3"/>
      <c r="D633" s="32">
        <f t="shared" si="19"/>
        <v>167.79999999999998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604">
        <v>21</v>
      </c>
      <c r="AG633" s="604">
        <v>0</v>
      </c>
      <c r="AH633" s="9">
        <v>2.2000000000000002</v>
      </c>
      <c r="AI633" s="604">
        <v>0</v>
      </c>
      <c r="AJ633" s="605"/>
      <c r="AK633" s="601"/>
      <c r="AL633" s="602"/>
      <c r="AM633" s="603"/>
      <c r="AN633" s="601"/>
      <c r="AP633" s="604"/>
      <c r="AQ633" s="614"/>
    </row>
    <row r="634" spans="1:43" ht="15.75">
      <c r="A634" s="284" t="s">
        <v>3636</v>
      </c>
      <c r="B634" s="3"/>
      <c r="C634" s="3"/>
      <c r="D634" s="32">
        <f t="shared" si="19"/>
        <v>212.4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604">
        <v>0</v>
      </c>
      <c r="AG634" s="604">
        <v>10.7</v>
      </c>
      <c r="AH634" s="9">
        <v>0</v>
      </c>
      <c r="AI634" s="604">
        <v>0</v>
      </c>
      <c r="AJ634" s="605"/>
      <c r="AK634" s="601"/>
      <c r="AL634" s="602"/>
      <c r="AM634" s="603"/>
      <c r="AN634" s="601"/>
      <c r="AP634" s="604"/>
      <c r="AQ634" s="614"/>
    </row>
    <row r="635" spans="1:43" ht="15.75">
      <c r="A635" s="107" t="s">
        <v>667</v>
      </c>
      <c r="B635" s="3"/>
      <c r="C635" s="3"/>
      <c r="D635" s="32">
        <f t="shared" si="19"/>
        <v>238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604">
        <v>5.5</v>
      </c>
      <c r="AG635" s="604">
        <v>0</v>
      </c>
      <c r="AH635" s="9">
        <v>28.4</v>
      </c>
      <c r="AI635" s="604">
        <v>0</v>
      </c>
      <c r="AJ635" s="606"/>
      <c r="AK635" s="601"/>
      <c r="AL635" s="602"/>
      <c r="AM635" s="603"/>
      <c r="AN635" s="601"/>
      <c r="AP635" s="604"/>
      <c r="AQ635" s="614"/>
    </row>
    <row r="636" spans="1:43" ht="15.75">
      <c r="A636" s="107" t="s">
        <v>2202</v>
      </c>
      <c r="B636" s="3"/>
      <c r="C636" s="3"/>
      <c r="D636" s="32">
        <f t="shared" si="19"/>
        <v>259.05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604">
        <v>6</v>
      </c>
      <c r="AG636" s="604">
        <v>0</v>
      </c>
      <c r="AH636" s="9">
        <v>44.5</v>
      </c>
      <c r="AI636" s="604">
        <v>0</v>
      </c>
      <c r="AJ636" s="606"/>
      <c r="AK636" s="601"/>
      <c r="AL636" s="602"/>
      <c r="AM636" s="603"/>
      <c r="AN636" s="601"/>
      <c r="AP636" s="604"/>
      <c r="AQ636" s="614"/>
    </row>
    <row r="637" spans="1:43" ht="15.75">
      <c r="A637" s="107" t="s">
        <v>2209</v>
      </c>
      <c r="B637" s="3"/>
      <c r="C637" s="3"/>
      <c r="D637" s="32">
        <f t="shared" si="19"/>
        <v>218.09999999999997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604">
        <v>0</v>
      </c>
      <c r="AG637" s="604">
        <v>11.2</v>
      </c>
      <c r="AH637" s="9">
        <v>6.6000000000000005</v>
      </c>
      <c r="AI637" s="604">
        <v>0</v>
      </c>
      <c r="AJ637" s="606"/>
      <c r="AK637" s="601"/>
      <c r="AL637" s="602"/>
      <c r="AM637" s="603"/>
      <c r="AN637" s="601"/>
      <c r="AP637" s="604"/>
      <c r="AQ637" s="614"/>
    </row>
    <row r="638" spans="1:43" ht="15.75">
      <c r="A638" s="107" t="s">
        <v>668</v>
      </c>
      <c r="B638" s="3"/>
      <c r="C638" s="3"/>
      <c r="D638" s="32">
        <f t="shared" si="19"/>
        <v>398.7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604">
        <v>8.8000000000000007</v>
      </c>
      <c r="AG638" s="604">
        <v>0</v>
      </c>
      <c r="AH638" s="9">
        <v>63.3</v>
      </c>
      <c r="AI638" s="604">
        <v>0</v>
      </c>
      <c r="AJ638" s="606"/>
      <c r="AK638" s="601"/>
      <c r="AL638" s="602"/>
      <c r="AM638" s="603"/>
      <c r="AN638" s="601"/>
      <c r="AP638" s="604"/>
      <c r="AQ638" s="614"/>
    </row>
    <row r="639" spans="1:43" ht="15.75">
      <c r="A639" s="107" t="s">
        <v>3637</v>
      </c>
      <c r="B639" s="3"/>
      <c r="C639" s="3"/>
      <c r="D639" s="32">
        <f t="shared" si="19"/>
        <v>216.00000000000003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604">
        <v>0</v>
      </c>
      <c r="AG639" s="604">
        <v>0</v>
      </c>
      <c r="AH639" s="9">
        <v>29</v>
      </c>
      <c r="AI639" s="604">
        <v>0</v>
      </c>
      <c r="AJ639" s="606"/>
      <c r="AK639" s="601"/>
      <c r="AL639" s="602"/>
      <c r="AM639" s="603"/>
      <c r="AN639" s="601"/>
      <c r="AP639" s="604"/>
      <c r="AQ639" s="614"/>
    </row>
    <row r="640" spans="1:43" ht="15.75">
      <c r="A640" s="285" t="s">
        <v>23</v>
      </c>
      <c r="B640" s="3"/>
      <c r="C640" s="3"/>
      <c r="D640" s="32">
        <f t="shared" si="19"/>
        <v>308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604">
        <v>0</v>
      </c>
      <c r="AG640" s="604">
        <v>15.700000000000001</v>
      </c>
      <c r="AH640" s="9">
        <v>19.5</v>
      </c>
      <c r="AI640" s="604">
        <v>0</v>
      </c>
      <c r="AJ640" s="600"/>
      <c r="AK640" s="601"/>
      <c r="AL640" s="602"/>
      <c r="AM640" s="603"/>
      <c r="AN640" s="601"/>
      <c r="AP640" s="604"/>
      <c r="AQ640" s="614"/>
    </row>
    <row r="641" spans="1:43" ht="15.75">
      <c r="A641" s="285" t="s">
        <v>25</v>
      </c>
      <c r="B641" s="3"/>
      <c r="C641" s="3"/>
      <c r="D641" s="32">
        <f t="shared" si="19"/>
        <v>235.2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604">
        <v>21</v>
      </c>
      <c r="AG641" s="604">
        <v>0</v>
      </c>
      <c r="AH641" s="9">
        <v>0</v>
      </c>
      <c r="AI641" s="604">
        <v>0</v>
      </c>
      <c r="AJ641" s="600"/>
      <c r="AK641" s="601"/>
      <c r="AL641" s="602"/>
      <c r="AM641" s="603"/>
      <c r="AN641" s="601"/>
      <c r="AP641" s="604"/>
      <c r="AQ641" s="614"/>
    </row>
    <row r="642" spans="1:43" ht="15.75">
      <c r="A642" s="107" t="s">
        <v>2712</v>
      </c>
      <c r="B642" s="3"/>
      <c r="C642" s="3"/>
      <c r="D642" s="32">
        <f t="shared" si="19"/>
        <v>258.3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604">
        <v>6.6000000000000005</v>
      </c>
      <c r="AG642" s="604">
        <v>12.100000000000001</v>
      </c>
      <c r="AH642" s="9">
        <v>29.1</v>
      </c>
      <c r="AI642" s="604">
        <v>0</v>
      </c>
      <c r="AJ642" s="606"/>
      <c r="AK642" s="601"/>
      <c r="AL642" s="602"/>
      <c r="AM642" s="603"/>
      <c r="AN642" s="601"/>
      <c r="AP642" s="604"/>
      <c r="AQ642" s="614"/>
    </row>
    <row r="643" spans="1:43" ht="15.75">
      <c r="A643" s="106" t="s">
        <v>1343</v>
      </c>
      <c r="B643" s="3"/>
      <c r="C643" s="3"/>
      <c r="D643" s="32">
        <f t="shared" si="19"/>
        <v>184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604">
        <v>0</v>
      </c>
      <c r="AG643" s="604">
        <v>0</v>
      </c>
      <c r="AH643" s="9">
        <v>14.3</v>
      </c>
      <c r="AI643" s="604">
        <v>0</v>
      </c>
      <c r="AJ643" s="503"/>
      <c r="AK643" s="601"/>
      <c r="AL643" s="602"/>
      <c r="AM643" s="603"/>
      <c r="AN643" s="601"/>
      <c r="AP643" s="604"/>
      <c r="AQ643" s="614"/>
    </row>
    <row r="644" spans="1:43" ht="15.75">
      <c r="A644" s="106" t="s">
        <v>1345</v>
      </c>
      <c r="B644" s="3"/>
      <c r="C644" s="3"/>
      <c r="D644" s="32">
        <f t="shared" si="19"/>
        <v>323.39999999999998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604">
        <v>21</v>
      </c>
      <c r="AG644" s="604">
        <v>7</v>
      </c>
      <c r="AH644" s="9">
        <v>0</v>
      </c>
      <c r="AI644" s="604">
        <v>0</v>
      </c>
      <c r="AJ644" s="503"/>
      <c r="AK644" s="601"/>
      <c r="AL644" s="602"/>
      <c r="AM644" s="603"/>
      <c r="AN644" s="601"/>
      <c r="AP644" s="604"/>
      <c r="AQ644" s="614"/>
    </row>
    <row r="645" spans="1:43" ht="15.75">
      <c r="A645" s="107" t="s">
        <v>2713</v>
      </c>
      <c r="B645" s="3"/>
      <c r="C645" s="3"/>
      <c r="D645" s="32">
        <f t="shared" si="19"/>
        <v>289.3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604">
        <v>0</v>
      </c>
      <c r="AG645" s="604">
        <v>1.5</v>
      </c>
      <c r="AH645" s="9">
        <v>0</v>
      </c>
      <c r="AI645" s="604">
        <v>0</v>
      </c>
      <c r="AJ645" s="606"/>
      <c r="AK645" s="601"/>
      <c r="AL645" s="602"/>
      <c r="AM645" s="603"/>
      <c r="AN645" s="601"/>
      <c r="AP645" s="604"/>
      <c r="AQ645" s="614"/>
    </row>
    <row r="646" spans="1:43" ht="15.75">
      <c r="A646" s="284" t="s">
        <v>3638</v>
      </c>
      <c r="B646" s="3"/>
      <c r="C646" s="3"/>
      <c r="D646" s="32">
        <f t="shared" si="19"/>
        <v>275.3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604">
        <v>21</v>
      </c>
      <c r="AG646" s="604">
        <v>0</v>
      </c>
      <c r="AH646" s="9">
        <v>0</v>
      </c>
      <c r="AI646" s="604">
        <v>0</v>
      </c>
      <c r="AJ646" s="605"/>
      <c r="AK646" s="601"/>
      <c r="AL646" s="602"/>
      <c r="AM646" s="603"/>
      <c r="AN646" s="601"/>
      <c r="AP646" s="604"/>
      <c r="AQ646" s="614"/>
    </row>
    <row r="647" spans="1:43" ht="15.75">
      <c r="A647" s="284" t="s">
        <v>3639</v>
      </c>
      <c r="B647" s="3"/>
      <c r="C647" s="3"/>
      <c r="D647" s="32">
        <f t="shared" si="19"/>
        <v>301.99999999999994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604">
        <v>0</v>
      </c>
      <c r="AG647" s="604">
        <v>3.3000000000000003</v>
      </c>
      <c r="AH647" s="9">
        <v>8.3999999999999986</v>
      </c>
      <c r="AI647" s="604">
        <v>10.4</v>
      </c>
      <c r="AJ647" s="605"/>
      <c r="AK647" s="601"/>
      <c r="AL647" s="602"/>
      <c r="AM647" s="603"/>
      <c r="AN647" s="601"/>
      <c r="AP647" s="604"/>
      <c r="AQ647" s="614"/>
    </row>
    <row r="648" spans="1:43" ht="15.75">
      <c r="A648" s="107" t="s">
        <v>2198</v>
      </c>
      <c r="B648" s="3"/>
      <c r="C648" s="3"/>
      <c r="D648" s="32">
        <f t="shared" si="19"/>
        <v>134.30000000000001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604">
        <v>13.2</v>
      </c>
      <c r="AG648" s="604">
        <v>3.3000000000000003</v>
      </c>
      <c r="AH648" s="9">
        <v>0</v>
      </c>
      <c r="AI648" s="604">
        <v>0</v>
      </c>
      <c r="AJ648" s="606"/>
      <c r="AK648" s="601"/>
      <c r="AL648" s="602"/>
      <c r="AM648" s="603"/>
      <c r="AN648" s="601"/>
      <c r="AP648" s="604"/>
      <c r="AQ648" s="614"/>
    </row>
    <row r="649" spans="1:43" ht="15.75">
      <c r="A649" s="107" t="s">
        <v>651</v>
      </c>
      <c r="B649" s="3"/>
      <c r="C649" s="3"/>
      <c r="D649" s="32">
        <f t="shared" si="19"/>
        <v>207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604">
        <v>26</v>
      </c>
      <c r="AG649" s="604">
        <v>7.8000000000000007</v>
      </c>
      <c r="AH649" s="9">
        <v>0</v>
      </c>
      <c r="AI649" s="604">
        <v>0</v>
      </c>
      <c r="AJ649" s="606"/>
      <c r="AK649" s="601"/>
      <c r="AL649" s="602"/>
      <c r="AM649" s="603"/>
      <c r="AN649" s="601"/>
      <c r="AP649" s="604"/>
      <c r="AQ649" s="614"/>
    </row>
    <row r="650" spans="1:43" ht="15.75">
      <c r="A650" s="107" t="s">
        <v>682</v>
      </c>
      <c r="B650" s="3"/>
      <c r="C650" s="3"/>
      <c r="D650" s="32">
        <f t="shared" si="19"/>
        <v>186.2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604">
        <v>7.5</v>
      </c>
      <c r="AG650" s="604">
        <v>5.6</v>
      </c>
      <c r="AH650" s="9">
        <v>0</v>
      </c>
      <c r="AI650" s="604">
        <v>0</v>
      </c>
      <c r="AJ650" s="606"/>
      <c r="AK650" s="601"/>
      <c r="AL650" s="602"/>
      <c r="AM650" s="603"/>
      <c r="AN650" s="601"/>
      <c r="AP650" s="604"/>
      <c r="AQ650" s="614"/>
    </row>
    <row r="651" spans="1:43" ht="15.75">
      <c r="A651" s="107" t="s">
        <v>2708</v>
      </c>
      <c r="B651" s="3"/>
      <c r="C651" s="3"/>
      <c r="D651" s="32">
        <f t="shared" si="19"/>
        <v>251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604">
        <v>0</v>
      </c>
      <c r="AG651" s="604">
        <v>0</v>
      </c>
      <c r="AH651" s="9">
        <v>26</v>
      </c>
      <c r="AI651" s="604">
        <v>0</v>
      </c>
      <c r="AJ651" s="606"/>
      <c r="AK651" s="601"/>
      <c r="AL651" s="602"/>
      <c r="AM651" s="603"/>
      <c r="AN651" s="601"/>
      <c r="AP651" s="604"/>
      <c r="AQ651" s="614"/>
    </row>
    <row r="652" spans="1:43" ht="15.75">
      <c r="A652" s="107" t="s">
        <v>2734</v>
      </c>
      <c r="B652" s="3"/>
      <c r="C652" s="3"/>
      <c r="D652" s="32">
        <f t="shared" si="19"/>
        <v>338.1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604">
        <v>24</v>
      </c>
      <c r="AG652" s="604">
        <v>7.1999999999999993</v>
      </c>
      <c r="AH652" s="9">
        <v>14.3</v>
      </c>
      <c r="AI652" s="604">
        <v>0</v>
      </c>
      <c r="AJ652" s="606"/>
      <c r="AK652" s="601"/>
      <c r="AL652" s="602"/>
      <c r="AM652" s="603"/>
      <c r="AN652" s="601"/>
      <c r="AP652" s="604"/>
      <c r="AQ652" s="614"/>
    </row>
    <row r="653" spans="1:43" ht="15.75">
      <c r="A653" s="284" t="s">
        <v>3640</v>
      </c>
      <c r="B653" s="3"/>
      <c r="C653" s="3"/>
      <c r="D653" s="32">
        <f t="shared" si="19"/>
        <v>206.4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604">
        <v>16.5</v>
      </c>
      <c r="AG653" s="604">
        <v>0</v>
      </c>
      <c r="AH653" s="9">
        <v>22.3</v>
      </c>
      <c r="AI653" s="604">
        <v>0</v>
      </c>
      <c r="AJ653" s="605"/>
      <c r="AK653" s="601"/>
      <c r="AL653" s="602"/>
      <c r="AM653" s="603"/>
      <c r="AN653" s="601"/>
      <c r="AP653" s="604"/>
      <c r="AQ653" s="614"/>
    </row>
    <row r="654" spans="1:43" ht="15.75">
      <c r="A654" s="284" t="s">
        <v>3641</v>
      </c>
      <c r="B654" s="3"/>
      <c r="C654" s="3"/>
      <c r="D654" s="32">
        <f t="shared" si="19"/>
        <v>308.50000000000006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604">
        <v>0</v>
      </c>
      <c r="AG654" s="604">
        <v>0</v>
      </c>
      <c r="AH654" s="9">
        <v>9.6000000000000014</v>
      </c>
      <c r="AI654" s="604">
        <v>0</v>
      </c>
      <c r="AJ654" s="605"/>
      <c r="AK654" s="601"/>
      <c r="AL654" s="602"/>
      <c r="AM654" s="603"/>
      <c r="AN654" s="601"/>
      <c r="AP654" s="604"/>
      <c r="AQ654" s="614"/>
    </row>
    <row r="655" spans="1:43" ht="15.75">
      <c r="A655" s="107" t="s">
        <v>154</v>
      </c>
      <c r="B655" s="3"/>
      <c r="C655" s="3"/>
      <c r="D655" s="32">
        <f t="shared" si="19"/>
        <v>240.75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604">
        <v>0</v>
      </c>
      <c r="AG655" s="604">
        <v>0</v>
      </c>
      <c r="AH655" s="9">
        <v>22</v>
      </c>
      <c r="AI655" s="604">
        <v>0</v>
      </c>
      <c r="AJ655" s="606"/>
      <c r="AK655" s="601"/>
      <c r="AL655" s="602"/>
      <c r="AM655" s="603"/>
      <c r="AN655" s="601"/>
      <c r="AP655" s="604"/>
      <c r="AQ655" s="614"/>
    </row>
    <row r="656" spans="1:43" ht="15.75">
      <c r="A656" s="107" t="s">
        <v>2210</v>
      </c>
      <c r="B656" s="3"/>
      <c r="C656" s="3"/>
      <c r="D656" s="32">
        <f t="shared" si="19"/>
        <v>365.54999999999995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604">
        <v>0</v>
      </c>
      <c r="AG656" s="604">
        <v>7.5</v>
      </c>
      <c r="AH656" s="9">
        <v>13.2</v>
      </c>
      <c r="AI656" s="604">
        <v>0</v>
      </c>
      <c r="AJ656" s="606"/>
      <c r="AK656" s="601"/>
      <c r="AL656" s="602"/>
      <c r="AM656" s="603"/>
      <c r="AN656" s="601"/>
      <c r="AP656" s="604"/>
      <c r="AQ656" s="614"/>
    </row>
    <row r="657" spans="1:43" ht="15.75">
      <c r="A657" s="107" t="s">
        <v>669</v>
      </c>
      <c r="B657" s="3"/>
      <c r="C657" s="3"/>
      <c r="D657" s="32">
        <f t="shared" si="19"/>
        <v>254.9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604">
        <v>18.399999999999999</v>
      </c>
      <c r="AG657" s="604">
        <v>18</v>
      </c>
      <c r="AH657" s="9">
        <v>46.5</v>
      </c>
      <c r="AI657" s="604">
        <v>0</v>
      </c>
      <c r="AJ657" s="606"/>
      <c r="AK657" s="601"/>
      <c r="AL657" s="602"/>
      <c r="AM657" s="603"/>
      <c r="AN657" s="601"/>
      <c r="AP657" s="604"/>
      <c r="AQ657" s="614"/>
    </row>
    <row r="658" spans="1:43" ht="15.75">
      <c r="A658" s="107" t="s">
        <v>2723</v>
      </c>
      <c r="B658" s="3"/>
      <c r="C658" s="3"/>
      <c r="D658" s="32">
        <f t="shared" si="19"/>
        <v>248.5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604">
        <v>26</v>
      </c>
      <c r="AG658" s="604">
        <v>7.8000000000000007</v>
      </c>
      <c r="AH658" s="9">
        <v>24</v>
      </c>
      <c r="AI658" s="604">
        <v>0</v>
      </c>
      <c r="AJ658" s="606"/>
      <c r="AK658" s="601"/>
      <c r="AL658" s="602"/>
      <c r="AM658" s="603"/>
      <c r="AN658" s="601"/>
      <c r="AP658" s="604"/>
      <c r="AQ658" s="614"/>
    </row>
    <row r="659" spans="1:43" ht="15.75">
      <c r="A659" s="284" t="s">
        <v>142</v>
      </c>
      <c r="B659" s="3"/>
      <c r="C659" s="3"/>
      <c r="D659" s="32">
        <f t="shared" si="19"/>
        <v>228.20000000000005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604">
        <v>26</v>
      </c>
      <c r="AG659" s="604">
        <v>7.8000000000000007</v>
      </c>
      <c r="AH659" s="9">
        <v>51.2</v>
      </c>
      <c r="AI659" s="604">
        <v>0</v>
      </c>
      <c r="AJ659" s="605"/>
      <c r="AK659" s="601"/>
      <c r="AL659" s="602"/>
      <c r="AM659" s="603"/>
      <c r="AN659" s="601"/>
      <c r="AP659" s="604"/>
      <c r="AQ659" s="614"/>
    </row>
    <row r="660" spans="1:43" ht="15.75">
      <c r="A660" s="106" t="s">
        <v>1349</v>
      </c>
      <c r="B660" s="3"/>
      <c r="C660" s="3"/>
      <c r="D660" s="32">
        <f t="shared" si="19"/>
        <v>251.60000000000002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604">
        <v>0</v>
      </c>
      <c r="AG660" s="604">
        <v>0</v>
      </c>
      <c r="AH660" s="9">
        <v>0</v>
      </c>
      <c r="AI660" s="604">
        <v>0</v>
      </c>
      <c r="AJ660" s="503"/>
      <c r="AK660" s="601"/>
      <c r="AL660" s="602"/>
      <c r="AM660" s="603"/>
      <c r="AN660" s="601"/>
      <c r="AP660" s="604"/>
      <c r="AQ660" s="614"/>
    </row>
    <row r="661" spans="1:43" ht="15.75">
      <c r="A661" s="107" t="s">
        <v>683</v>
      </c>
      <c r="B661" s="3"/>
      <c r="C661" s="3"/>
      <c r="D661" s="32">
        <f t="shared" ref="D661:D700" si="20">SUM(E661:DZ661)</f>
        <v>209.70000000000002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604">
        <v>0</v>
      </c>
      <c r="AG661" s="604">
        <v>0</v>
      </c>
      <c r="AH661" s="9">
        <v>0</v>
      </c>
      <c r="AI661" s="604">
        <v>15.399999999999999</v>
      </c>
      <c r="AJ661" s="606"/>
      <c r="AK661" s="601"/>
      <c r="AL661" s="602"/>
      <c r="AM661" s="603"/>
      <c r="AN661" s="601"/>
      <c r="AP661" s="604"/>
      <c r="AQ661" s="614"/>
    </row>
    <row r="662" spans="1:43" ht="15.75">
      <c r="A662" s="107" t="s">
        <v>2724</v>
      </c>
      <c r="B662" s="3"/>
      <c r="C662" s="3"/>
      <c r="D662" s="32">
        <f t="shared" si="20"/>
        <v>359.99999999999994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604">
        <v>0</v>
      </c>
      <c r="AG662" s="604">
        <v>3.5999999999999996</v>
      </c>
      <c r="AH662" s="9">
        <v>7</v>
      </c>
      <c r="AI662" s="604">
        <v>0</v>
      </c>
      <c r="AJ662" s="606"/>
      <c r="AK662" s="601"/>
      <c r="AL662" s="602"/>
      <c r="AM662" s="603"/>
      <c r="AN662" s="601"/>
      <c r="AP662" s="604"/>
      <c r="AQ662" s="614"/>
    </row>
    <row r="663" spans="1:43" ht="15.75">
      <c r="A663" s="284" t="s">
        <v>3642</v>
      </c>
      <c r="B663" s="3"/>
      <c r="C663" s="3"/>
      <c r="D663" s="32">
        <f t="shared" si="20"/>
        <v>116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604">
        <v>0</v>
      </c>
      <c r="AG663" s="604">
        <v>0</v>
      </c>
      <c r="AH663" s="9">
        <v>21</v>
      </c>
      <c r="AI663" s="604">
        <v>0</v>
      </c>
      <c r="AJ663" s="605"/>
      <c r="AK663" s="601"/>
      <c r="AL663" s="602"/>
      <c r="AM663" s="603"/>
      <c r="AN663" s="601"/>
      <c r="AP663" s="604"/>
      <c r="AQ663" s="614"/>
    </row>
    <row r="664" spans="1:43" ht="15.75">
      <c r="A664" s="285" t="s">
        <v>1690</v>
      </c>
      <c r="B664" s="3"/>
      <c r="C664" s="3"/>
      <c r="D664" s="32">
        <f t="shared" si="20"/>
        <v>217.89999999999998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604">
        <v>30</v>
      </c>
      <c r="AG664" s="604">
        <v>9</v>
      </c>
      <c r="AH664" s="9">
        <v>0</v>
      </c>
      <c r="AI664" s="604">
        <v>16.5</v>
      </c>
      <c r="AJ664" s="600"/>
      <c r="AK664" s="601"/>
      <c r="AL664" s="602"/>
      <c r="AM664" s="603"/>
      <c r="AN664" s="601"/>
      <c r="AP664" s="604"/>
      <c r="AQ664" s="614"/>
    </row>
    <row r="665" spans="1:43" ht="15.75">
      <c r="A665" s="107" t="s">
        <v>654</v>
      </c>
      <c r="B665" s="3"/>
      <c r="C665" s="3"/>
      <c r="D665" s="32">
        <f t="shared" si="20"/>
        <v>198.79999999999998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604">
        <v>0</v>
      </c>
      <c r="AG665" s="604">
        <v>0</v>
      </c>
      <c r="AH665" s="9">
        <v>30</v>
      </c>
      <c r="AI665" s="604">
        <v>0</v>
      </c>
      <c r="AJ665" s="606"/>
      <c r="AK665" s="601"/>
      <c r="AL665" s="602"/>
      <c r="AM665" s="603"/>
      <c r="AN665" s="601"/>
      <c r="AP665" s="604"/>
      <c r="AQ665" s="614"/>
    </row>
    <row r="666" spans="1:43" ht="15.75">
      <c r="A666" s="107" t="s">
        <v>653</v>
      </c>
      <c r="B666" s="3"/>
      <c r="C666" s="3"/>
      <c r="D666" s="32">
        <f t="shared" si="20"/>
        <v>156.10000000000002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604">
        <v>9</v>
      </c>
      <c r="AG666" s="604">
        <v>4.8</v>
      </c>
      <c r="AH666" s="9">
        <v>0</v>
      </c>
      <c r="AI666" s="604">
        <v>0</v>
      </c>
      <c r="AJ666" s="606"/>
      <c r="AK666" s="601"/>
      <c r="AL666" s="602"/>
      <c r="AM666" s="603"/>
      <c r="AN666" s="601"/>
      <c r="AP666" s="604"/>
      <c r="AQ666" s="614"/>
    </row>
    <row r="667" spans="1:43" ht="15.75">
      <c r="A667" s="285" t="s">
        <v>1753</v>
      </c>
      <c r="B667" s="3"/>
      <c r="C667" s="3"/>
      <c r="D667" s="32">
        <f t="shared" si="20"/>
        <v>166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604">
        <v>21</v>
      </c>
      <c r="AG667" s="604">
        <v>0</v>
      </c>
      <c r="AH667" s="9">
        <v>0</v>
      </c>
      <c r="AI667" s="604">
        <v>0</v>
      </c>
      <c r="AJ667" s="600"/>
      <c r="AK667" s="601"/>
      <c r="AL667" s="602"/>
      <c r="AM667" s="603"/>
      <c r="AN667" s="601"/>
      <c r="AP667" s="604"/>
      <c r="AQ667" s="614"/>
    </row>
    <row r="668" spans="1:43" ht="15.75">
      <c r="A668" s="107" t="s">
        <v>638</v>
      </c>
      <c r="B668" s="3"/>
      <c r="C668" s="3"/>
      <c r="D668" s="32">
        <f t="shared" si="20"/>
        <v>266.79999999999995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604">
        <v>0</v>
      </c>
      <c r="AG668" s="604">
        <v>0</v>
      </c>
      <c r="AH668" s="9">
        <v>5.2</v>
      </c>
      <c r="AI668" s="604">
        <v>0</v>
      </c>
      <c r="AJ668" s="606"/>
      <c r="AK668" s="601"/>
      <c r="AL668" s="602"/>
      <c r="AM668" s="603"/>
      <c r="AN668" s="601"/>
      <c r="AP668" s="604"/>
      <c r="AQ668" s="614"/>
    </row>
    <row r="669" spans="1:43" ht="15.75">
      <c r="A669" s="285" t="s">
        <v>1649</v>
      </c>
      <c r="B669" s="3"/>
      <c r="C669" s="3"/>
      <c r="D669" s="32">
        <f t="shared" si="20"/>
        <v>84.4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604">
        <v>0</v>
      </c>
      <c r="AG669" s="604">
        <v>0</v>
      </c>
      <c r="AH669" s="9">
        <v>32.4</v>
      </c>
      <c r="AI669" s="604">
        <v>0</v>
      </c>
      <c r="AJ669" s="600"/>
      <c r="AK669" s="601"/>
      <c r="AL669" s="602"/>
      <c r="AM669" s="603"/>
      <c r="AN669" s="601"/>
      <c r="AP669" s="604"/>
      <c r="AQ669" s="614"/>
    </row>
    <row r="670" spans="1:43" ht="15.75">
      <c r="A670" s="107" t="s">
        <v>2714</v>
      </c>
      <c r="B670" s="3"/>
      <c r="C670" s="3"/>
      <c r="D670" s="32">
        <f t="shared" si="20"/>
        <v>148.69999999999999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604">
        <v>0</v>
      </c>
      <c r="AG670" s="604">
        <v>4.5</v>
      </c>
      <c r="AH670" s="9">
        <v>0</v>
      </c>
      <c r="AI670" s="604">
        <v>0</v>
      </c>
      <c r="AJ670" s="606"/>
      <c r="AK670" s="601"/>
      <c r="AL670" s="602"/>
      <c r="AM670" s="603"/>
      <c r="AN670" s="601"/>
      <c r="AP670" s="604"/>
      <c r="AQ670" s="614"/>
    </row>
    <row r="671" spans="1:43" ht="15.75">
      <c r="A671" s="107" t="s">
        <v>2832</v>
      </c>
      <c r="B671" s="3"/>
      <c r="C671" s="3"/>
      <c r="D671" s="32">
        <f t="shared" si="20"/>
        <v>186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604">
        <v>18</v>
      </c>
      <c r="AG671" s="604">
        <v>3.9000000000000004</v>
      </c>
      <c r="AH671" s="9">
        <v>29</v>
      </c>
      <c r="AI671" s="604">
        <v>0</v>
      </c>
      <c r="AJ671" s="606"/>
      <c r="AK671" s="601"/>
      <c r="AL671" s="602"/>
      <c r="AM671" s="603"/>
      <c r="AN671" s="601"/>
      <c r="AP671" s="604"/>
      <c r="AQ671" s="614"/>
    </row>
    <row r="672" spans="1:43" ht="15.75">
      <c r="A672" s="284" t="s">
        <v>3643</v>
      </c>
      <c r="B672" s="3"/>
      <c r="C672" s="3"/>
      <c r="D672" s="32">
        <f t="shared" si="20"/>
        <v>134.69999999999999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604">
        <v>19.5</v>
      </c>
      <c r="AG672" s="604">
        <v>0</v>
      </c>
      <c r="AH672" s="9">
        <v>0</v>
      </c>
      <c r="AI672" s="604">
        <v>37.6</v>
      </c>
      <c r="AJ672" s="605"/>
      <c r="AK672" s="601"/>
      <c r="AL672" s="602"/>
      <c r="AM672" s="603"/>
      <c r="AN672" s="601"/>
      <c r="AP672" s="604"/>
      <c r="AQ672" s="614"/>
    </row>
    <row r="673" spans="1:43" ht="15.75">
      <c r="A673" s="284" t="s">
        <v>3644</v>
      </c>
      <c r="B673" s="3"/>
      <c r="C673" s="3"/>
      <c r="D673" s="32">
        <f t="shared" si="20"/>
        <v>139.5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604">
        <v>0</v>
      </c>
      <c r="AG673" s="604">
        <v>4.1999999999999993</v>
      </c>
      <c r="AH673" s="9">
        <v>0</v>
      </c>
      <c r="AI673" s="604">
        <v>23.6</v>
      </c>
      <c r="AJ673" s="605"/>
      <c r="AK673" s="601"/>
      <c r="AL673" s="602"/>
      <c r="AM673" s="603"/>
      <c r="AN673" s="601"/>
      <c r="AP673" s="604"/>
      <c r="AQ673" s="614"/>
    </row>
    <row r="674" spans="1:43" ht="15.75">
      <c r="A674" s="285" t="s">
        <v>31</v>
      </c>
      <c r="B674" s="3"/>
      <c r="C674" s="3"/>
      <c r="D674" s="32">
        <f t="shared" si="20"/>
        <v>93.3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604">
        <v>7.7</v>
      </c>
      <c r="AG674" s="604">
        <v>0</v>
      </c>
      <c r="AH674" s="9">
        <v>28</v>
      </c>
      <c r="AI674" s="604">
        <v>0</v>
      </c>
      <c r="AJ674" s="600"/>
      <c r="AK674" s="601"/>
      <c r="AL674" s="602"/>
      <c r="AM674" s="603"/>
      <c r="AN674" s="601"/>
      <c r="AP674" s="604"/>
      <c r="AQ674" s="614"/>
    </row>
    <row r="675" spans="1:43" ht="15.75">
      <c r="A675" s="107" t="s">
        <v>2718</v>
      </c>
      <c r="B675" s="3"/>
      <c r="C675" s="3"/>
      <c r="D675" s="32">
        <f t="shared" si="20"/>
        <v>328.6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604">
        <v>0</v>
      </c>
      <c r="AG675" s="604">
        <v>0</v>
      </c>
      <c r="AH675" s="9">
        <v>26</v>
      </c>
      <c r="AI675" s="604">
        <v>0</v>
      </c>
      <c r="AJ675" s="606"/>
      <c r="AK675" s="601"/>
      <c r="AL675" s="602"/>
      <c r="AM675" s="603"/>
      <c r="AN675" s="601"/>
      <c r="AP675" s="604"/>
      <c r="AQ675" s="614"/>
    </row>
    <row r="676" spans="1:43" ht="15.75">
      <c r="A676" s="107" t="s">
        <v>694</v>
      </c>
      <c r="B676" s="3"/>
      <c r="C676" s="3"/>
      <c r="D676" s="32">
        <f t="shared" si="20"/>
        <v>540.4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604">
        <v>0</v>
      </c>
      <c r="AG676" s="604">
        <v>20.8</v>
      </c>
      <c r="AH676" s="9">
        <v>32.6</v>
      </c>
      <c r="AI676" s="604">
        <v>0</v>
      </c>
      <c r="AJ676" s="606"/>
      <c r="AK676" s="601"/>
      <c r="AL676" s="602"/>
      <c r="AM676" s="603"/>
      <c r="AN676" s="601"/>
      <c r="AP676" s="604"/>
      <c r="AQ676" s="614"/>
    </row>
    <row r="677" spans="1:43" ht="15.75">
      <c r="A677" s="284" t="s">
        <v>3645</v>
      </c>
      <c r="B677" s="3"/>
      <c r="C677" s="3"/>
      <c r="D677" s="32">
        <f t="shared" si="20"/>
        <v>244.7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604">
        <v>7.1999999999999993</v>
      </c>
      <c r="AG677" s="604">
        <v>0</v>
      </c>
      <c r="AH677" s="9">
        <v>25.5</v>
      </c>
      <c r="AI677" s="604">
        <v>0</v>
      </c>
      <c r="AJ677" s="605"/>
      <c r="AK677" s="601"/>
      <c r="AL677" s="602"/>
      <c r="AM677" s="603"/>
      <c r="AN677" s="601"/>
      <c r="AP677" s="604"/>
      <c r="AQ677" s="614"/>
    </row>
    <row r="678" spans="1:43" ht="15.75">
      <c r="A678" s="107" t="s">
        <v>3685</v>
      </c>
      <c r="B678" s="3"/>
      <c r="C678" s="3"/>
      <c r="D678" s="32">
        <f t="shared" si="20"/>
        <v>254.70000000000002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604">
        <v>38.4</v>
      </c>
      <c r="AG678" s="604">
        <v>18.2</v>
      </c>
      <c r="AH678" s="9">
        <v>12.600000000000001</v>
      </c>
      <c r="AI678" s="604">
        <v>0</v>
      </c>
      <c r="AJ678" s="606"/>
      <c r="AK678" s="601"/>
      <c r="AL678" s="602"/>
      <c r="AM678" s="603"/>
      <c r="AN678" s="601"/>
      <c r="AP678" s="604"/>
      <c r="AQ678" s="614"/>
    </row>
    <row r="679" spans="1:43" ht="15.75">
      <c r="A679" s="107" t="s">
        <v>686</v>
      </c>
      <c r="B679" s="3"/>
      <c r="C679" s="3"/>
      <c r="D679" s="32">
        <f t="shared" si="20"/>
        <v>106.4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604">
        <v>0</v>
      </c>
      <c r="AG679" s="604">
        <v>0</v>
      </c>
      <c r="AH679" s="9">
        <v>2.8</v>
      </c>
      <c r="AI679" s="604">
        <v>0</v>
      </c>
      <c r="AJ679" s="606"/>
      <c r="AK679" s="601"/>
      <c r="AL679" s="602"/>
      <c r="AM679" s="603"/>
      <c r="AN679" s="601"/>
      <c r="AP679" s="604"/>
      <c r="AQ679" s="614"/>
    </row>
    <row r="680" spans="1:43" ht="15.75">
      <c r="A680" s="285" t="s">
        <v>33</v>
      </c>
      <c r="B680" s="3"/>
      <c r="C680" s="3"/>
      <c r="D680" s="32">
        <f t="shared" si="20"/>
        <v>226.00000000000003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604">
        <v>0</v>
      </c>
      <c r="AG680" s="604">
        <v>4.8</v>
      </c>
      <c r="AH680" s="9">
        <v>28</v>
      </c>
      <c r="AI680" s="604">
        <v>0</v>
      </c>
      <c r="AJ680" s="600"/>
      <c r="AK680" s="601"/>
      <c r="AL680" s="602"/>
      <c r="AM680" s="603"/>
      <c r="AN680" s="601"/>
      <c r="AP680" s="604"/>
      <c r="AQ680" s="614"/>
    </row>
    <row r="681" spans="1:43" ht="15.75">
      <c r="A681" s="285" t="s">
        <v>37</v>
      </c>
      <c r="B681" s="3"/>
      <c r="C681" s="3"/>
      <c r="D681" s="32">
        <f t="shared" si="20"/>
        <v>285.85000000000002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604">
        <v>0</v>
      </c>
      <c r="AG681" s="604">
        <v>0</v>
      </c>
      <c r="AH681" s="9">
        <v>22.1</v>
      </c>
      <c r="AI681" s="604">
        <v>0</v>
      </c>
      <c r="AJ681" s="600"/>
      <c r="AK681" s="601"/>
      <c r="AL681" s="602"/>
      <c r="AM681" s="603"/>
      <c r="AN681" s="601"/>
      <c r="AP681" s="604"/>
      <c r="AQ681" s="614"/>
    </row>
    <row r="682" spans="1:43" ht="15.75">
      <c r="A682" s="284" t="s">
        <v>143</v>
      </c>
      <c r="B682" s="3"/>
      <c r="C682" s="3"/>
      <c r="D682" s="32">
        <f t="shared" si="20"/>
        <v>317.14999999999998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604">
        <v>26</v>
      </c>
      <c r="AG682" s="604">
        <v>7.8000000000000007</v>
      </c>
      <c r="AH682" s="9">
        <v>30.4</v>
      </c>
      <c r="AI682" s="604">
        <v>0</v>
      </c>
      <c r="AJ682" s="605"/>
      <c r="AK682" s="601"/>
      <c r="AL682" s="602"/>
      <c r="AM682" s="603"/>
      <c r="AN682" s="601"/>
      <c r="AP682" s="604"/>
      <c r="AQ682" s="614"/>
    </row>
    <row r="683" spans="1:43" ht="15.75">
      <c r="A683" s="284" t="s">
        <v>3646</v>
      </c>
      <c r="B683" s="3"/>
      <c r="C683" s="3"/>
      <c r="D683" s="32">
        <f t="shared" si="20"/>
        <v>326.59999999999997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604">
        <v>0</v>
      </c>
      <c r="AG683" s="604">
        <v>0</v>
      </c>
      <c r="AH683" s="9">
        <v>29.4</v>
      </c>
      <c r="AI683" s="604">
        <v>0</v>
      </c>
      <c r="AJ683" s="605"/>
      <c r="AK683" s="601"/>
      <c r="AL683" s="602"/>
      <c r="AM683" s="603"/>
      <c r="AN683" s="601"/>
      <c r="AP683" s="604"/>
      <c r="AQ683" s="614"/>
    </row>
    <row r="684" spans="1:43" ht="15.75">
      <c r="A684" s="107" t="s">
        <v>2721</v>
      </c>
      <c r="B684" s="3"/>
      <c r="C684" s="3"/>
      <c r="D684" s="32">
        <f t="shared" si="20"/>
        <v>155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604">
        <v>0</v>
      </c>
      <c r="AG684" s="604">
        <v>0</v>
      </c>
      <c r="AH684" s="9">
        <v>26</v>
      </c>
      <c r="AI684" s="604">
        <v>0</v>
      </c>
      <c r="AJ684" s="606"/>
      <c r="AK684" s="601"/>
      <c r="AL684" s="602"/>
      <c r="AM684" s="603"/>
      <c r="AN684" s="601"/>
      <c r="AP684" s="604"/>
      <c r="AQ684" s="614"/>
    </row>
    <row r="685" spans="1:43" ht="15.75">
      <c r="A685" s="106" t="s">
        <v>1351</v>
      </c>
      <c r="B685" s="3"/>
      <c r="C685" s="3"/>
      <c r="D685" s="32">
        <f t="shared" si="20"/>
        <v>269.5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604">
        <v>0</v>
      </c>
      <c r="AG685" s="604">
        <v>0</v>
      </c>
      <c r="AH685" s="9">
        <v>22</v>
      </c>
      <c r="AI685" s="604">
        <v>0</v>
      </c>
      <c r="AJ685" s="503"/>
      <c r="AK685" s="601"/>
      <c r="AL685" s="602"/>
      <c r="AM685" s="603"/>
      <c r="AN685" s="601"/>
      <c r="AP685" s="604"/>
      <c r="AQ685" s="614"/>
    </row>
    <row r="686" spans="1:43" ht="15.75">
      <c r="A686" s="107" t="s">
        <v>2722</v>
      </c>
      <c r="B686" s="3"/>
      <c r="C686" s="3"/>
      <c r="D686" s="32">
        <f t="shared" si="20"/>
        <v>246.89999999999998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604">
        <v>26</v>
      </c>
      <c r="AG686" s="604">
        <v>11.4</v>
      </c>
      <c r="AH686" s="9">
        <v>0</v>
      </c>
      <c r="AI686" s="604">
        <v>0</v>
      </c>
      <c r="AJ686" s="606"/>
      <c r="AK686" s="601"/>
      <c r="AL686" s="602"/>
      <c r="AM686" s="603"/>
      <c r="AN686" s="601"/>
      <c r="AP686" s="604"/>
      <c r="AQ686" s="614"/>
    </row>
    <row r="687" spans="1:43" ht="15.75">
      <c r="A687" s="284" t="s">
        <v>3647</v>
      </c>
      <c r="B687" s="3"/>
      <c r="C687" s="3"/>
      <c r="D687" s="32">
        <f t="shared" si="20"/>
        <v>206.9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604">
        <v>22</v>
      </c>
      <c r="AG687" s="604">
        <v>6.6000000000000005</v>
      </c>
      <c r="AH687" s="9">
        <v>0</v>
      </c>
      <c r="AI687" s="604">
        <v>0</v>
      </c>
      <c r="AJ687" s="605"/>
      <c r="AK687" s="601"/>
      <c r="AL687" s="602"/>
      <c r="AM687" s="603"/>
      <c r="AN687" s="601"/>
      <c r="AP687" s="604"/>
      <c r="AQ687" s="614"/>
    </row>
    <row r="688" spans="1:43" ht="15.75">
      <c r="A688" s="107" t="s">
        <v>2727</v>
      </c>
      <c r="B688" s="3"/>
      <c r="C688" s="3"/>
      <c r="D688" s="32">
        <f t="shared" si="20"/>
        <v>120.5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604">
        <v>0</v>
      </c>
      <c r="AG688" s="604">
        <v>0</v>
      </c>
      <c r="AH688" s="9">
        <v>0</v>
      </c>
      <c r="AI688" s="604">
        <v>0</v>
      </c>
      <c r="AJ688" s="606"/>
      <c r="AK688" s="601"/>
      <c r="AL688" s="602"/>
      <c r="AM688" s="603"/>
      <c r="AN688" s="601"/>
      <c r="AP688" s="604"/>
      <c r="AQ688" s="614"/>
    </row>
    <row r="689" spans="1:43" ht="15.75">
      <c r="A689" s="285" t="s">
        <v>1671</v>
      </c>
      <c r="B689" s="3"/>
      <c r="C689" s="3"/>
      <c r="D689" s="32">
        <f t="shared" si="20"/>
        <v>218.7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604">
        <v>0</v>
      </c>
      <c r="AG689" s="604">
        <v>0</v>
      </c>
      <c r="AH689" s="9">
        <v>35.200000000000003</v>
      </c>
      <c r="AI689" s="604">
        <v>0</v>
      </c>
      <c r="AJ689" s="600"/>
      <c r="AK689" s="601"/>
      <c r="AL689" s="602"/>
      <c r="AM689" s="603"/>
      <c r="AN689" s="601"/>
      <c r="AP689" s="604"/>
      <c r="AQ689" s="614"/>
    </row>
    <row r="690" spans="1:43" ht="15.75">
      <c r="A690" s="107" t="s">
        <v>180</v>
      </c>
      <c r="B690" s="3"/>
      <c r="C690" s="3"/>
      <c r="D690" s="32">
        <f t="shared" si="20"/>
        <v>249.09999999999997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604">
        <v>0</v>
      </c>
      <c r="AG690" s="604">
        <v>0</v>
      </c>
      <c r="AH690" s="9">
        <v>5.6</v>
      </c>
      <c r="AI690" s="604">
        <v>0</v>
      </c>
      <c r="AJ690" s="606"/>
      <c r="AK690" s="601"/>
      <c r="AL690" s="602"/>
      <c r="AM690" s="603"/>
      <c r="AN690" s="601"/>
      <c r="AP690" s="604"/>
      <c r="AQ690" s="614"/>
    </row>
    <row r="691" spans="1:43" ht="15.75">
      <c r="A691" s="107" t="s">
        <v>2710</v>
      </c>
      <c r="B691" s="3"/>
      <c r="C691" s="3"/>
      <c r="D691" s="32">
        <f t="shared" si="20"/>
        <v>349.3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604">
        <v>0</v>
      </c>
      <c r="AG691" s="604">
        <v>0</v>
      </c>
      <c r="AH691" s="9">
        <v>5.2</v>
      </c>
      <c r="AI691" s="604">
        <v>0</v>
      </c>
      <c r="AJ691" s="606"/>
      <c r="AK691" s="601"/>
      <c r="AL691" s="602"/>
      <c r="AM691" s="603"/>
      <c r="AN691" s="601"/>
      <c r="AP691" s="604"/>
      <c r="AQ691" s="614"/>
    </row>
    <row r="692" spans="1:43" ht="15.75">
      <c r="A692" s="107" t="s">
        <v>2217</v>
      </c>
      <c r="B692" s="3"/>
      <c r="C692" s="3"/>
      <c r="D692" s="32">
        <f t="shared" si="20"/>
        <v>67.5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604">
        <v>0</v>
      </c>
      <c r="AG692" s="604">
        <v>1.5</v>
      </c>
      <c r="AH692" s="9">
        <v>0</v>
      </c>
      <c r="AI692" s="604">
        <v>0</v>
      </c>
      <c r="AJ692" s="606"/>
      <c r="AK692" s="601"/>
      <c r="AL692" s="602"/>
      <c r="AM692" s="603"/>
      <c r="AN692" s="601"/>
      <c r="AP692" s="604"/>
      <c r="AQ692" s="614"/>
    </row>
    <row r="693" spans="1:43" ht="15.75">
      <c r="A693" s="107" t="s">
        <v>2729</v>
      </c>
      <c r="B693" s="3"/>
      <c r="C693" s="3"/>
      <c r="D693" s="32">
        <f t="shared" si="20"/>
        <v>334.09999999999997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604">
        <v>0</v>
      </c>
      <c r="AG693" s="604">
        <v>0</v>
      </c>
      <c r="AH693" s="9">
        <v>27</v>
      </c>
      <c r="AI693" s="604">
        <v>15.399999999999999</v>
      </c>
      <c r="AJ693" s="606"/>
      <c r="AK693" s="601"/>
      <c r="AL693" s="602"/>
      <c r="AM693" s="603"/>
      <c r="AN693" s="601"/>
      <c r="AP693" s="604"/>
      <c r="AQ693" s="614"/>
    </row>
    <row r="694" spans="1:43" ht="15.75">
      <c r="A694" s="107" t="s">
        <v>155</v>
      </c>
      <c r="B694" s="3"/>
      <c r="C694" s="3"/>
      <c r="D694" s="32">
        <f t="shared" si="20"/>
        <v>142.80000000000001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604">
        <v>0</v>
      </c>
      <c r="AG694" s="604">
        <v>0</v>
      </c>
      <c r="AH694" s="9">
        <v>4.4000000000000004</v>
      </c>
      <c r="AI694" s="604">
        <v>0</v>
      </c>
      <c r="AJ694" s="606"/>
      <c r="AK694" s="601"/>
      <c r="AL694" s="602"/>
      <c r="AM694" s="603"/>
      <c r="AN694" s="601"/>
      <c r="AP694" s="604"/>
      <c r="AQ694" s="614"/>
    </row>
    <row r="695" spans="1:43" ht="15.75">
      <c r="A695" s="284" t="s">
        <v>3648</v>
      </c>
      <c r="B695" s="3"/>
      <c r="C695" s="3"/>
      <c r="D695" s="32">
        <f t="shared" si="20"/>
        <v>298.29999999999995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604">
        <v>9</v>
      </c>
      <c r="AG695" s="604">
        <v>21</v>
      </c>
      <c r="AH695" s="9">
        <v>4.4000000000000004</v>
      </c>
      <c r="AI695" s="604">
        <v>0</v>
      </c>
      <c r="AJ695" s="605"/>
      <c r="AK695" s="601"/>
      <c r="AL695" s="602"/>
      <c r="AM695" s="603"/>
      <c r="AN695" s="601"/>
      <c r="AP695" s="604"/>
      <c r="AQ695" s="614"/>
    </row>
    <row r="696" spans="1:43" ht="15.75">
      <c r="A696" s="107" t="s">
        <v>2730</v>
      </c>
      <c r="B696" s="3"/>
      <c r="C696" s="3"/>
      <c r="D696" s="32">
        <f t="shared" si="20"/>
        <v>308.89999999999998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604">
        <v>28</v>
      </c>
      <c r="AG696" s="604">
        <v>14.899999999999999</v>
      </c>
      <c r="AH696" s="9">
        <v>3</v>
      </c>
      <c r="AI696" s="604">
        <v>0</v>
      </c>
      <c r="AJ696" s="606"/>
      <c r="AK696" s="601"/>
      <c r="AL696" s="602"/>
      <c r="AM696" s="603"/>
      <c r="AN696" s="601"/>
      <c r="AP696" s="604"/>
      <c r="AQ696" s="614"/>
    </row>
    <row r="697" spans="1:43" ht="15.75">
      <c r="A697" s="107" t="s">
        <v>2728</v>
      </c>
      <c r="B697" s="3"/>
      <c r="C697" s="3"/>
      <c r="D697" s="32">
        <f t="shared" si="20"/>
        <v>262.10000000000002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604">
        <v>0</v>
      </c>
      <c r="AG697" s="604">
        <v>0</v>
      </c>
      <c r="AH697" s="9">
        <v>0</v>
      </c>
      <c r="AI697" s="604">
        <v>0</v>
      </c>
      <c r="AJ697" s="606"/>
      <c r="AK697" s="601"/>
      <c r="AL697" s="602"/>
      <c r="AM697" s="603"/>
      <c r="AN697" s="601"/>
      <c r="AP697" s="604"/>
      <c r="AQ697" s="614"/>
    </row>
    <row r="698" spans="1:43" ht="15.75">
      <c r="A698" s="107" t="s">
        <v>2709</v>
      </c>
      <c r="B698" s="3"/>
      <c r="C698" s="3"/>
      <c r="D698" s="32">
        <f t="shared" si="20"/>
        <v>120.5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604">
        <v>0</v>
      </c>
      <c r="AG698" s="604">
        <v>3.5999999999999996</v>
      </c>
      <c r="AH698" s="9">
        <v>0</v>
      </c>
      <c r="AI698" s="604">
        <v>0</v>
      </c>
      <c r="AJ698" s="606"/>
      <c r="AK698" s="601"/>
      <c r="AL698" s="602"/>
      <c r="AM698" s="603"/>
      <c r="AN698" s="601"/>
      <c r="AP698" s="604"/>
      <c r="AQ698" s="614"/>
    </row>
    <row r="699" spans="1:43" ht="15.75">
      <c r="A699" s="107" t="s">
        <v>658</v>
      </c>
      <c r="B699" s="3"/>
      <c r="C699" s="3"/>
      <c r="D699" s="32">
        <f t="shared" si="20"/>
        <v>215.9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604">
        <v>0</v>
      </c>
      <c r="AG699" s="604">
        <v>0</v>
      </c>
      <c r="AH699" s="9">
        <v>28</v>
      </c>
      <c r="AI699" s="604">
        <v>0</v>
      </c>
      <c r="AJ699" s="606"/>
      <c r="AK699" s="601"/>
      <c r="AL699" s="602"/>
      <c r="AM699" s="603"/>
      <c r="AN699" s="601"/>
      <c r="AP699" s="604"/>
      <c r="AQ699" s="614"/>
    </row>
    <row r="700" spans="1:43" ht="15.75">
      <c r="A700" s="285" t="s">
        <v>1655</v>
      </c>
      <c r="B700" s="3"/>
      <c r="C700" s="3"/>
      <c r="D700" s="32">
        <f t="shared" si="20"/>
        <v>127.8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604">
        <v>0</v>
      </c>
      <c r="AG700" s="604">
        <v>0</v>
      </c>
      <c r="AH700" s="9">
        <v>28</v>
      </c>
      <c r="AI700" s="604">
        <v>0</v>
      </c>
      <c r="AJ700" s="600"/>
      <c r="AK700" s="601"/>
      <c r="AL700" s="602"/>
      <c r="AM700" s="603"/>
      <c r="AN700" s="601"/>
      <c r="AP700" s="604"/>
      <c r="AQ700" s="614"/>
    </row>
    <row r="701" spans="1:43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43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43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43" ht="20.25">
      <c r="A704" s="30" t="s">
        <v>170</v>
      </c>
      <c r="D704" s="31" t="s">
        <v>40</v>
      </c>
      <c r="E704" s="102" t="s">
        <v>4235</v>
      </c>
      <c r="F704" s="102" t="s">
        <v>4341</v>
      </c>
      <c r="G704" s="102" t="s">
        <v>4364</v>
      </c>
      <c r="H704" s="102" t="s">
        <v>4414</v>
      </c>
      <c r="I704" s="102" t="s">
        <v>4479</v>
      </c>
      <c r="J704" s="102" t="s">
        <v>4480</v>
      </c>
      <c r="K704" s="102" t="s">
        <v>4568</v>
      </c>
      <c r="L704" s="102" t="s">
        <v>4620</v>
      </c>
      <c r="M704" s="102" t="s">
        <v>4621</v>
      </c>
      <c r="N704" s="102" t="s">
        <v>4683</v>
      </c>
      <c r="O704" s="102" t="s">
        <v>4725</v>
      </c>
      <c r="P704" s="102" t="s">
        <v>4782</v>
      </c>
      <c r="Q704" s="102" t="s">
        <v>4835</v>
      </c>
      <c r="R704" s="102" t="s">
        <v>5039</v>
      </c>
      <c r="S704" s="102" t="s">
        <v>5051</v>
      </c>
      <c r="T704" s="102" t="s">
        <v>5052</v>
      </c>
    </row>
    <row r="705" spans="1:25" ht="15.75">
      <c r="A705" s="285" t="s">
        <v>1657</v>
      </c>
      <c r="B705" s="3"/>
      <c r="C705" s="3"/>
      <c r="D705" s="32">
        <f t="shared" ref="D705:D736" si="21">SUM(E705:DZ705)</f>
        <v>187.89999999999998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604">
        <v>0</v>
      </c>
      <c r="S705" s="604">
        <v>0</v>
      </c>
      <c r="T705" s="604">
        <v>0</v>
      </c>
      <c r="U705" s="600"/>
      <c r="V705" s="601"/>
      <c r="W705" s="602"/>
      <c r="X705" s="603"/>
      <c r="Y705" s="601"/>
    </row>
    <row r="706" spans="1:25" ht="15.75">
      <c r="A706" s="106" t="s">
        <v>1346</v>
      </c>
      <c r="B706" s="3"/>
      <c r="C706" s="3"/>
      <c r="D706" s="32">
        <f t="shared" si="21"/>
        <v>153.69999999999999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604">
        <v>0</v>
      </c>
      <c r="S706" s="604">
        <v>0</v>
      </c>
      <c r="T706" s="604">
        <v>0</v>
      </c>
      <c r="U706" s="503"/>
      <c r="V706" s="601"/>
      <c r="W706" s="602"/>
      <c r="X706" s="603"/>
      <c r="Y706" s="601"/>
    </row>
    <row r="707" spans="1:25" ht="15.75">
      <c r="A707" s="284" t="s">
        <v>3620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604">
        <v>0</v>
      </c>
      <c r="S707" s="604">
        <v>0</v>
      </c>
      <c r="T707" s="604">
        <v>0</v>
      </c>
      <c r="U707" s="605"/>
      <c r="V707" s="601"/>
      <c r="W707" s="602"/>
      <c r="X707" s="603"/>
      <c r="Y707" s="601"/>
    </row>
    <row r="708" spans="1:25" ht="15.75">
      <c r="A708" s="106" t="s">
        <v>1337</v>
      </c>
      <c r="B708" s="3"/>
      <c r="C708" s="3"/>
      <c r="D708" s="32">
        <f t="shared" si="21"/>
        <v>226.00000000000003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604">
        <v>0</v>
      </c>
      <c r="S708" s="604">
        <v>0</v>
      </c>
      <c r="T708" s="604">
        <v>0</v>
      </c>
      <c r="U708" s="503"/>
      <c r="V708" s="403"/>
      <c r="W708" s="602"/>
      <c r="X708" s="603"/>
      <c r="Y708" s="601"/>
    </row>
    <row r="709" spans="1:25" ht="15.75">
      <c r="A709" s="107" t="s">
        <v>2195</v>
      </c>
      <c r="B709" s="3"/>
      <c r="C709" s="3"/>
      <c r="D709" s="32">
        <f t="shared" si="21"/>
        <v>152.80000000000001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604">
        <v>0</v>
      </c>
      <c r="S709" s="604">
        <v>0</v>
      </c>
      <c r="T709" s="604">
        <v>0</v>
      </c>
      <c r="U709" s="606"/>
      <c r="V709" s="601"/>
      <c r="W709" s="602"/>
      <c r="X709" s="603"/>
      <c r="Y709" s="601"/>
    </row>
    <row r="710" spans="1:25" ht="15.75">
      <c r="A710" s="285" t="s">
        <v>1</v>
      </c>
      <c r="B710" s="3"/>
      <c r="C710" s="3"/>
      <c r="D710" s="32">
        <f t="shared" si="21"/>
        <v>164.20000000000002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604">
        <v>3.9</v>
      </c>
      <c r="S710" s="604">
        <v>0</v>
      </c>
      <c r="T710" s="604">
        <v>0</v>
      </c>
      <c r="U710" s="600"/>
      <c r="V710" s="601"/>
      <c r="W710" s="602"/>
      <c r="X710" s="603"/>
      <c r="Y710" s="601"/>
    </row>
    <row r="711" spans="1:25" ht="15.75">
      <c r="A711" s="285" t="s">
        <v>1656</v>
      </c>
      <c r="B711" s="3"/>
      <c r="C711" s="3"/>
      <c r="D711" s="32">
        <f t="shared" si="21"/>
        <v>242.5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604">
        <v>0</v>
      </c>
      <c r="S711" s="604">
        <v>0</v>
      </c>
      <c r="T711" s="604">
        <v>0</v>
      </c>
      <c r="U711" s="600"/>
      <c r="V711" s="601"/>
      <c r="W711" s="602"/>
      <c r="X711" s="603"/>
      <c r="Y711" s="601"/>
    </row>
    <row r="712" spans="1:25" ht="15.75">
      <c r="A712" s="285" t="s">
        <v>1664</v>
      </c>
      <c r="B712" s="3"/>
      <c r="C712" s="3"/>
      <c r="D712" s="32">
        <f t="shared" si="21"/>
        <v>181.8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604">
        <v>0</v>
      </c>
      <c r="S712" s="604">
        <v>0</v>
      </c>
      <c r="T712" s="604">
        <v>0</v>
      </c>
      <c r="U712" s="600"/>
      <c r="V712" s="601"/>
      <c r="W712" s="602"/>
      <c r="X712" s="603"/>
      <c r="Y712" s="601"/>
    </row>
    <row r="713" spans="1:25" ht="15.75">
      <c r="A713" s="284" t="s">
        <v>3621</v>
      </c>
      <c r="B713" s="3"/>
      <c r="C713" s="3"/>
      <c r="D713" s="32">
        <f t="shared" si="21"/>
        <v>267.5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604">
        <v>0</v>
      </c>
      <c r="S713" s="604">
        <v>0</v>
      </c>
      <c r="T713" s="604">
        <v>0</v>
      </c>
      <c r="U713" s="605"/>
      <c r="V713" s="601"/>
      <c r="W713" s="602"/>
      <c r="X713" s="603"/>
      <c r="Y713" s="601"/>
    </row>
    <row r="714" spans="1:25" ht="15.75">
      <c r="A714" s="107" t="s">
        <v>2717</v>
      </c>
      <c r="B714" s="3"/>
      <c r="C714" s="3"/>
      <c r="D714" s="32">
        <f t="shared" si="21"/>
        <v>202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604">
        <v>0</v>
      </c>
      <c r="S714" s="604">
        <v>0</v>
      </c>
      <c r="T714" s="604">
        <v>0</v>
      </c>
      <c r="U714" s="606"/>
      <c r="V714" s="601"/>
      <c r="W714" s="602"/>
      <c r="X714" s="603"/>
      <c r="Y714" s="601"/>
    </row>
    <row r="715" spans="1:25" ht="15.75">
      <c r="A715" s="107" t="s">
        <v>3622</v>
      </c>
      <c r="B715" s="3"/>
      <c r="C715" s="3"/>
      <c r="D715" s="32">
        <f t="shared" si="21"/>
        <v>242.9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604">
        <v>0</v>
      </c>
      <c r="S715" s="604">
        <v>0</v>
      </c>
      <c r="T715" s="604">
        <v>0</v>
      </c>
      <c r="U715" s="606"/>
      <c r="V715" s="601"/>
      <c r="W715" s="602"/>
      <c r="X715" s="603"/>
      <c r="Y715" s="601"/>
    </row>
    <row r="716" spans="1:25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604">
        <v>0</v>
      </c>
      <c r="S716" s="604">
        <v>0</v>
      </c>
      <c r="T716" s="604">
        <v>0</v>
      </c>
      <c r="U716" s="503"/>
      <c r="V716" s="601"/>
      <c r="W716" s="602"/>
      <c r="X716" s="603"/>
      <c r="Y716" s="601"/>
    </row>
    <row r="717" spans="1:25" ht="15.75">
      <c r="A717" s="107" t="s">
        <v>2848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604">
        <v>0</v>
      </c>
      <c r="S717" s="604">
        <v>0</v>
      </c>
      <c r="T717" s="604">
        <v>0</v>
      </c>
      <c r="U717" s="606"/>
      <c r="V717" s="601"/>
      <c r="W717" s="602"/>
      <c r="X717" s="603"/>
      <c r="Y717" s="601"/>
    </row>
    <row r="718" spans="1:25" ht="15.75">
      <c r="A718" s="107" t="s">
        <v>675</v>
      </c>
      <c r="B718" s="3"/>
      <c r="C718" s="3"/>
      <c r="D718" s="32">
        <f t="shared" si="21"/>
        <v>122.5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604">
        <v>0</v>
      </c>
      <c r="S718" s="604">
        <v>0</v>
      </c>
      <c r="T718" s="604">
        <v>0</v>
      </c>
      <c r="U718" s="606"/>
      <c r="V718" s="601"/>
      <c r="W718" s="602"/>
      <c r="X718" s="603"/>
      <c r="Y718" s="601"/>
    </row>
    <row r="719" spans="1:25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604">
        <v>0</v>
      </c>
      <c r="S719" s="604">
        <v>0</v>
      </c>
      <c r="T719" s="604">
        <v>0</v>
      </c>
      <c r="U719" s="606"/>
      <c r="V719" s="601"/>
      <c r="W719" s="602"/>
      <c r="X719" s="603"/>
      <c r="Y719" s="601"/>
    </row>
    <row r="720" spans="1:25" ht="15.75">
      <c r="A720" s="284" t="s">
        <v>3623</v>
      </c>
      <c r="B720" s="3"/>
      <c r="C720" s="3"/>
      <c r="D720" s="32">
        <f t="shared" si="21"/>
        <v>129.1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604">
        <v>0</v>
      </c>
      <c r="S720" s="604">
        <v>0</v>
      </c>
      <c r="T720" s="604">
        <v>0</v>
      </c>
      <c r="U720" s="605"/>
      <c r="V720" s="601"/>
      <c r="W720" s="602"/>
      <c r="X720" s="603"/>
      <c r="Y720" s="601"/>
    </row>
    <row r="721" spans="1:25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604">
        <v>0</v>
      </c>
      <c r="S721" s="604">
        <v>0</v>
      </c>
      <c r="T721" s="604">
        <v>0</v>
      </c>
      <c r="U721" s="600"/>
      <c r="V721" s="601"/>
      <c r="W721" s="602"/>
      <c r="X721" s="603"/>
      <c r="Y721" s="601"/>
    </row>
    <row r="722" spans="1:25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604">
        <v>0</v>
      </c>
      <c r="S722" s="604">
        <v>0</v>
      </c>
      <c r="T722" s="604">
        <v>0</v>
      </c>
      <c r="U722" s="606"/>
      <c r="V722" s="601"/>
      <c r="W722" s="602"/>
      <c r="X722" s="603"/>
      <c r="Y722" s="601"/>
    </row>
    <row r="723" spans="1:25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604">
        <v>0</v>
      </c>
      <c r="S723" s="604">
        <v>0</v>
      </c>
      <c r="T723" s="604">
        <v>0</v>
      </c>
      <c r="U723" s="606"/>
      <c r="V723" s="601"/>
      <c r="W723" s="602"/>
      <c r="X723" s="603"/>
      <c r="Y723" s="601"/>
    </row>
    <row r="724" spans="1:25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604">
        <v>0</v>
      </c>
      <c r="S724" s="604">
        <v>0</v>
      </c>
      <c r="T724" s="604">
        <v>0</v>
      </c>
      <c r="U724" s="600"/>
      <c r="V724" s="601"/>
      <c r="W724" s="602"/>
      <c r="X724" s="603"/>
      <c r="Y724" s="601"/>
    </row>
    <row r="725" spans="1:25" ht="15.75">
      <c r="A725" s="284" t="s">
        <v>3624</v>
      </c>
      <c r="B725" s="3"/>
      <c r="C725" s="3"/>
      <c r="D725" s="32">
        <f t="shared" si="21"/>
        <v>252.09999999999997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604">
        <v>11</v>
      </c>
      <c r="S725" s="604">
        <v>0</v>
      </c>
      <c r="T725" s="604">
        <v>0</v>
      </c>
      <c r="U725" s="605"/>
      <c r="V725" s="601"/>
      <c r="W725" s="602"/>
      <c r="X725" s="603"/>
      <c r="Y725" s="601"/>
    </row>
    <row r="726" spans="1:25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604">
        <v>0</v>
      </c>
      <c r="S726" s="604">
        <v>0</v>
      </c>
      <c r="T726" s="604">
        <v>0</v>
      </c>
      <c r="U726" s="606"/>
      <c r="V726" s="601"/>
      <c r="W726" s="602"/>
      <c r="X726" s="603"/>
      <c r="Y726" s="601"/>
    </row>
    <row r="727" spans="1:25" ht="15.75">
      <c r="A727" s="284" t="s">
        <v>3625</v>
      </c>
      <c r="B727" s="3"/>
      <c r="C727" s="3"/>
      <c r="D727" s="32">
        <f t="shared" si="21"/>
        <v>218.8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604">
        <v>0</v>
      </c>
      <c r="S727" s="604">
        <v>0</v>
      </c>
      <c r="T727" s="604">
        <v>0</v>
      </c>
      <c r="U727" s="605"/>
      <c r="V727" s="601"/>
      <c r="W727" s="602"/>
      <c r="X727" s="603"/>
      <c r="Y727" s="601"/>
    </row>
    <row r="728" spans="1:25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604">
        <v>0</v>
      </c>
      <c r="S728" s="604">
        <v>0</v>
      </c>
      <c r="T728" s="604">
        <v>0</v>
      </c>
      <c r="U728" s="606"/>
      <c r="V728" s="601"/>
      <c r="W728" s="602"/>
      <c r="X728" s="603"/>
      <c r="Y728" s="601"/>
    </row>
    <row r="729" spans="1:25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604">
        <v>0</v>
      </c>
      <c r="S729" s="604">
        <v>0</v>
      </c>
      <c r="T729" s="604">
        <v>0</v>
      </c>
      <c r="U729" s="600"/>
      <c r="V729" s="601"/>
      <c r="W729" s="602"/>
      <c r="X729" s="603"/>
      <c r="Y729" s="601"/>
    </row>
    <row r="730" spans="1:25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604">
        <v>0</v>
      </c>
      <c r="S730" s="604">
        <v>0</v>
      </c>
      <c r="T730" s="604">
        <v>0</v>
      </c>
      <c r="U730" s="600"/>
      <c r="V730" s="601"/>
      <c r="W730" s="602"/>
      <c r="X730" s="603"/>
      <c r="Y730" s="601"/>
    </row>
    <row r="731" spans="1:25" ht="15.75">
      <c r="A731" s="107" t="s">
        <v>2197</v>
      </c>
      <c r="B731" s="3"/>
      <c r="C731" s="3"/>
      <c r="D731" s="32">
        <f t="shared" si="21"/>
        <v>202.1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604">
        <v>21.999999999999996</v>
      </c>
      <c r="S731" s="604">
        <v>0</v>
      </c>
      <c r="T731" s="604">
        <v>22</v>
      </c>
      <c r="U731" s="606"/>
      <c r="V731" s="601"/>
      <c r="W731" s="602"/>
      <c r="X731" s="603"/>
      <c r="Y731" s="601"/>
    </row>
    <row r="732" spans="1:25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604">
        <v>0</v>
      </c>
      <c r="S732" s="604">
        <v>0</v>
      </c>
      <c r="T732" s="604">
        <v>0</v>
      </c>
      <c r="U732" s="600"/>
      <c r="V732" s="601"/>
      <c r="W732" s="602"/>
      <c r="X732" s="603"/>
      <c r="Y732" s="601"/>
    </row>
    <row r="733" spans="1:25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604">
        <v>0</v>
      </c>
      <c r="S733" s="604">
        <v>0</v>
      </c>
      <c r="T733" s="604">
        <v>0</v>
      </c>
      <c r="U733" s="503"/>
      <c r="V733" s="601"/>
      <c r="W733" s="602"/>
      <c r="X733" s="603"/>
      <c r="Y733" s="601"/>
    </row>
    <row r="734" spans="1:25" ht="15.75">
      <c r="A734" s="107" t="s">
        <v>633</v>
      </c>
      <c r="B734" s="3"/>
      <c r="C734" s="3"/>
      <c r="D734" s="32">
        <f t="shared" si="21"/>
        <v>198.49999999999997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604">
        <v>6.5</v>
      </c>
      <c r="S734" s="604">
        <v>0</v>
      </c>
      <c r="T734" s="604">
        <v>0</v>
      </c>
      <c r="U734" s="606"/>
      <c r="V734" s="601"/>
      <c r="W734" s="602"/>
      <c r="X734" s="603"/>
      <c r="Y734" s="601"/>
    </row>
    <row r="735" spans="1:25" ht="15.75">
      <c r="A735" s="285" t="s">
        <v>1658</v>
      </c>
      <c r="B735" s="3"/>
      <c r="C735" s="3"/>
      <c r="D735" s="32">
        <f t="shared" si="21"/>
        <v>237.10000000000002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604">
        <v>0</v>
      </c>
      <c r="S735" s="604">
        <v>0</v>
      </c>
      <c r="T735" s="604">
        <v>0</v>
      </c>
      <c r="U735" s="600"/>
      <c r="V735" s="601"/>
      <c r="W735" s="602"/>
      <c r="X735" s="603"/>
      <c r="Y735" s="601"/>
    </row>
    <row r="736" spans="1:25" ht="15.75">
      <c r="A736" s="107" t="s">
        <v>2716</v>
      </c>
      <c r="B736" s="3"/>
      <c r="C736" s="3"/>
      <c r="D736" s="32">
        <f t="shared" si="21"/>
        <v>222.3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604">
        <v>0</v>
      </c>
      <c r="S736" s="604">
        <v>0</v>
      </c>
      <c r="T736" s="604">
        <v>0</v>
      </c>
      <c r="U736" s="606"/>
      <c r="V736" s="601"/>
      <c r="W736" s="602"/>
      <c r="X736" s="603"/>
      <c r="Y736" s="601"/>
    </row>
    <row r="737" spans="1:25" ht="15.75">
      <c r="A737" s="284" t="s">
        <v>3626</v>
      </c>
      <c r="B737" s="3"/>
      <c r="C737" s="3"/>
      <c r="D737" s="32">
        <f t="shared" ref="D737:D768" si="22">SUM(E737:DZ737)</f>
        <v>207.6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604">
        <v>0</v>
      </c>
      <c r="S737" s="604">
        <v>0</v>
      </c>
      <c r="T737" s="604">
        <v>15.399999999999999</v>
      </c>
      <c r="U737" s="605"/>
      <c r="V737" s="601"/>
      <c r="W737" s="602"/>
      <c r="X737" s="603"/>
      <c r="Y737" s="601"/>
    </row>
    <row r="738" spans="1:25" ht="15.75">
      <c r="A738" s="107" t="s">
        <v>687</v>
      </c>
      <c r="B738" s="3"/>
      <c r="C738" s="3"/>
      <c r="D738" s="32">
        <f t="shared" si="22"/>
        <v>185.9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604">
        <v>15</v>
      </c>
      <c r="S738" s="604">
        <v>0</v>
      </c>
      <c r="T738" s="604">
        <v>0</v>
      </c>
      <c r="U738" s="606"/>
      <c r="V738" s="601"/>
      <c r="W738" s="602"/>
      <c r="X738" s="603"/>
      <c r="Y738" s="601"/>
    </row>
    <row r="739" spans="1:25" ht="15.75">
      <c r="A739" s="107" t="s">
        <v>639</v>
      </c>
      <c r="B739" s="3"/>
      <c r="C739" s="3"/>
      <c r="D739" s="32">
        <f t="shared" si="22"/>
        <v>146.19999999999999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604">
        <v>0</v>
      </c>
      <c r="S739" s="604">
        <v>0</v>
      </c>
      <c r="T739" s="604">
        <v>0</v>
      </c>
      <c r="U739" s="606"/>
      <c r="V739" s="601"/>
      <c r="W739" s="602"/>
      <c r="X739" s="603"/>
      <c r="Y739" s="601"/>
    </row>
    <row r="740" spans="1:25" ht="15.75">
      <c r="A740" s="284" t="s">
        <v>3655</v>
      </c>
      <c r="B740" s="3"/>
      <c r="C740" s="3"/>
      <c r="D740" s="32">
        <f t="shared" si="22"/>
        <v>235.5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604">
        <v>0</v>
      </c>
      <c r="S740" s="604">
        <v>0</v>
      </c>
      <c r="T740" s="604">
        <v>0</v>
      </c>
      <c r="U740" s="605"/>
      <c r="V740" s="601"/>
      <c r="W740" s="602"/>
      <c r="X740" s="603"/>
      <c r="Y740" s="601"/>
    </row>
    <row r="741" spans="1:25" ht="15.75">
      <c r="A741" s="285" t="s">
        <v>15</v>
      </c>
      <c r="B741" s="3"/>
      <c r="C741" s="3"/>
      <c r="D741" s="32">
        <f t="shared" si="22"/>
        <v>278.3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604">
        <v>0</v>
      </c>
      <c r="S741" s="604">
        <v>0</v>
      </c>
      <c r="T741" s="604">
        <v>0</v>
      </c>
      <c r="U741" s="600"/>
      <c r="V741" s="601"/>
      <c r="W741" s="602"/>
      <c r="X741" s="603"/>
      <c r="Y741" s="601"/>
    </row>
    <row r="742" spans="1:25" ht="15.75">
      <c r="A742" s="107" t="s">
        <v>2725</v>
      </c>
      <c r="B742" s="3"/>
      <c r="C742" s="3"/>
      <c r="D742" s="32">
        <f t="shared" si="22"/>
        <v>259.79999999999995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604">
        <v>0</v>
      </c>
      <c r="S742" s="604">
        <v>0</v>
      </c>
      <c r="T742" s="604">
        <v>15.399999999999999</v>
      </c>
      <c r="U742" s="606"/>
      <c r="V742" s="601"/>
      <c r="W742" s="602"/>
      <c r="X742" s="603"/>
      <c r="Y742" s="601"/>
    </row>
    <row r="743" spans="1:25" ht="15.75">
      <c r="A743" s="284" t="s">
        <v>3627</v>
      </c>
      <c r="B743" s="3"/>
      <c r="C743" s="3"/>
      <c r="D743" s="32">
        <f t="shared" si="22"/>
        <v>285.70000000000005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604">
        <v>15</v>
      </c>
      <c r="S743" s="604">
        <v>0</v>
      </c>
      <c r="T743" s="604">
        <v>0</v>
      </c>
      <c r="U743" s="605"/>
      <c r="V743" s="601"/>
      <c r="W743" s="602"/>
      <c r="X743" s="603"/>
      <c r="Y743" s="601"/>
    </row>
    <row r="744" spans="1:25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604">
        <v>0</v>
      </c>
      <c r="S744" s="604">
        <v>0</v>
      </c>
      <c r="T744" s="604">
        <v>0</v>
      </c>
      <c r="U744" s="606"/>
      <c r="V744" s="601"/>
      <c r="W744" s="602"/>
      <c r="X744" s="603"/>
      <c r="Y744" s="601"/>
    </row>
    <row r="745" spans="1:25" ht="15.75">
      <c r="A745" s="284" t="s">
        <v>3628</v>
      </c>
      <c r="B745" s="3"/>
      <c r="C745" s="3"/>
      <c r="D745" s="32">
        <f t="shared" si="22"/>
        <v>252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604">
        <v>0</v>
      </c>
      <c r="S745" s="604">
        <v>0</v>
      </c>
      <c r="T745" s="604">
        <v>0</v>
      </c>
      <c r="U745" s="605"/>
      <c r="V745" s="601"/>
      <c r="W745" s="602"/>
      <c r="X745" s="603"/>
      <c r="Y745" s="601"/>
    </row>
    <row r="746" spans="1:25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604">
        <v>0</v>
      </c>
      <c r="S746" s="604">
        <v>0</v>
      </c>
      <c r="T746" s="604">
        <v>0</v>
      </c>
      <c r="U746" s="600"/>
      <c r="V746" s="601"/>
      <c r="W746" s="602"/>
      <c r="X746" s="603"/>
      <c r="Y746" s="601"/>
    </row>
    <row r="747" spans="1:25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604">
        <v>0</v>
      </c>
      <c r="S747" s="604">
        <v>0</v>
      </c>
      <c r="T747" s="604">
        <v>0</v>
      </c>
      <c r="U747" s="600"/>
      <c r="V747" s="601"/>
      <c r="W747" s="602"/>
      <c r="X747" s="603"/>
      <c r="Y747" s="601"/>
    </row>
    <row r="748" spans="1:25" ht="15.75">
      <c r="A748" s="284" t="s">
        <v>3629</v>
      </c>
      <c r="B748" s="3"/>
      <c r="C748" s="3"/>
      <c r="D748" s="32">
        <f t="shared" si="22"/>
        <v>183.3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604">
        <v>0</v>
      </c>
      <c r="S748" s="604">
        <v>0</v>
      </c>
      <c r="T748" s="604">
        <v>0</v>
      </c>
      <c r="U748" s="605"/>
      <c r="V748" s="601"/>
      <c r="W748" s="602"/>
      <c r="X748" s="603"/>
      <c r="Y748" s="601"/>
    </row>
    <row r="749" spans="1:25" ht="15.75">
      <c r="A749" s="107" t="s">
        <v>162</v>
      </c>
      <c r="B749" s="3"/>
      <c r="C749" s="3"/>
      <c r="D749" s="32">
        <f t="shared" si="22"/>
        <v>202.20000000000002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604">
        <v>8.8000000000000007</v>
      </c>
      <c r="S749" s="604">
        <v>0</v>
      </c>
      <c r="T749" s="604">
        <v>0</v>
      </c>
      <c r="U749" s="606"/>
      <c r="V749" s="601"/>
      <c r="W749" s="602"/>
      <c r="X749" s="603"/>
      <c r="Y749" s="601"/>
    </row>
    <row r="750" spans="1:25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604">
        <v>0</v>
      </c>
      <c r="S750" s="604">
        <v>0</v>
      </c>
      <c r="T750" s="604">
        <v>0</v>
      </c>
      <c r="U750" s="606"/>
      <c r="V750" s="601"/>
      <c r="W750" s="602"/>
      <c r="X750" s="603"/>
      <c r="Y750" s="601"/>
    </row>
    <row r="751" spans="1:25" ht="15.75">
      <c r="A751" s="284" t="s">
        <v>3630</v>
      </c>
      <c r="B751" s="3"/>
      <c r="C751" s="3"/>
      <c r="D751" s="32">
        <f t="shared" si="22"/>
        <v>262.40000000000003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604">
        <v>0</v>
      </c>
      <c r="S751" s="604">
        <v>0</v>
      </c>
      <c r="T751" s="604">
        <v>0</v>
      </c>
      <c r="U751" s="605"/>
      <c r="V751" s="601"/>
      <c r="W751" s="602"/>
      <c r="X751" s="603"/>
      <c r="Y751" s="601"/>
    </row>
    <row r="752" spans="1:25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604">
        <v>0</v>
      </c>
      <c r="S752" s="604">
        <v>0</v>
      </c>
      <c r="T752" s="604">
        <v>0</v>
      </c>
      <c r="U752" s="606"/>
      <c r="V752" s="601"/>
      <c r="W752" s="602"/>
      <c r="X752" s="603"/>
      <c r="Y752" s="601"/>
    </row>
    <row r="753" spans="1:25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604">
        <v>0</v>
      </c>
      <c r="S753" s="604">
        <v>0</v>
      </c>
      <c r="T753" s="604">
        <v>0</v>
      </c>
      <c r="U753" s="606"/>
      <c r="V753" s="601"/>
      <c r="W753" s="602"/>
      <c r="X753" s="603"/>
      <c r="Y753" s="601"/>
    </row>
    <row r="754" spans="1:25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604">
        <v>0</v>
      </c>
      <c r="S754" s="604">
        <v>0</v>
      </c>
      <c r="T754" s="604">
        <v>0</v>
      </c>
      <c r="U754" s="606"/>
      <c r="V754" s="601"/>
      <c r="W754" s="602"/>
      <c r="X754" s="603"/>
      <c r="Y754" s="601"/>
    </row>
    <row r="755" spans="1:25" ht="15.75">
      <c r="A755" s="284" t="s">
        <v>3631</v>
      </c>
      <c r="B755" s="3"/>
      <c r="C755" s="3"/>
      <c r="D755" s="32">
        <f t="shared" si="22"/>
        <v>149.30000000000001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604">
        <v>0</v>
      </c>
      <c r="S755" s="604">
        <v>0</v>
      </c>
      <c r="T755" s="604">
        <v>0</v>
      </c>
      <c r="U755" s="605"/>
      <c r="V755" s="601"/>
      <c r="W755" s="602"/>
      <c r="X755" s="603"/>
      <c r="Y755" s="601"/>
    </row>
    <row r="756" spans="1:25" ht="15.75">
      <c r="A756" s="107" t="s">
        <v>2200</v>
      </c>
      <c r="B756" s="3"/>
      <c r="C756" s="3"/>
      <c r="D756" s="32">
        <f t="shared" si="22"/>
        <v>247.7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604">
        <v>0</v>
      </c>
      <c r="S756" s="604">
        <v>0</v>
      </c>
      <c r="T756" s="604">
        <v>0</v>
      </c>
      <c r="U756" s="606"/>
      <c r="V756" s="601"/>
      <c r="W756" s="602"/>
      <c r="X756" s="603"/>
      <c r="Y756" s="601"/>
    </row>
    <row r="757" spans="1:25" ht="15.75">
      <c r="A757" s="284" t="s">
        <v>3632</v>
      </c>
      <c r="B757" s="3"/>
      <c r="C757" s="3"/>
      <c r="D757" s="32">
        <f t="shared" si="22"/>
        <v>245.7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604">
        <v>0</v>
      </c>
      <c r="S757" s="604">
        <v>0</v>
      </c>
      <c r="T757" s="604">
        <v>0</v>
      </c>
      <c r="U757" s="605"/>
      <c r="V757" s="601"/>
      <c r="W757" s="602"/>
      <c r="X757" s="603"/>
      <c r="Y757" s="601"/>
    </row>
    <row r="758" spans="1:25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604">
        <v>0</v>
      </c>
      <c r="S758" s="604">
        <v>0</v>
      </c>
      <c r="T758" s="604">
        <v>0</v>
      </c>
      <c r="U758" s="606"/>
      <c r="V758" s="601"/>
      <c r="W758" s="602"/>
      <c r="X758" s="603"/>
      <c r="Y758" s="601"/>
    </row>
    <row r="759" spans="1:25" ht="15.75">
      <c r="A759" s="107" t="s">
        <v>704</v>
      </c>
      <c r="B759" s="3"/>
      <c r="C759" s="3"/>
      <c r="D759" s="32">
        <f t="shared" si="22"/>
        <v>278.90000000000003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604">
        <v>0</v>
      </c>
      <c r="S759" s="604">
        <v>0</v>
      </c>
      <c r="T759" s="604">
        <v>0</v>
      </c>
      <c r="U759" s="606"/>
      <c r="V759" s="601"/>
      <c r="W759" s="602"/>
      <c r="X759" s="603"/>
      <c r="Y759" s="601"/>
    </row>
    <row r="760" spans="1:25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604">
        <v>0</v>
      </c>
      <c r="S760" s="604">
        <v>0</v>
      </c>
      <c r="T760" s="604">
        <v>0</v>
      </c>
      <c r="U760" s="606"/>
      <c r="V760" s="601"/>
      <c r="W760" s="602"/>
      <c r="X760" s="603"/>
      <c r="Y760" s="601"/>
    </row>
    <row r="761" spans="1:25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604">
        <v>0</v>
      </c>
      <c r="S761" s="604">
        <v>0</v>
      </c>
      <c r="T761" s="604">
        <v>0</v>
      </c>
      <c r="U761" s="600"/>
      <c r="V761" s="601"/>
      <c r="W761" s="602"/>
      <c r="X761" s="603"/>
      <c r="Y761" s="601"/>
    </row>
    <row r="762" spans="1:25" ht="15.75">
      <c r="A762" s="107" t="s">
        <v>3633</v>
      </c>
      <c r="B762" s="3"/>
      <c r="C762" s="3"/>
      <c r="D762" s="32">
        <f t="shared" si="22"/>
        <v>300.5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604">
        <v>0</v>
      </c>
      <c r="S762" s="604">
        <v>0</v>
      </c>
      <c r="T762" s="604">
        <v>0</v>
      </c>
      <c r="U762" s="606"/>
      <c r="V762" s="601"/>
      <c r="W762" s="602"/>
      <c r="X762" s="603"/>
      <c r="Y762" s="601"/>
    </row>
    <row r="763" spans="1:25" ht="15.75">
      <c r="A763" s="107" t="s">
        <v>2715</v>
      </c>
      <c r="B763" s="3"/>
      <c r="C763" s="3"/>
      <c r="D763" s="32">
        <f t="shared" si="22"/>
        <v>203.1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604">
        <v>0</v>
      </c>
      <c r="S763" s="604">
        <v>0</v>
      </c>
      <c r="T763" s="604">
        <v>0</v>
      </c>
      <c r="U763" s="606"/>
      <c r="V763" s="601"/>
      <c r="W763" s="602"/>
      <c r="X763" s="603"/>
      <c r="Y763" s="601"/>
    </row>
    <row r="764" spans="1:25" ht="15.75">
      <c r="A764" s="107" t="s">
        <v>700</v>
      </c>
      <c r="B764" s="3"/>
      <c r="C764" s="3"/>
      <c r="D764" s="32">
        <f t="shared" si="22"/>
        <v>251.20000000000002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604">
        <v>0</v>
      </c>
      <c r="S764" s="604">
        <v>0</v>
      </c>
      <c r="T764" s="604">
        <v>12.100000000000001</v>
      </c>
      <c r="U764" s="606"/>
      <c r="V764" s="601"/>
      <c r="W764" s="602"/>
      <c r="X764" s="603"/>
      <c r="Y764" s="601"/>
    </row>
    <row r="765" spans="1:25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604">
        <v>0</v>
      </c>
      <c r="S765" s="604">
        <v>0</v>
      </c>
      <c r="T765" s="604">
        <v>0</v>
      </c>
      <c r="U765" s="605"/>
      <c r="V765" s="601"/>
      <c r="W765" s="602"/>
      <c r="X765" s="603"/>
      <c r="Y765" s="601"/>
    </row>
    <row r="766" spans="1:25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604">
        <v>0</v>
      </c>
      <c r="S766" s="604">
        <v>0</v>
      </c>
      <c r="T766" s="604">
        <v>0</v>
      </c>
      <c r="U766" s="606"/>
      <c r="V766" s="601"/>
      <c r="W766" s="602"/>
      <c r="X766" s="603"/>
      <c r="Y766" s="601"/>
    </row>
    <row r="767" spans="1:25" ht="15.75">
      <c r="A767" s="107" t="s">
        <v>2193</v>
      </c>
      <c r="B767" s="3"/>
      <c r="C767" s="3"/>
      <c r="D767" s="32">
        <f t="shared" si="22"/>
        <v>280.2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604">
        <v>0</v>
      </c>
      <c r="S767" s="604">
        <v>0</v>
      </c>
      <c r="T767" s="604">
        <v>14.3</v>
      </c>
      <c r="U767" s="606"/>
      <c r="V767" s="601"/>
      <c r="W767" s="602"/>
      <c r="X767" s="603"/>
      <c r="Y767" s="601"/>
    </row>
    <row r="768" spans="1:25" ht="15.75">
      <c r="A768" s="285" t="s">
        <v>1667</v>
      </c>
      <c r="B768" s="3"/>
      <c r="C768" s="3"/>
      <c r="D768" s="32">
        <f t="shared" si="22"/>
        <v>165.9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604">
        <v>2.6</v>
      </c>
      <c r="S768" s="604">
        <v>0</v>
      </c>
      <c r="T768" s="604">
        <v>0</v>
      </c>
      <c r="U768" s="600"/>
      <c r="V768" s="601"/>
      <c r="W768" s="602"/>
      <c r="X768" s="603"/>
      <c r="Y768" s="601"/>
    </row>
    <row r="769" spans="1:25" ht="15.75">
      <c r="A769" s="284" t="s">
        <v>3634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604">
        <v>0</v>
      </c>
      <c r="S769" s="604">
        <v>0</v>
      </c>
      <c r="T769" s="604">
        <v>0</v>
      </c>
      <c r="U769" s="605"/>
      <c r="V769" s="601"/>
      <c r="W769" s="602"/>
      <c r="X769" s="603"/>
      <c r="Y769" s="601"/>
    </row>
    <row r="770" spans="1:25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604">
        <v>0</v>
      </c>
      <c r="S770" s="604">
        <v>0</v>
      </c>
      <c r="T770" s="604">
        <v>0</v>
      </c>
      <c r="U770" s="606"/>
      <c r="V770" s="601"/>
      <c r="W770" s="602"/>
      <c r="X770" s="603"/>
      <c r="Y770" s="601"/>
    </row>
    <row r="771" spans="1:25" ht="15.75">
      <c r="A771" s="107" t="s">
        <v>2203</v>
      </c>
      <c r="B771" s="3"/>
      <c r="C771" s="3"/>
      <c r="D771" s="32">
        <f t="shared" si="23"/>
        <v>108.5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604">
        <v>0</v>
      </c>
      <c r="S771" s="604">
        <v>0</v>
      </c>
      <c r="T771" s="604">
        <v>0</v>
      </c>
      <c r="U771" s="606"/>
      <c r="V771" s="601"/>
      <c r="W771" s="602"/>
      <c r="X771" s="603"/>
      <c r="Y771" s="601"/>
    </row>
    <row r="772" spans="1:25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604">
        <v>0</v>
      </c>
      <c r="S772" s="604">
        <v>0</v>
      </c>
      <c r="T772" s="604">
        <v>0</v>
      </c>
      <c r="U772" s="600"/>
      <c r="V772" s="601"/>
      <c r="W772" s="602"/>
      <c r="X772" s="603"/>
      <c r="Y772" s="601"/>
    </row>
    <row r="773" spans="1:25" ht="15.75">
      <c r="A773" s="284" t="s">
        <v>3635</v>
      </c>
      <c r="B773" s="3"/>
      <c r="C773" s="3"/>
      <c r="D773" s="32">
        <f t="shared" si="23"/>
        <v>188.79999999999995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604">
        <v>0</v>
      </c>
      <c r="S773" s="604">
        <v>0</v>
      </c>
      <c r="T773" s="604">
        <v>0</v>
      </c>
      <c r="U773" s="605"/>
      <c r="V773" s="601"/>
      <c r="W773" s="602"/>
      <c r="X773" s="603"/>
      <c r="Y773" s="601"/>
    </row>
    <row r="774" spans="1:25" ht="15.75">
      <c r="A774" s="284" t="s">
        <v>3636</v>
      </c>
      <c r="B774" s="3"/>
      <c r="C774" s="3"/>
      <c r="D774" s="32">
        <f t="shared" si="23"/>
        <v>51.2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604">
        <v>0</v>
      </c>
      <c r="S774" s="604">
        <v>0</v>
      </c>
      <c r="T774" s="604">
        <v>0</v>
      </c>
      <c r="U774" s="605"/>
      <c r="V774" s="601"/>
      <c r="W774" s="602"/>
      <c r="X774" s="603"/>
      <c r="Y774" s="601"/>
    </row>
    <row r="775" spans="1:25" ht="15.75">
      <c r="A775" s="107" t="s">
        <v>667</v>
      </c>
      <c r="B775" s="3"/>
      <c r="C775" s="3"/>
      <c r="D775" s="32">
        <f t="shared" si="23"/>
        <v>286.8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604">
        <v>11</v>
      </c>
      <c r="S775" s="604">
        <v>0</v>
      </c>
      <c r="T775" s="604">
        <v>0</v>
      </c>
      <c r="U775" s="606"/>
      <c r="V775" s="601"/>
      <c r="W775" s="602"/>
      <c r="X775" s="603"/>
      <c r="Y775" s="601"/>
    </row>
    <row r="776" spans="1:25" ht="15.75">
      <c r="A776" s="107" t="s">
        <v>2202</v>
      </c>
      <c r="B776" s="3"/>
      <c r="C776" s="3"/>
      <c r="D776" s="32">
        <f t="shared" si="23"/>
        <v>155.6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604">
        <v>12</v>
      </c>
      <c r="S776" s="604">
        <v>0</v>
      </c>
      <c r="T776" s="604">
        <v>0</v>
      </c>
      <c r="U776" s="606"/>
      <c r="V776" s="601"/>
      <c r="W776" s="602"/>
      <c r="X776" s="603"/>
      <c r="Y776" s="601"/>
    </row>
    <row r="777" spans="1:25" ht="15.75">
      <c r="A777" s="107" t="s">
        <v>2209</v>
      </c>
      <c r="B777" s="3"/>
      <c r="C777" s="3"/>
      <c r="D777" s="32">
        <f t="shared" si="23"/>
        <v>185.2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604">
        <v>0</v>
      </c>
      <c r="S777" s="604">
        <v>0</v>
      </c>
      <c r="T777" s="604">
        <v>0</v>
      </c>
      <c r="U777" s="606"/>
      <c r="V777" s="601"/>
      <c r="W777" s="602"/>
      <c r="X777" s="603"/>
      <c r="Y777" s="601"/>
    </row>
    <row r="778" spans="1:25" ht="15.75">
      <c r="A778" s="107" t="s">
        <v>668</v>
      </c>
      <c r="B778" s="3"/>
      <c r="C778" s="3"/>
      <c r="D778" s="32">
        <f t="shared" si="23"/>
        <v>209.89999999999998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604">
        <v>0</v>
      </c>
      <c r="S778" s="604">
        <v>0</v>
      </c>
      <c r="T778" s="604">
        <v>13.2</v>
      </c>
      <c r="U778" s="606"/>
      <c r="V778" s="601"/>
      <c r="W778" s="602"/>
      <c r="X778" s="603"/>
      <c r="Y778" s="601"/>
    </row>
    <row r="779" spans="1:25" ht="15.75">
      <c r="A779" s="107" t="s">
        <v>3637</v>
      </c>
      <c r="B779" s="3"/>
      <c r="C779" s="3"/>
      <c r="D779" s="32">
        <f t="shared" si="23"/>
        <v>153.69999999999999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604">
        <v>0</v>
      </c>
      <c r="S779" s="604">
        <v>0</v>
      </c>
      <c r="T779" s="604">
        <v>0</v>
      </c>
      <c r="U779" s="606"/>
      <c r="V779" s="601"/>
      <c r="W779" s="602"/>
      <c r="X779" s="603"/>
      <c r="Y779" s="601"/>
    </row>
    <row r="780" spans="1:25" ht="15.75">
      <c r="A780" s="285" t="s">
        <v>23</v>
      </c>
      <c r="B780" s="3"/>
      <c r="C780" s="3"/>
      <c r="D780" s="32">
        <f t="shared" si="23"/>
        <v>220.39999999999998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604">
        <v>13.200000000000001</v>
      </c>
      <c r="S780" s="604">
        <v>0</v>
      </c>
      <c r="T780" s="604">
        <v>0</v>
      </c>
      <c r="U780" s="600"/>
      <c r="V780" s="601"/>
      <c r="W780" s="602"/>
      <c r="X780" s="603"/>
      <c r="Y780" s="601"/>
    </row>
    <row r="781" spans="1:25" ht="15.75">
      <c r="A781" s="285" t="s">
        <v>25</v>
      </c>
      <c r="B781" s="3"/>
      <c r="C781" s="3"/>
      <c r="D781" s="32">
        <f t="shared" si="23"/>
        <v>152.9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604">
        <v>0</v>
      </c>
      <c r="S781" s="604">
        <v>0</v>
      </c>
      <c r="T781" s="604">
        <v>0</v>
      </c>
      <c r="U781" s="600"/>
      <c r="V781" s="601"/>
      <c r="W781" s="602"/>
      <c r="X781" s="603"/>
      <c r="Y781" s="601"/>
    </row>
    <row r="782" spans="1:25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604">
        <v>0</v>
      </c>
      <c r="S782" s="604">
        <v>0</v>
      </c>
      <c r="T782" s="604">
        <v>0</v>
      </c>
      <c r="U782" s="606"/>
      <c r="V782" s="601"/>
      <c r="W782" s="602"/>
      <c r="X782" s="603"/>
      <c r="Y782" s="601"/>
    </row>
    <row r="783" spans="1:25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604">
        <v>0</v>
      </c>
      <c r="S783" s="604">
        <v>0</v>
      </c>
      <c r="T783" s="604">
        <v>0</v>
      </c>
      <c r="U783" s="503"/>
      <c r="V783" s="601"/>
      <c r="W783" s="602"/>
      <c r="X783" s="603"/>
      <c r="Y783" s="601"/>
    </row>
    <row r="784" spans="1:25" ht="15.75">
      <c r="A784" s="106" t="s">
        <v>1345</v>
      </c>
      <c r="B784" s="3"/>
      <c r="C784" s="3"/>
      <c r="D784" s="32">
        <f t="shared" si="23"/>
        <v>247.79999999999998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604">
        <v>0</v>
      </c>
      <c r="S784" s="604">
        <v>0</v>
      </c>
      <c r="T784" s="604">
        <v>0</v>
      </c>
      <c r="U784" s="503"/>
      <c r="V784" s="601"/>
      <c r="W784" s="602"/>
      <c r="X784" s="603"/>
      <c r="Y784" s="601"/>
    </row>
    <row r="785" spans="1:25" ht="15.75">
      <c r="A785" s="107" t="s">
        <v>2713</v>
      </c>
      <c r="B785" s="3"/>
      <c r="C785" s="3"/>
      <c r="D785" s="32">
        <f t="shared" si="23"/>
        <v>182.7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604">
        <v>0</v>
      </c>
      <c r="S785" s="604">
        <v>0</v>
      </c>
      <c r="T785" s="604">
        <v>0</v>
      </c>
      <c r="U785" s="606"/>
      <c r="V785" s="601"/>
      <c r="W785" s="602"/>
      <c r="X785" s="603"/>
      <c r="Y785" s="601"/>
    </row>
    <row r="786" spans="1:25" ht="15.75">
      <c r="A786" s="284" t="s">
        <v>3638</v>
      </c>
      <c r="B786" s="3"/>
      <c r="C786" s="3"/>
      <c r="D786" s="32">
        <f t="shared" si="23"/>
        <v>216.50000000000003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604">
        <v>0</v>
      </c>
      <c r="S786" s="604">
        <v>0</v>
      </c>
      <c r="T786" s="604">
        <v>0</v>
      </c>
      <c r="U786" s="605"/>
      <c r="V786" s="601"/>
      <c r="W786" s="602"/>
      <c r="X786" s="603"/>
      <c r="Y786" s="601"/>
    </row>
    <row r="787" spans="1:25" ht="15.75">
      <c r="A787" s="284" t="s">
        <v>3639</v>
      </c>
      <c r="B787" s="3"/>
      <c r="C787" s="3"/>
      <c r="D787" s="32">
        <f t="shared" si="23"/>
        <v>197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604">
        <v>0</v>
      </c>
      <c r="S787" s="604">
        <v>0</v>
      </c>
      <c r="T787" s="604">
        <v>0</v>
      </c>
      <c r="U787" s="605"/>
      <c r="V787" s="601"/>
      <c r="W787" s="602"/>
      <c r="X787" s="603"/>
      <c r="Y787" s="601"/>
    </row>
    <row r="788" spans="1:25" ht="15.75">
      <c r="A788" s="107" t="s">
        <v>2198</v>
      </c>
      <c r="B788" s="3"/>
      <c r="C788" s="3"/>
      <c r="D788" s="32">
        <f t="shared" si="23"/>
        <v>176.7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604">
        <v>0</v>
      </c>
      <c r="S788" s="604">
        <v>0</v>
      </c>
      <c r="T788" s="604">
        <v>0</v>
      </c>
      <c r="U788" s="606"/>
      <c r="V788" s="601"/>
      <c r="W788" s="602"/>
      <c r="X788" s="603"/>
      <c r="Y788" s="601"/>
    </row>
    <row r="789" spans="1:25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604">
        <v>0</v>
      </c>
      <c r="S789" s="604">
        <v>0</v>
      </c>
      <c r="T789" s="604">
        <v>0</v>
      </c>
      <c r="U789" s="606"/>
      <c r="V789" s="601"/>
      <c r="W789" s="602"/>
      <c r="X789" s="603"/>
      <c r="Y789" s="601"/>
    </row>
    <row r="790" spans="1:25" ht="15.75">
      <c r="A790" s="107" t="s">
        <v>682</v>
      </c>
      <c r="B790" s="3"/>
      <c r="C790" s="3"/>
      <c r="D790" s="32">
        <f t="shared" si="23"/>
        <v>243.39999999999998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604">
        <v>15</v>
      </c>
      <c r="S790" s="604">
        <v>0</v>
      </c>
      <c r="T790" s="604">
        <v>0</v>
      </c>
      <c r="U790" s="606"/>
      <c r="V790" s="601"/>
      <c r="W790" s="602"/>
      <c r="X790" s="603"/>
      <c r="Y790" s="601"/>
    </row>
    <row r="791" spans="1:25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604">
        <v>0</v>
      </c>
      <c r="S791" s="604">
        <v>0</v>
      </c>
      <c r="T791" s="604">
        <v>0</v>
      </c>
      <c r="U791" s="606"/>
      <c r="V791" s="601"/>
      <c r="W791" s="602"/>
      <c r="X791" s="603"/>
      <c r="Y791" s="601"/>
    </row>
    <row r="792" spans="1:25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604">
        <v>0</v>
      </c>
      <c r="S792" s="604">
        <v>0</v>
      </c>
      <c r="T792" s="604">
        <v>0</v>
      </c>
      <c r="U792" s="606"/>
      <c r="V792" s="601"/>
      <c r="W792" s="602"/>
      <c r="X792" s="603"/>
      <c r="Y792" s="601"/>
    </row>
    <row r="793" spans="1:25" ht="15.75">
      <c r="A793" s="284" t="s">
        <v>3640</v>
      </c>
      <c r="B793" s="3"/>
      <c r="C793" s="3"/>
      <c r="D793" s="32">
        <f t="shared" si="23"/>
        <v>93.9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604">
        <v>0</v>
      </c>
      <c r="S793" s="604">
        <v>0</v>
      </c>
      <c r="T793" s="604">
        <v>0</v>
      </c>
      <c r="U793" s="605"/>
      <c r="V793" s="601"/>
      <c r="W793" s="602"/>
      <c r="X793" s="603"/>
      <c r="Y793" s="601"/>
    </row>
    <row r="794" spans="1:25" ht="15.75">
      <c r="A794" s="284" t="s">
        <v>3641</v>
      </c>
      <c r="B794" s="3"/>
      <c r="C794" s="3"/>
      <c r="D794" s="32">
        <f t="shared" si="23"/>
        <v>291.10000000000002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604">
        <v>0</v>
      </c>
      <c r="S794" s="604">
        <v>0</v>
      </c>
      <c r="T794" s="604">
        <v>0</v>
      </c>
      <c r="U794" s="605"/>
      <c r="V794" s="601"/>
      <c r="W794" s="602"/>
      <c r="X794" s="603"/>
      <c r="Y794" s="601"/>
    </row>
    <row r="795" spans="1:25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604">
        <v>0</v>
      </c>
      <c r="S795" s="604">
        <v>0</v>
      </c>
      <c r="T795" s="604">
        <v>0</v>
      </c>
      <c r="U795" s="606"/>
      <c r="V795" s="601"/>
      <c r="W795" s="602"/>
      <c r="X795" s="603"/>
      <c r="Y795" s="601"/>
    </row>
    <row r="796" spans="1:25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604">
        <v>0</v>
      </c>
      <c r="S796" s="604">
        <v>0</v>
      </c>
      <c r="T796" s="604">
        <v>0</v>
      </c>
      <c r="U796" s="606"/>
      <c r="V796" s="601"/>
      <c r="W796" s="602"/>
      <c r="X796" s="603"/>
      <c r="Y796" s="601"/>
    </row>
    <row r="797" spans="1:25" ht="15.75">
      <c r="A797" s="107" t="s">
        <v>669</v>
      </c>
      <c r="B797" s="3"/>
      <c r="C797" s="3"/>
      <c r="D797" s="32">
        <f t="shared" si="23"/>
        <v>233.19999999999996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604">
        <v>7.7000000000000011</v>
      </c>
      <c r="S797" s="604">
        <v>0</v>
      </c>
      <c r="T797" s="604">
        <v>0</v>
      </c>
      <c r="U797" s="606"/>
      <c r="V797" s="601"/>
      <c r="W797" s="602"/>
      <c r="X797" s="603"/>
      <c r="Y797" s="601"/>
    </row>
    <row r="798" spans="1:25" ht="15.75">
      <c r="A798" s="107" t="s">
        <v>2723</v>
      </c>
      <c r="B798" s="3"/>
      <c r="C798" s="3"/>
      <c r="D798" s="32">
        <f t="shared" si="23"/>
        <v>165.3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604">
        <v>0</v>
      </c>
      <c r="S798" s="604">
        <v>0</v>
      </c>
      <c r="T798" s="604">
        <v>0</v>
      </c>
      <c r="U798" s="606"/>
      <c r="V798" s="601"/>
      <c r="W798" s="602"/>
      <c r="X798" s="603"/>
      <c r="Y798" s="601"/>
    </row>
    <row r="799" spans="1:25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604">
        <v>0</v>
      </c>
      <c r="S799" s="604">
        <v>0</v>
      </c>
      <c r="T799" s="604">
        <v>0</v>
      </c>
      <c r="U799" s="605"/>
      <c r="V799" s="601"/>
      <c r="W799" s="602"/>
      <c r="X799" s="603"/>
      <c r="Y799" s="601"/>
    </row>
    <row r="800" spans="1:25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604">
        <v>0</v>
      </c>
      <c r="S800" s="604">
        <v>0</v>
      </c>
      <c r="T800" s="604">
        <v>0</v>
      </c>
      <c r="U800" s="503"/>
      <c r="V800" s="601"/>
      <c r="W800" s="602"/>
      <c r="X800" s="603"/>
      <c r="Y800" s="601"/>
    </row>
    <row r="801" spans="1:25" ht="15.75">
      <c r="A801" s="107" t="s">
        <v>683</v>
      </c>
      <c r="B801" s="3"/>
      <c r="C801" s="3"/>
      <c r="D801" s="32">
        <f t="shared" ref="D801:D832" si="24">SUM(E801:DZ801)</f>
        <v>164.8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604">
        <v>0</v>
      </c>
      <c r="S801" s="604">
        <v>0</v>
      </c>
      <c r="T801" s="604">
        <v>0</v>
      </c>
      <c r="U801" s="606"/>
      <c r="V801" s="601"/>
      <c r="W801" s="602"/>
      <c r="X801" s="603"/>
      <c r="Y801" s="601"/>
    </row>
    <row r="802" spans="1:25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604">
        <v>0</v>
      </c>
      <c r="S802" s="604">
        <v>0</v>
      </c>
      <c r="T802" s="604">
        <v>0</v>
      </c>
      <c r="U802" s="606"/>
      <c r="V802" s="601"/>
      <c r="W802" s="602"/>
      <c r="X802" s="603"/>
      <c r="Y802" s="601"/>
    </row>
    <row r="803" spans="1:25" ht="15.75">
      <c r="A803" s="284" t="s">
        <v>3642</v>
      </c>
      <c r="B803" s="3"/>
      <c r="C803" s="3"/>
      <c r="D803" s="32">
        <f t="shared" si="24"/>
        <v>125.00000000000001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604">
        <v>0</v>
      </c>
      <c r="S803" s="604">
        <v>0</v>
      </c>
      <c r="T803" s="604">
        <v>0</v>
      </c>
      <c r="U803" s="605"/>
      <c r="V803" s="601"/>
      <c r="W803" s="602"/>
      <c r="X803" s="603"/>
      <c r="Y803" s="601"/>
    </row>
    <row r="804" spans="1:25" ht="15.75">
      <c r="A804" s="285" t="s">
        <v>1690</v>
      </c>
      <c r="B804" s="3"/>
      <c r="C804" s="3"/>
      <c r="D804" s="32">
        <f t="shared" si="24"/>
        <v>104.89999999999999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604">
        <v>5.6</v>
      </c>
      <c r="S804" s="604">
        <v>0</v>
      </c>
      <c r="T804" s="604">
        <v>0</v>
      </c>
      <c r="U804" s="600"/>
      <c r="V804" s="601"/>
      <c r="W804" s="602"/>
      <c r="X804" s="603"/>
      <c r="Y804" s="601"/>
    </row>
    <row r="805" spans="1:25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604">
        <v>0</v>
      </c>
      <c r="S805" s="604">
        <v>0</v>
      </c>
      <c r="T805" s="604">
        <v>0</v>
      </c>
      <c r="U805" s="606"/>
      <c r="V805" s="601"/>
      <c r="W805" s="602"/>
      <c r="X805" s="603"/>
      <c r="Y805" s="601"/>
    </row>
    <row r="806" spans="1:25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604">
        <v>0</v>
      </c>
      <c r="S806" s="604">
        <v>0</v>
      </c>
      <c r="T806" s="604">
        <v>0</v>
      </c>
      <c r="U806" s="606"/>
      <c r="V806" s="601"/>
      <c r="W806" s="602"/>
      <c r="X806" s="603"/>
      <c r="Y806" s="601"/>
    </row>
    <row r="807" spans="1:25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604">
        <v>0</v>
      </c>
      <c r="S807" s="604">
        <v>0</v>
      </c>
      <c r="T807" s="604">
        <v>0</v>
      </c>
      <c r="U807" s="600"/>
      <c r="V807" s="601"/>
      <c r="W807" s="602"/>
      <c r="X807" s="603"/>
      <c r="Y807" s="601"/>
    </row>
    <row r="808" spans="1:25" ht="15.75">
      <c r="A808" s="107" t="s">
        <v>638</v>
      </c>
      <c r="B808" s="3"/>
      <c r="C808" s="3"/>
      <c r="D808" s="32">
        <f t="shared" si="24"/>
        <v>88.000000000000014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604">
        <v>25.2</v>
      </c>
      <c r="S808" s="604">
        <v>0</v>
      </c>
      <c r="T808" s="604">
        <v>0</v>
      </c>
      <c r="U808" s="606"/>
      <c r="V808" s="601"/>
      <c r="W808" s="602"/>
      <c r="X808" s="603"/>
      <c r="Y808" s="601"/>
    </row>
    <row r="809" spans="1:25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604">
        <v>0</v>
      </c>
      <c r="S809" s="604">
        <v>0</v>
      </c>
      <c r="T809" s="604">
        <v>0</v>
      </c>
      <c r="U809" s="600"/>
      <c r="V809" s="601"/>
      <c r="W809" s="602"/>
      <c r="X809" s="603"/>
      <c r="Y809" s="601"/>
    </row>
    <row r="810" spans="1:25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604">
        <v>0</v>
      </c>
      <c r="S810" s="604">
        <v>0</v>
      </c>
      <c r="T810" s="604">
        <v>0</v>
      </c>
      <c r="U810" s="606"/>
      <c r="V810" s="601"/>
      <c r="W810" s="602"/>
      <c r="X810" s="603"/>
      <c r="Y810" s="601"/>
    </row>
    <row r="811" spans="1:25" ht="15.75">
      <c r="A811" s="107" t="s">
        <v>2832</v>
      </c>
      <c r="B811" s="3"/>
      <c r="C811" s="3"/>
      <c r="D811" s="32">
        <f t="shared" si="24"/>
        <v>248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604">
        <v>0</v>
      </c>
      <c r="S811" s="604">
        <v>0</v>
      </c>
      <c r="T811" s="604">
        <v>0</v>
      </c>
      <c r="U811" s="606"/>
      <c r="V811" s="601"/>
      <c r="W811" s="602"/>
      <c r="X811" s="603"/>
      <c r="Y811" s="601"/>
    </row>
    <row r="812" spans="1:25" ht="15.75">
      <c r="A812" s="284" t="s">
        <v>3643</v>
      </c>
      <c r="B812" s="3"/>
      <c r="C812" s="3"/>
      <c r="D812" s="32">
        <f t="shared" si="24"/>
        <v>166.89999999999998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604">
        <v>6</v>
      </c>
      <c r="S812" s="604">
        <v>0</v>
      </c>
      <c r="T812" s="604">
        <v>0</v>
      </c>
      <c r="U812" s="605"/>
      <c r="V812" s="601"/>
      <c r="W812" s="602"/>
      <c r="X812" s="603"/>
      <c r="Y812" s="601"/>
    </row>
    <row r="813" spans="1:25" ht="15.75">
      <c r="A813" s="284" t="s">
        <v>3644</v>
      </c>
      <c r="B813" s="3"/>
      <c r="C813" s="3"/>
      <c r="D813" s="32">
        <f t="shared" si="24"/>
        <v>233.6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604">
        <v>0</v>
      </c>
      <c r="S813" s="604">
        <v>0</v>
      </c>
      <c r="T813" s="604">
        <v>0</v>
      </c>
      <c r="U813" s="605"/>
      <c r="V813" s="601"/>
      <c r="W813" s="602"/>
      <c r="X813" s="603"/>
      <c r="Y813" s="601"/>
    </row>
    <row r="814" spans="1:25" ht="15.75">
      <c r="A814" s="285" t="s">
        <v>31</v>
      </c>
      <c r="B814" s="3"/>
      <c r="C814" s="3"/>
      <c r="D814" s="32">
        <f t="shared" si="24"/>
        <v>181.29999999999998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604">
        <v>11</v>
      </c>
      <c r="S814" s="604">
        <v>0</v>
      </c>
      <c r="T814" s="604">
        <v>0</v>
      </c>
      <c r="U814" s="600"/>
      <c r="V814" s="601"/>
      <c r="W814" s="602"/>
      <c r="X814" s="603"/>
      <c r="Y814" s="601"/>
    </row>
    <row r="815" spans="1:25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604">
        <v>0</v>
      </c>
      <c r="S815" s="604">
        <v>0</v>
      </c>
      <c r="T815" s="604">
        <v>0</v>
      </c>
      <c r="U815" s="606"/>
      <c r="V815" s="601"/>
      <c r="W815" s="602"/>
      <c r="X815" s="603"/>
      <c r="Y815" s="601"/>
    </row>
    <row r="816" spans="1:25" ht="15.75">
      <c r="A816" s="107" t="s">
        <v>694</v>
      </c>
      <c r="B816" s="3"/>
      <c r="C816" s="3"/>
      <c r="D816" s="32">
        <f t="shared" si="24"/>
        <v>123.00000000000001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604">
        <v>0</v>
      </c>
      <c r="S816" s="604">
        <v>0</v>
      </c>
      <c r="T816" s="604">
        <v>0</v>
      </c>
      <c r="U816" s="606"/>
      <c r="V816" s="601"/>
      <c r="W816" s="602"/>
      <c r="X816" s="603"/>
      <c r="Y816" s="601"/>
    </row>
    <row r="817" spans="1:25" ht="15.75">
      <c r="A817" s="284" t="s">
        <v>3645</v>
      </c>
      <c r="B817" s="3"/>
      <c r="C817" s="3"/>
      <c r="D817" s="32">
        <f t="shared" si="24"/>
        <v>144.19999999999999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604">
        <v>0</v>
      </c>
      <c r="S817" s="604">
        <v>0</v>
      </c>
      <c r="T817" s="604">
        <v>0</v>
      </c>
      <c r="U817" s="605"/>
      <c r="V817" s="601"/>
      <c r="W817" s="602"/>
      <c r="X817" s="603"/>
      <c r="Y817" s="601"/>
    </row>
    <row r="818" spans="1:25" ht="15.75">
      <c r="A818" s="107" t="s">
        <v>3685</v>
      </c>
      <c r="B818" s="3"/>
      <c r="C818" s="3"/>
      <c r="D818" s="32">
        <f t="shared" si="24"/>
        <v>219.5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604">
        <v>0</v>
      </c>
      <c r="S818" s="604">
        <v>0</v>
      </c>
      <c r="T818" s="604">
        <v>0</v>
      </c>
      <c r="U818" s="606"/>
      <c r="V818" s="601"/>
      <c r="W818" s="602"/>
      <c r="X818" s="603"/>
      <c r="Y818" s="601"/>
    </row>
    <row r="819" spans="1:25" ht="15.75">
      <c r="A819" s="107" t="s">
        <v>686</v>
      </c>
      <c r="B819" s="3"/>
      <c r="C819" s="3"/>
      <c r="D819" s="32">
        <f t="shared" si="24"/>
        <v>179.8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604">
        <v>0</v>
      </c>
      <c r="S819" s="604">
        <v>0</v>
      </c>
      <c r="T819" s="604">
        <v>24</v>
      </c>
      <c r="U819" s="606"/>
      <c r="V819" s="601"/>
      <c r="W819" s="602"/>
      <c r="X819" s="603"/>
      <c r="Y819" s="601"/>
    </row>
    <row r="820" spans="1:25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604">
        <v>0</v>
      </c>
      <c r="S820" s="604">
        <v>0</v>
      </c>
      <c r="T820" s="604">
        <v>0</v>
      </c>
      <c r="U820" s="600"/>
      <c r="V820" s="601"/>
      <c r="W820" s="602"/>
      <c r="X820" s="603"/>
      <c r="Y820" s="601"/>
    </row>
    <row r="821" spans="1:25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604">
        <v>0</v>
      </c>
      <c r="S821" s="604">
        <v>0</v>
      </c>
      <c r="T821" s="604">
        <v>0</v>
      </c>
      <c r="U821" s="600"/>
      <c r="V821" s="601"/>
      <c r="W821" s="602"/>
      <c r="X821" s="603"/>
      <c r="Y821" s="601"/>
    </row>
    <row r="822" spans="1:25" ht="15.75">
      <c r="A822" s="284" t="s">
        <v>143</v>
      </c>
      <c r="B822" s="3"/>
      <c r="C822" s="3"/>
      <c r="D822" s="32">
        <f t="shared" si="24"/>
        <v>148.9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604">
        <v>0</v>
      </c>
      <c r="S822" s="604">
        <v>0</v>
      </c>
      <c r="T822" s="604">
        <v>0</v>
      </c>
      <c r="U822" s="605"/>
      <c r="V822" s="601"/>
      <c r="W822" s="602"/>
      <c r="X822" s="603"/>
      <c r="Y822" s="601"/>
    </row>
    <row r="823" spans="1:25" ht="15.75">
      <c r="A823" s="284" t="s">
        <v>3646</v>
      </c>
      <c r="B823" s="3"/>
      <c r="C823" s="3"/>
      <c r="D823" s="32">
        <f t="shared" si="24"/>
        <v>105.2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604">
        <v>0</v>
      </c>
      <c r="S823" s="604">
        <v>0</v>
      </c>
      <c r="T823" s="604">
        <v>0</v>
      </c>
      <c r="U823" s="605"/>
      <c r="V823" s="601"/>
      <c r="W823" s="602"/>
      <c r="X823" s="603"/>
      <c r="Y823" s="601"/>
    </row>
    <row r="824" spans="1:25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604">
        <v>0</v>
      </c>
      <c r="S824" s="604">
        <v>0</v>
      </c>
      <c r="T824" s="604">
        <v>0</v>
      </c>
      <c r="U824" s="606"/>
      <c r="V824" s="601"/>
      <c r="W824" s="602"/>
      <c r="X824" s="603"/>
      <c r="Y824" s="601"/>
    </row>
    <row r="825" spans="1:25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604">
        <v>0</v>
      </c>
      <c r="S825" s="604">
        <v>0</v>
      </c>
      <c r="T825" s="604">
        <v>0</v>
      </c>
      <c r="U825" s="503"/>
      <c r="V825" s="601"/>
      <c r="W825" s="602"/>
      <c r="X825" s="603"/>
      <c r="Y825" s="601"/>
    </row>
    <row r="826" spans="1:25" ht="15.75">
      <c r="A826" s="107" t="s">
        <v>2722</v>
      </c>
      <c r="B826" s="3"/>
      <c r="C826" s="3"/>
      <c r="D826" s="32">
        <f t="shared" si="24"/>
        <v>167.39999999999995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604">
        <v>0</v>
      </c>
      <c r="S826" s="604">
        <v>0</v>
      </c>
      <c r="T826" s="604">
        <v>0</v>
      </c>
      <c r="U826" s="606"/>
      <c r="V826" s="601"/>
      <c r="W826" s="602"/>
      <c r="X826" s="603"/>
      <c r="Y826" s="601"/>
    </row>
    <row r="827" spans="1:25" ht="15.75">
      <c r="A827" s="284" t="s">
        <v>3647</v>
      </c>
      <c r="B827" s="3"/>
      <c r="C827" s="3"/>
      <c r="D827" s="32">
        <f t="shared" si="24"/>
        <v>147.60000000000002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604">
        <v>0</v>
      </c>
      <c r="S827" s="604">
        <v>0</v>
      </c>
      <c r="T827" s="604">
        <v>0</v>
      </c>
      <c r="U827" s="605"/>
      <c r="V827" s="601"/>
      <c r="W827" s="602"/>
      <c r="X827" s="603"/>
      <c r="Y827" s="601"/>
    </row>
    <row r="828" spans="1:25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604">
        <v>0</v>
      </c>
      <c r="S828" s="604">
        <v>0</v>
      </c>
      <c r="T828" s="604">
        <v>0</v>
      </c>
      <c r="U828" s="606"/>
      <c r="V828" s="601"/>
      <c r="W828" s="602"/>
      <c r="X828" s="603"/>
      <c r="Y828" s="601"/>
    </row>
    <row r="829" spans="1:25" ht="15.75">
      <c r="A829" s="285" t="s">
        <v>1671</v>
      </c>
      <c r="B829" s="3"/>
      <c r="C829" s="3"/>
      <c r="D829" s="32">
        <f t="shared" si="24"/>
        <v>177.89999999999998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604">
        <v>0</v>
      </c>
      <c r="S829" s="604">
        <v>0</v>
      </c>
      <c r="T829" s="604">
        <v>19.5</v>
      </c>
      <c r="U829" s="600"/>
      <c r="V829" s="601"/>
      <c r="W829" s="602"/>
      <c r="X829" s="603"/>
      <c r="Y829" s="601"/>
    </row>
    <row r="830" spans="1:25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604">
        <v>0</v>
      </c>
      <c r="S830" s="604">
        <v>0</v>
      </c>
      <c r="T830" s="604">
        <v>0</v>
      </c>
      <c r="U830" s="606"/>
      <c r="V830" s="601"/>
      <c r="W830" s="602"/>
      <c r="X830" s="603"/>
      <c r="Y830" s="601"/>
    </row>
    <row r="831" spans="1:25" ht="15.75">
      <c r="A831" s="107" t="s">
        <v>2710</v>
      </c>
      <c r="B831" s="3"/>
      <c r="C831" s="3"/>
      <c r="D831" s="32">
        <f t="shared" si="24"/>
        <v>169.20000000000002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604">
        <v>0</v>
      </c>
      <c r="S831" s="604">
        <v>0</v>
      </c>
      <c r="T831" s="604">
        <v>0</v>
      </c>
      <c r="U831" s="606"/>
      <c r="V831" s="601"/>
      <c r="W831" s="602"/>
      <c r="X831" s="603"/>
      <c r="Y831" s="601"/>
    </row>
    <row r="832" spans="1:25" ht="15.75">
      <c r="A832" s="107" t="s">
        <v>2217</v>
      </c>
      <c r="B832" s="3"/>
      <c r="C832" s="3"/>
      <c r="D832" s="32">
        <f t="shared" si="24"/>
        <v>304.8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604">
        <v>0</v>
      </c>
      <c r="S832" s="604">
        <v>0</v>
      </c>
      <c r="T832" s="604">
        <v>0</v>
      </c>
      <c r="U832" s="606"/>
      <c r="V832" s="601"/>
      <c r="W832" s="602"/>
      <c r="X832" s="603"/>
      <c r="Y832" s="601"/>
    </row>
    <row r="833" spans="1:25" ht="15.75">
      <c r="A833" s="107" t="s">
        <v>2729</v>
      </c>
      <c r="B833" s="3"/>
      <c r="C833" s="3"/>
      <c r="D833" s="32">
        <f t="shared" ref="D833:D840" si="25">SUM(E833:DZ833)</f>
        <v>235.20000000000005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604">
        <v>0</v>
      </c>
      <c r="S833" s="604">
        <v>0</v>
      </c>
      <c r="T833" s="604">
        <v>0</v>
      </c>
      <c r="U833" s="606"/>
      <c r="V833" s="601"/>
      <c r="W833" s="602"/>
      <c r="X833" s="603"/>
      <c r="Y833" s="601"/>
    </row>
    <row r="834" spans="1:25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604">
        <v>0</v>
      </c>
      <c r="S834" s="604">
        <v>0</v>
      </c>
      <c r="T834" s="604">
        <v>0</v>
      </c>
      <c r="U834" s="606"/>
      <c r="V834" s="601"/>
      <c r="W834" s="602"/>
      <c r="X834" s="603"/>
      <c r="Y834" s="601"/>
    </row>
    <row r="835" spans="1:25" ht="15.75">
      <c r="A835" s="284" t="s">
        <v>3648</v>
      </c>
      <c r="B835" s="3"/>
      <c r="C835" s="3"/>
      <c r="D835" s="32">
        <f t="shared" si="25"/>
        <v>157.5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604">
        <v>0</v>
      </c>
      <c r="S835" s="604">
        <v>0</v>
      </c>
      <c r="T835" s="604">
        <v>0</v>
      </c>
      <c r="U835" s="605"/>
      <c r="V835" s="601"/>
      <c r="W835" s="602"/>
      <c r="X835" s="603"/>
      <c r="Y835" s="601"/>
    </row>
    <row r="836" spans="1:25" ht="15.75">
      <c r="A836" s="107" t="s">
        <v>2730</v>
      </c>
      <c r="B836" s="3"/>
      <c r="C836" s="3"/>
      <c r="D836" s="32">
        <f t="shared" si="25"/>
        <v>275.60000000000002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604">
        <v>0</v>
      </c>
      <c r="S836" s="604">
        <v>0</v>
      </c>
      <c r="T836" s="604">
        <v>0</v>
      </c>
      <c r="U836" s="606"/>
      <c r="V836" s="601"/>
      <c r="W836" s="602"/>
      <c r="X836" s="603"/>
      <c r="Y836" s="601"/>
    </row>
    <row r="837" spans="1:25" ht="15.75">
      <c r="A837" s="107" t="s">
        <v>2728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604">
        <v>0</v>
      </c>
      <c r="S837" s="604">
        <v>0</v>
      </c>
      <c r="T837" s="604">
        <v>0</v>
      </c>
      <c r="U837" s="606"/>
      <c r="V837" s="601"/>
      <c r="W837" s="602"/>
      <c r="X837" s="603"/>
      <c r="Y837" s="601"/>
    </row>
    <row r="838" spans="1:25" ht="15.75">
      <c r="A838" s="107" t="s">
        <v>2709</v>
      </c>
      <c r="B838" s="3"/>
      <c r="C838" s="3"/>
      <c r="D838" s="32">
        <f t="shared" si="25"/>
        <v>181.70000000000002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604">
        <v>0</v>
      </c>
      <c r="S838" s="604">
        <v>0</v>
      </c>
      <c r="T838" s="604">
        <v>0</v>
      </c>
      <c r="U838" s="606"/>
      <c r="V838" s="601"/>
      <c r="W838" s="602"/>
      <c r="X838" s="603"/>
      <c r="Y838" s="601"/>
    </row>
    <row r="839" spans="1:25" ht="15.75">
      <c r="A839" s="107" t="s">
        <v>658</v>
      </c>
      <c r="B839" s="3"/>
      <c r="C839" s="3"/>
      <c r="D839" s="32">
        <f t="shared" si="25"/>
        <v>98.100000000000009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604">
        <v>0</v>
      </c>
      <c r="S839" s="604">
        <v>0</v>
      </c>
      <c r="T839" s="604">
        <v>0</v>
      </c>
      <c r="U839" s="606"/>
      <c r="V839" s="601"/>
      <c r="W839" s="602"/>
      <c r="X839" s="603"/>
      <c r="Y839" s="601"/>
    </row>
    <row r="840" spans="1:25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604">
        <v>0</v>
      </c>
      <c r="S840" s="604">
        <v>0</v>
      </c>
      <c r="T840" s="604">
        <v>0</v>
      </c>
      <c r="U840" s="600"/>
      <c r="V840" s="601"/>
      <c r="W840" s="602"/>
      <c r="X840" s="603"/>
      <c r="Y840" s="601"/>
    </row>
    <row r="841" spans="1:25" ht="15.75">
      <c r="D841" s="32"/>
      <c r="F841" s="158"/>
      <c r="G841" s="158"/>
      <c r="H841" s="158"/>
      <c r="I841" s="158"/>
      <c r="J841" s="158"/>
    </row>
    <row r="842" spans="1:25" ht="15.75">
      <c r="D842" s="32"/>
      <c r="F842" s="158"/>
      <c r="G842" s="158"/>
      <c r="H842" s="158"/>
      <c r="I842" s="158"/>
      <c r="J842" s="158"/>
    </row>
    <row r="843" spans="1:25" ht="15.75">
      <c r="D843" s="32"/>
      <c r="F843" s="158"/>
      <c r="G843" s="158"/>
      <c r="H843" s="158"/>
      <c r="I843" s="158"/>
      <c r="J843" s="158"/>
    </row>
    <row r="844" spans="1:25" s="30" customFormat="1" ht="20.25">
      <c r="A844" s="30" t="s">
        <v>173</v>
      </c>
      <c r="B844"/>
      <c r="C844"/>
      <c r="D844" s="31" t="s">
        <v>40</v>
      </c>
      <c r="E844" s="102" t="s">
        <v>4363</v>
      </c>
      <c r="F844" s="102" t="s">
        <v>4833</v>
      </c>
      <c r="G844" s="102" t="s">
        <v>4831</v>
      </c>
      <c r="H844" s="102" t="s">
        <v>4832</v>
      </c>
      <c r="I844" s="61"/>
      <c r="J844"/>
    </row>
    <row r="845" spans="1:25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25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3"/>
      <c r="J846" s="61"/>
      <c r="L846" s="270"/>
      <c r="M846" s="61"/>
    </row>
    <row r="847" spans="1:25" ht="15.75">
      <c r="A847" s="284" t="s">
        <v>3620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25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3"/>
      <c r="J848" s="403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3621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3622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3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3623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3624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3625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3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3626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3655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3627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3628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3629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3630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3631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3632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3633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3634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3635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3636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3637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3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3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3638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3639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3640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3641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3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3642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3643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3644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3645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3685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3646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3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3647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3648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2149.9</v>
      </c>
      <c r="E985" s="617">
        <v>2149.9</v>
      </c>
      <c r="F985" s="9"/>
      <c r="G985" s="9"/>
      <c r="H985" s="600"/>
      <c r="I985" s="601"/>
      <c r="J985" s="602"/>
      <c r="K985" s="603"/>
      <c r="L985" s="601"/>
      <c r="M985" s="617"/>
      <c r="N985" s="614"/>
      <c r="O985" s="614"/>
      <c r="P985" s="614"/>
      <c r="Q985" s="614"/>
      <c r="R985" s="614"/>
      <c r="S985" s="614"/>
      <c r="T985" s="614"/>
      <c r="U985" s="614"/>
      <c r="V985" s="614"/>
      <c r="W985" s="614"/>
      <c r="X985" s="614"/>
      <c r="Y985" s="614"/>
      <c r="Z985" s="614"/>
      <c r="AA985" s="614"/>
      <c r="AB985" s="614"/>
      <c r="AC985" s="614"/>
      <c r="AD985" s="614"/>
      <c r="AE985" s="614"/>
      <c r="AF985" s="614"/>
      <c r="AG985" s="614"/>
      <c r="AH985" s="614"/>
      <c r="AI985" s="614"/>
      <c r="AJ985" s="614"/>
    </row>
    <row r="986" spans="1:36" ht="15.75">
      <c r="A986" s="106" t="s">
        <v>1346</v>
      </c>
      <c r="B986" s="3"/>
      <c r="C986" s="3"/>
      <c r="D986" s="32">
        <f t="shared" si="31"/>
        <v>2321.4999999999995</v>
      </c>
      <c r="E986" s="617">
        <v>2321.4999999999995</v>
      </c>
      <c r="F986" s="9"/>
      <c r="G986" s="9"/>
      <c r="H986" s="503"/>
      <c r="I986" s="601"/>
      <c r="J986" s="602"/>
      <c r="K986" s="603"/>
      <c r="L986" s="601"/>
      <c r="M986" s="617"/>
      <c r="N986" s="614"/>
      <c r="O986" s="614"/>
      <c r="P986" s="614"/>
      <c r="Q986" s="614"/>
      <c r="R986" s="614"/>
      <c r="S986" s="614"/>
      <c r="T986" s="614"/>
      <c r="U986" s="614"/>
      <c r="V986" s="614"/>
      <c r="W986" s="614"/>
      <c r="X986" s="614"/>
      <c r="Y986" s="614"/>
      <c r="Z986" s="614"/>
      <c r="AA986" s="614"/>
      <c r="AB986" s="614"/>
      <c r="AC986" s="614"/>
      <c r="AD986" s="614"/>
      <c r="AE986" s="614"/>
      <c r="AF986" s="614"/>
      <c r="AG986" s="614"/>
      <c r="AH986" s="614"/>
      <c r="AI986" s="614"/>
      <c r="AJ986" s="614"/>
    </row>
    <row r="987" spans="1:36" ht="15.75">
      <c r="A987" s="284" t="s">
        <v>3620</v>
      </c>
      <c r="B987" s="3"/>
      <c r="C987" s="3"/>
      <c r="D987" s="32">
        <f t="shared" si="31"/>
        <v>2011.6999999999998</v>
      </c>
      <c r="E987" s="617">
        <v>2011.6999999999998</v>
      </c>
      <c r="F987" s="9"/>
      <c r="G987" s="9"/>
      <c r="H987" s="605"/>
      <c r="I987" s="601"/>
      <c r="J987" s="602"/>
      <c r="K987" s="603"/>
      <c r="L987" s="601"/>
      <c r="M987" s="617"/>
      <c r="N987" s="614"/>
      <c r="O987" s="614"/>
      <c r="P987" s="614"/>
      <c r="Q987" s="614"/>
      <c r="R987" s="614"/>
      <c r="S987" s="614"/>
      <c r="T987" s="614"/>
      <c r="U987" s="614"/>
      <c r="V987" s="614"/>
      <c r="W987" s="614"/>
      <c r="X987" s="614"/>
      <c r="Y987" s="614"/>
      <c r="Z987" s="614"/>
      <c r="AA987" s="614"/>
      <c r="AB987" s="614"/>
      <c r="AC987" s="614"/>
      <c r="AD987" s="614"/>
      <c r="AE987" s="618"/>
      <c r="AF987" s="614"/>
      <c r="AG987" s="614"/>
      <c r="AH987" s="614"/>
      <c r="AI987" s="614"/>
      <c r="AJ987" s="614"/>
    </row>
    <row r="988" spans="1:36" ht="15.75">
      <c r="A988" s="106" t="s">
        <v>1337</v>
      </c>
      <c r="B988" s="3"/>
      <c r="C988" s="3"/>
      <c r="D988" s="32">
        <f t="shared" si="31"/>
        <v>2826.7000000000003</v>
      </c>
      <c r="E988" s="617">
        <v>2826.7000000000003</v>
      </c>
      <c r="F988" s="9"/>
      <c r="G988" s="9"/>
      <c r="H988" s="503"/>
      <c r="I988" s="403"/>
      <c r="J988" s="602"/>
      <c r="K988" s="603"/>
      <c r="L988" s="601"/>
      <c r="M988" s="617"/>
      <c r="N988" s="614"/>
      <c r="O988" s="614"/>
      <c r="P988" s="614"/>
      <c r="Q988" s="614"/>
      <c r="R988" s="614"/>
      <c r="S988" s="614"/>
      <c r="T988" s="614"/>
      <c r="U988" s="614"/>
      <c r="V988" s="614"/>
      <c r="W988" s="614"/>
      <c r="X988" s="614"/>
      <c r="Y988" s="614"/>
      <c r="Z988" s="614"/>
      <c r="AA988" s="614"/>
      <c r="AB988" s="614"/>
      <c r="AC988" s="614"/>
      <c r="AD988" s="614"/>
      <c r="AE988" s="614"/>
      <c r="AF988" s="614"/>
      <c r="AG988" s="614"/>
      <c r="AH988" s="614"/>
      <c r="AI988" s="614"/>
      <c r="AJ988" s="614"/>
    </row>
    <row r="989" spans="1:36" ht="15.75">
      <c r="A989" s="107" t="s">
        <v>2195</v>
      </c>
      <c r="B989" s="3"/>
      <c r="C989" s="3"/>
      <c r="D989" s="32">
        <f t="shared" si="31"/>
        <v>2106.6</v>
      </c>
      <c r="E989" s="617">
        <v>2106.6</v>
      </c>
      <c r="F989" s="9"/>
      <c r="G989" s="9"/>
      <c r="H989" s="606"/>
      <c r="I989" s="601"/>
      <c r="J989" s="602"/>
      <c r="K989" s="603"/>
      <c r="L989" s="601"/>
      <c r="M989" s="617"/>
      <c r="N989" s="614"/>
      <c r="O989" s="614"/>
      <c r="P989" s="614"/>
      <c r="Q989" s="614"/>
      <c r="R989" s="614"/>
      <c r="S989" s="614"/>
      <c r="T989" s="614"/>
      <c r="U989" s="614"/>
      <c r="V989" s="614"/>
      <c r="W989" s="614"/>
      <c r="X989" s="614"/>
      <c r="Y989" s="614"/>
      <c r="Z989" s="614"/>
      <c r="AA989" s="614"/>
      <c r="AB989" s="614"/>
      <c r="AC989" s="614"/>
      <c r="AD989" s="614"/>
      <c r="AE989" s="614"/>
      <c r="AF989" s="614"/>
      <c r="AG989" s="614"/>
      <c r="AH989" s="614"/>
      <c r="AI989" s="614"/>
      <c r="AJ989" s="614"/>
    </row>
    <row r="990" spans="1:36" ht="15.75">
      <c r="A990" s="285" t="s">
        <v>1</v>
      </c>
      <c r="B990" s="3"/>
      <c r="C990" s="3"/>
      <c r="D990" s="32">
        <f t="shared" si="31"/>
        <v>2478.5999999999995</v>
      </c>
      <c r="E990" s="617">
        <v>2478.5999999999995</v>
      </c>
      <c r="F990" s="9"/>
      <c r="G990" s="9"/>
      <c r="H990" s="600"/>
      <c r="I990" s="601"/>
      <c r="J990" s="602"/>
      <c r="K990" s="603"/>
      <c r="L990" s="601"/>
      <c r="M990" s="617"/>
      <c r="N990" s="614"/>
      <c r="O990" s="614"/>
      <c r="P990" s="614"/>
      <c r="Q990" s="614"/>
      <c r="R990" s="614"/>
      <c r="S990" s="614"/>
      <c r="T990" s="614"/>
      <c r="U990" s="614"/>
      <c r="V990" s="614"/>
      <c r="W990" s="614"/>
      <c r="X990" s="614"/>
      <c r="Y990" s="614"/>
      <c r="Z990" s="614"/>
      <c r="AA990" s="614"/>
      <c r="AB990" s="614"/>
      <c r="AC990" s="614"/>
      <c r="AD990" s="614"/>
      <c r="AE990" s="614"/>
      <c r="AF990" s="618"/>
      <c r="AG990" s="614"/>
      <c r="AH990" s="614"/>
      <c r="AI990" s="614"/>
      <c r="AJ990" s="614"/>
    </row>
    <row r="991" spans="1:36" ht="15.75">
      <c r="A991" s="285" t="s">
        <v>1656</v>
      </c>
      <c r="B991" s="3"/>
      <c r="C991" s="3"/>
      <c r="D991" s="32">
        <f t="shared" si="31"/>
        <v>2953.5</v>
      </c>
      <c r="E991" s="617">
        <v>2953.5</v>
      </c>
      <c r="F991" s="9"/>
      <c r="G991" s="9"/>
      <c r="H991" s="600"/>
      <c r="I991" s="601"/>
      <c r="J991" s="602"/>
      <c r="K991" s="603"/>
      <c r="L991" s="601"/>
      <c r="M991" s="617"/>
      <c r="N991" s="614"/>
      <c r="O991" s="614"/>
      <c r="P991" s="614"/>
      <c r="Q991" s="614"/>
      <c r="R991" s="614"/>
      <c r="S991" s="614"/>
      <c r="T991" s="614"/>
      <c r="U991" s="614"/>
      <c r="V991" s="614"/>
      <c r="W991" s="614"/>
      <c r="X991" s="614"/>
      <c r="Y991" s="614"/>
      <c r="Z991" s="614"/>
      <c r="AA991" s="614"/>
      <c r="AB991" s="614"/>
      <c r="AC991" s="614"/>
      <c r="AD991" s="614"/>
      <c r="AE991" s="614"/>
      <c r="AF991" s="614"/>
      <c r="AG991" s="614"/>
      <c r="AH991" s="614"/>
      <c r="AI991" s="614"/>
      <c r="AJ991" s="614"/>
    </row>
    <row r="992" spans="1:36" ht="15.75">
      <c r="A992" s="285" t="s">
        <v>1664</v>
      </c>
      <c r="B992" s="3"/>
      <c r="C992" s="3"/>
      <c r="D992" s="32">
        <f t="shared" si="31"/>
        <v>2572.5000000000005</v>
      </c>
      <c r="E992" s="617">
        <v>2572.5000000000005</v>
      </c>
      <c r="F992" s="9"/>
      <c r="G992" s="9"/>
      <c r="H992" s="600"/>
      <c r="I992" s="601"/>
      <c r="J992" s="602"/>
      <c r="K992" s="603"/>
      <c r="L992" s="601"/>
      <c r="M992" s="617"/>
      <c r="N992" s="614"/>
      <c r="O992" s="614"/>
      <c r="P992" s="614"/>
      <c r="Q992" s="614"/>
      <c r="R992" s="614"/>
      <c r="S992" s="614"/>
      <c r="T992" s="614"/>
      <c r="U992" s="614"/>
      <c r="V992" s="614"/>
      <c r="W992" s="614"/>
      <c r="X992" s="614"/>
      <c r="Y992" s="614"/>
      <c r="Z992" s="614"/>
      <c r="AA992" s="614"/>
      <c r="AB992" s="614"/>
      <c r="AC992" s="614"/>
      <c r="AD992" s="614"/>
      <c r="AE992" s="614"/>
      <c r="AF992" s="614"/>
      <c r="AG992" s="614"/>
      <c r="AH992" s="614"/>
      <c r="AI992" s="614"/>
      <c r="AJ992" s="614"/>
    </row>
    <row r="993" spans="1:36" ht="15.75">
      <c r="A993" s="284" t="s">
        <v>3621</v>
      </c>
      <c r="B993" s="3"/>
      <c r="C993" s="3"/>
      <c r="D993" s="32">
        <f t="shared" si="31"/>
        <v>1514.8000000000002</v>
      </c>
      <c r="E993" s="617">
        <v>1514.8000000000002</v>
      </c>
      <c r="F993" s="9"/>
      <c r="G993" s="9"/>
      <c r="H993" s="605"/>
      <c r="I993" s="601"/>
      <c r="J993" s="602"/>
      <c r="K993" s="603"/>
      <c r="L993" s="601"/>
      <c r="M993" s="617"/>
      <c r="N993" s="614"/>
      <c r="O993" s="614"/>
      <c r="P993" s="614"/>
      <c r="Q993" s="614"/>
      <c r="R993" s="614"/>
      <c r="S993" s="614"/>
      <c r="T993" s="614"/>
      <c r="U993" s="614"/>
      <c r="V993" s="614"/>
      <c r="W993" s="614"/>
      <c r="X993" s="614"/>
      <c r="Y993" s="614"/>
      <c r="Z993" s="614"/>
      <c r="AA993" s="614"/>
      <c r="AB993" s="614"/>
      <c r="AC993" s="614"/>
      <c r="AD993" s="614"/>
      <c r="AE993" s="614"/>
      <c r="AF993" s="614"/>
      <c r="AG993" s="614"/>
      <c r="AH993" s="614"/>
      <c r="AI993" s="614"/>
      <c r="AJ993" s="614"/>
    </row>
    <row r="994" spans="1:36" ht="15.75">
      <c r="A994" s="107" t="s">
        <v>2717</v>
      </c>
      <c r="B994" s="3"/>
      <c r="C994" s="3"/>
      <c r="D994" s="32">
        <f t="shared" si="31"/>
        <v>1458.5</v>
      </c>
      <c r="E994" s="617">
        <v>1458.5</v>
      </c>
      <c r="F994" s="9"/>
      <c r="G994" s="9"/>
      <c r="H994" s="606"/>
      <c r="I994" s="601"/>
      <c r="J994" s="602"/>
      <c r="K994" s="603"/>
      <c r="L994" s="601"/>
      <c r="M994" s="617"/>
      <c r="N994" s="614"/>
      <c r="O994" s="614"/>
      <c r="P994" s="619"/>
      <c r="Q994" s="619"/>
      <c r="R994" s="614"/>
      <c r="S994" s="614"/>
      <c r="T994" s="614"/>
      <c r="U994" s="614"/>
      <c r="V994" s="614"/>
      <c r="W994" s="614"/>
      <c r="X994" s="614"/>
      <c r="Y994" s="614"/>
      <c r="Z994" s="614"/>
      <c r="AA994" s="614"/>
      <c r="AB994" s="614"/>
      <c r="AC994" s="614"/>
      <c r="AD994" s="614"/>
      <c r="AE994" s="614"/>
      <c r="AF994" s="614"/>
      <c r="AG994" s="614"/>
      <c r="AH994" s="614"/>
      <c r="AI994" s="614"/>
      <c r="AJ994" s="614"/>
    </row>
    <row r="995" spans="1:36" ht="15.75">
      <c r="A995" s="107" t="s">
        <v>3622</v>
      </c>
      <c r="B995" s="3"/>
      <c r="C995" s="3"/>
      <c r="D995" s="32">
        <f t="shared" si="31"/>
        <v>1837.8999999999999</v>
      </c>
      <c r="E995" s="617">
        <v>1837.8999999999999</v>
      </c>
      <c r="F995" s="9"/>
      <c r="G995" s="9"/>
      <c r="H995" s="606"/>
      <c r="I995" s="601"/>
      <c r="J995" s="602"/>
      <c r="K995" s="603"/>
      <c r="L995" s="601"/>
      <c r="M995" s="617"/>
      <c r="N995" s="614"/>
      <c r="O995" s="614"/>
      <c r="P995" s="614"/>
      <c r="Q995" s="614"/>
      <c r="R995" s="614"/>
      <c r="S995" s="614"/>
      <c r="T995" s="614"/>
      <c r="U995" s="614"/>
      <c r="V995" s="614"/>
      <c r="W995" s="614"/>
      <c r="X995" s="614"/>
      <c r="Y995" s="614"/>
      <c r="Z995" s="614"/>
      <c r="AA995" s="614"/>
      <c r="AB995" s="614"/>
      <c r="AC995" s="614"/>
      <c r="AD995" s="614"/>
      <c r="AE995" s="614"/>
      <c r="AF995" s="614"/>
      <c r="AG995" s="614"/>
      <c r="AH995" s="614"/>
      <c r="AI995" s="614"/>
      <c r="AJ995" s="614"/>
    </row>
    <row r="996" spans="1:36" ht="15.75">
      <c r="A996" s="106" t="s">
        <v>1342</v>
      </c>
      <c r="B996" s="3"/>
      <c r="C996" s="3"/>
      <c r="D996" s="32">
        <f t="shared" si="31"/>
        <v>2460.8999999999996</v>
      </c>
      <c r="E996" s="617">
        <v>2460.8999999999996</v>
      </c>
      <c r="F996" s="9"/>
      <c r="G996" s="9"/>
      <c r="H996" s="503"/>
      <c r="I996" s="601"/>
      <c r="J996" s="602"/>
      <c r="K996" s="603"/>
      <c r="L996" s="601"/>
      <c r="M996" s="617"/>
      <c r="N996" s="614"/>
      <c r="O996" s="614"/>
      <c r="P996" s="614"/>
      <c r="Q996" s="614"/>
      <c r="R996" s="614"/>
      <c r="S996" s="614"/>
      <c r="T996" s="614"/>
      <c r="U996" s="614"/>
      <c r="V996" s="614"/>
      <c r="W996" s="614"/>
      <c r="X996" s="614"/>
      <c r="Y996" s="614"/>
      <c r="Z996" s="614"/>
      <c r="AA996" s="614"/>
      <c r="AB996" s="614"/>
      <c r="AC996" s="614"/>
      <c r="AD996" s="614"/>
      <c r="AE996" s="614"/>
      <c r="AF996" s="614"/>
      <c r="AG996" s="614"/>
      <c r="AH996" s="614"/>
      <c r="AI996" s="614"/>
      <c r="AJ996" s="614"/>
    </row>
    <row r="997" spans="1:36" ht="15.75">
      <c r="A997" s="107" t="s">
        <v>2848</v>
      </c>
      <c r="B997" s="3"/>
      <c r="C997" s="3"/>
      <c r="D997" s="32">
        <f t="shared" si="31"/>
        <v>1201.6999999999998</v>
      </c>
      <c r="E997" s="617">
        <v>1201.6999999999998</v>
      </c>
      <c r="F997" s="9"/>
      <c r="G997" s="9"/>
      <c r="H997" s="606"/>
      <c r="I997" s="601"/>
      <c r="J997" s="602"/>
      <c r="K997" s="603"/>
      <c r="L997" s="601"/>
      <c r="M997" s="617"/>
      <c r="N997" s="614"/>
      <c r="O997" s="614"/>
      <c r="P997" s="614"/>
      <c r="Q997" s="614"/>
      <c r="R997" s="614"/>
      <c r="S997" s="614"/>
      <c r="T997" s="614"/>
      <c r="U997" s="614"/>
      <c r="V997" s="614"/>
      <c r="W997" s="614"/>
      <c r="X997" s="614"/>
      <c r="Y997" s="614"/>
      <c r="Z997" s="614"/>
      <c r="AA997" s="614"/>
      <c r="AB997" s="614"/>
      <c r="AC997" s="614"/>
      <c r="AD997" s="614"/>
      <c r="AE997" s="614"/>
      <c r="AF997" s="614"/>
      <c r="AG997" s="614"/>
      <c r="AH997" s="614"/>
      <c r="AI997" s="614"/>
      <c r="AJ997" s="614"/>
    </row>
    <row r="998" spans="1:36" ht="15.75">
      <c r="A998" s="107" t="s">
        <v>675</v>
      </c>
      <c r="B998" s="3"/>
      <c r="C998" s="3"/>
      <c r="D998" s="32">
        <f t="shared" si="31"/>
        <v>2148</v>
      </c>
      <c r="E998" s="617">
        <v>2148</v>
      </c>
      <c r="F998" s="9"/>
      <c r="G998" s="9"/>
      <c r="H998" s="606"/>
      <c r="I998" s="601"/>
      <c r="J998" s="602"/>
      <c r="K998" s="603"/>
      <c r="L998" s="601"/>
      <c r="M998" s="617"/>
      <c r="N998" s="614"/>
      <c r="O998" s="614"/>
      <c r="P998" s="614"/>
      <c r="Q998" s="614"/>
      <c r="R998" s="614"/>
      <c r="S998" s="614"/>
      <c r="T998" s="614"/>
      <c r="U998" s="614"/>
      <c r="V998" s="614"/>
      <c r="W998" s="614"/>
      <c r="X998" s="614"/>
      <c r="Y998" s="614"/>
      <c r="Z998" s="614"/>
      <c r="AA998" s="614"/>
      <c r="AB998" s="614"/>
      <c r="AC998" s="614"/>
      <c r="AD998" s="614"/>
      <c r="AE998" s="614"/>
      <c r="AF998" s="614"/>
      <c r="AG998" s="614"/>
      <c r="AH998" s="614"/>
      <c r="AI998" s="614"/>
      <c r="AJ998" s="614"/>
    </row>
    <row r="999" spans="1:36" ht="15.75">
      <c r="A999" s="107" t="s">
        <v>2707</v>
      </c>
      <c r="B999" s="3"/>
      <c r="C999" s="3"/>
      <c r="D999" s="32">
        <f t="shared" si="31"/>
        <v>3570.1</v>
      </c>
      <c r="E999" s="617">
        <v>3570.1</v>
      </c>
      <c r="F999" s="9"/>
      <c r="G999" s="9"/>
      <c r="H999" s="606"/>
      <c r="I999" s="601"/>
      <c r="J999" s="602"/>
      <c r="K999" s="603"/>
      <c r="L999" s="601"/>
      <c r="M999" s="617"/>
      <c r="N999" s="614"/>
      <c r="O999" s="614"/>
      <c r="P999" s="614"/>
      <c r="Q999" s="614"/>
      <c r="R999" s="614"/>
      <c r="S999" s="614"/>
      <c r="T999" s="620"/>
      <c r="U999" s="614"/>
      <c r="V999" s="614"/>
      <c r="W999" s="614"/>
      <c r="X999" s="614"/>
      <c r="Y999" s="614"/>
      <c r="Z999" s="614"/>
      <c r="AA999" s="614"/>
      <c r="AB999" s="614"/>
      <c r="AC999" s="614"/>
      <c r="AD999" s="614"/>
      <c r="AE999" s="614"/>
      <c r="AF999" s="619"/>
      <c r="AG999" s="614"/>
      <c r="AH999" s="614"/>
      <c r="AI999" s="614"/>
      <c r="AJ999" s="614"/>
    </row>
    <row r="1000" spans="1:36" ht="15.75">
      <c r="A1000" s="284" t="s">
        <v>3623</v>
      </c>
      <c r="B1000" s="3"/>
      <c r="C1000" s="3"/>
      <c r="D1000" s="32">
        <f t="shared" si="31"/>
        <v>1793.1</v>
      </c>
      <c r="E1000" s="617">
        <v>1793.1</v>
      </c>
      <c r="F1000" s="9"/>
      <c r="G1000" s="9"/>
      <c r="H1000" s="605"/>
      <c r="I1000" s="601"/>
      <c r="J1000" s="602"/>
      <c r="K1000" s="603"/>
      <c r="L1000" s="601"/>
      <c r="M1000" s="617"/>
      <c r="N1000" s="614"/>
      <c r="O1000" s="614"/>
      <c r="P1000" s="614"/>
      <c r="Q1000" s="614"/>
      <c r="R1000" s="614"/>
      <c r="S1000" s="614"/>
      <c r="T1000" s="614"/>
      <c r="U1000" s="614"/>
      <c r="V1000" s="614"/>
      <c r="W1000" s="614"/>
      <c r="X1000" s="614"/>
      <c r="Y1000" s="614"/>
      <c r="Z1000" s="614"/>
      <c r="AA1000" s="614"/>
      <c r="AB1000" s="614"/>
      <c r="AC1000" s="614"/>
      <c r="AD1000" s="614"/>
      <c r="AE1000" s="614"/>
      <c r="AF1000" s="614"/>
      <c r="AG1000" s="614"/>
      <c r="AH1000" s="614"/>
      <c r="AI1000" s="614"/>
      <c r="AJ1000" s="614"/>
    </row>
    <row r="1001" spans="1:36" ht="15.75">
      <c r="A1001" s="285" t="s">
        <v>1653</v>
      </c>
      <c r="B1001" s="3"/>
      <c r="C1001" s="3"/>
      <c r="D1001" s="32">
        <f t="shared" si="31"/>
        <v>2212.5000000000005</v>
      </c>
      <c r="E1001" s="617">
        <v>2212.5000000000005</v>
      </c>
      <c r="F1001" s="9"/>
      <c r="G1001" s="9"/>
      <c r="H1001" s="600"/>
      <c r="I1001" s="601"/>
      <c r="J1001" s="602"/>
      <c r="K1001" s="603"/>
      <c r="L1001" s="601"/>
      <c r="M1001" s="617"/>
      <c r="N1001" s="614"/>
      <c r="O1001" s="614"/>
      <c r="P1001" s="614"/>
      <c r="Q1001" s="614"/>
      <c r="R1001" s="614"/>
      <c r="S1001" s="614"/>
      <c r="T1001" s="614"/>
      <c r="U1001" s="614"/>
      <c r="V1001" s="614"/>
      <c r="W1001" s="614"/>
      <c r="X1001" s="614"/>
      <c r="Y1001" s="614"/>
      <c r="Z1001" s="614"/>
      <c r="AA1001" s="614"/>
      <c r="AB1001" s="614"/>
      <c r="AC1001" s="614"/>
      <c r="AD1001" s="614"/>
      <c r="AE1001" s="614"/>
      <c r="AF1001" s="614"/>
      <c r="AG1001" s="614"/>
      <c r="AH1001" s="614"/>
      <c r="AI1001" s="614"/>
      <c r="AJ1001" s="614"/>
    </row>
    <row r="1002" spans="1:36" ht="15.75">
      <c r="A1002" s="107" t="s">
        <v>2196</v>
      </c>
      <c r="B1002" s="3"/>
      <c r="C1002" s="3"/>
      <c r="D1002" s="32">
        <f t="shared" si="31"/>
        <v>3446.85</v>
      </c>
      <c r="E1002" s="617">
        <v>3446.85</v>
      </c>
      <c r="F1002" s="9"/>
      <c r="G1002" s="9"/>
      <c r="H1002" s="606"/>
      <c r="I1002" s="601"/>
      <c r="J1002" s="602"/>
      <c r="K1002" s="603"/>
      <c r="L1002" s="601"/>
      <c r="M1002" s="617"/>
      <c r="N1002" s="614"/>
      <c r="O1002" s="614"/>
      <c r="P1002" s="614"/>
      <c r="Q1002" s="614"/>
      <c r="R1002" s="614"/>
      <c r="S1002" s="614"/>
      <c r="T1002" s="614"/>
      <c r="U1002" s="614"/>
      <c r="V1002" s="614"/>
      <c r="W1002" s="614"/>
      <c r="X1002" s="614"/>
      <c r="Y1002" s="614"/>
      <c r="Z1002" s="614"/>
      <c r="AA1002" s="614"/>
      <c r="AB1002" s="614"/>
      <c r="AC1002" s="614"/>
      <c r="AD1002" s="614"/>
      <c r="AE1002" s="614"/>
      <c r="AF1002" s="614"/>
      <c r="AG1002" s="614"/>
      <c r="AH1002" s="614"/>
      <c r="AI1002" s="614"/>
      <c r="AJ1002" s="614"/>
    </row>
    <row r="1003" spans="1:36" ht="15.75">
      <c r="A1003" s="107" t="s">
        <v>153</v>
      </c>
      <c r="B1003" s="3"/>
      <c r="C1003" s="3"/>
      <c r="D1003" s="32">
        <f t="shared" si="31"/>
        <v>2186.5</v>
      </c>
      <c r="E1003" s="617">
        <v>2186.5</v>
      </c>
      <c r="F1003" s="9"/>
      <c r="G1003" s="9"/>
      <c r="H1003" s="606"/>
      <c r="I1003" s="601"/>
      <c r="J1003" s="602"/>
      <c r="K1003" s="603"/>
      <c r="L1003" s="601"/>
      <c r="M1003" s="617"/>
      <c r="N1003" s="614"/>
      <c r="O1003" s="618"/>
      <c r="P1003" s="614"/>
      <c r="Q1003" s="614"/>
      <c r="R1003" s="614"/>
      <c r="S1003" s="614"/>
      <c r="T1003" s="614"/>
      <c r="U1003" s="614"/>
      <c r="V1003" s="614"/>
      <c r="W1003" s="614"/>
      <c r="X1003" s="614"/>
      <c r="Y1003" s="614"/>
      <c r="Z1003" s="614"/>
      <c r="AA1003" s="614"/>
      <c r="AB1003" s="614"/>
      <c r="AC1003" s="614"/>
      <c r="AD1003" s="614"/>
      <c r="AE1003" s="614"/>
      <c r="AF1003" s="614"/>
      <c r="AG1003" s="614"/>
      <c r="AH1003" s="614"/>
      <c r="AI1003" s="614"/>
      <c r="AJ1003" s="614"/>
    </row>
    <row r="1004" spans="1:36" ht="15.75">
      <c r="A1004" s="285" t="s">
        <v>1665</v>
      </c>
      <c r="B1004" s="3"/>
      <c r="C1004" s="3"/>
      <c r="D1004" s="32">
        <f t="shared" si="31"/>
        <v>1672</v>
      </c>
      <c r="E1004" s="617">
        <v>1672</v>
      </c>
      <c r="F1004" s="9"/>
      <c r="G1004" s="9"/>
      <c r="H1004" s="600"/>
      <c r="I1004" s="601"/>
      <c r="J1004" s="602"/>
      <c r="K1004" s="603"/>
      <c r="L1004" s="601"/>
      <c r="M1004" s="617"/>
      <c r="N1004" s="614"/>
      <c r="O1004" s="614"/>
      <c r="P1004" s="614"/>
      <c r="Q1004" s="614"/>
      <c r="R1004" s="618"/>
      <c r="S1004" s="614"/>
      <c r="T1004" s="614"/>
      <c r="U1004" s="614"/>
      <c r="V1004" s="614"/>
      <c r="W1004" s="614"/>
      <c r="X1004" s="614"/>
      <c r="Y1004" s="614"/>
      <c r="Z1004" s="614"/>
      <c r="AA1004" s="619"/>
      <c r="AB1004" s="619"/>
      <c r="AC1004" s="620"/>
      <c r="AD1004" s="614"/>
      <c r="AE1004" s="614"/>
      <c r="AF1004" s="614"/>
      <c r="AG1004" s="614"/>
      <c r="AH1004" s="614"/>
      <c r="AI1004" s="614"/>
      <c r="AJ1004" s="614"/>
    </row>
    <row r="1005" spans="1:36" ht="15.75">
      <c r="A1005" s="284" t="s">
        <v>3624</v>
      </c>
      <c r="B1005" s="3"/>
      <c r="C1005" s="3"/>
      <c r="D1005" s="32">
        <f t="shared" si="31"/>
        <v>2041.6</v>
      </c>
      <c r="E1005" s="617">
        <v>2041.6</v>
      </c>
      <c r="F1005" s="9"/>
      <c r="G1005" s="9"/>
      <c r="H1005" s="605"/>
      <c r="I1005" s="601"/>
      <c r="J1005" s="602"/>
      <c r="K1005" s="603"/>
      <c r="L1005" s="601"/>
      <c r="M1005" s="617"/>
      <c r="N1005" s="614"/>
      <c r="O1005" s="614"/>
      <c r="P1005" s="614"/>
      <c r="Q1005" s="614"/>
      <c r="R1005" s="614"/>
      <c r="S1005" s="614"/>
      <c r="T1005" s="614"/>
      <c r="U1005" s="614"/>
      <c r="V1005" s="614"/>
      <c r="W1005" s="614"/>
      <c r="X1005" s="614"/>
      <c r="Y1005" s="614"/>
      <c r="Z1005" s="614"/>
      <c r="AA1005" s="614"/>
      <c r="AB1005" s="614"/>
      <c r="AC1005" s="614"/>
      <c r="AD1005" s="614"/>
      <c r="AE1005" s="614"/>
      <c r="AF1005" s="614"/>
      <c r="AG1005" s="614"/>
      <c r="AH1005" s="614"/>
      <c r="AI1005" s="614"/>
      <c r="AJ1005" s="614"/>
    </row>
    <row r="1006" spans="1:36" ht="15.75">
      <c r="A1006" s="107" t="s">
        <v>2212</v>
      </c>
      <c r="B1006" s="3"/>
      <c r="C1006" s="3"/>
      <c r="D1006" s="32">
        <f t="shared" si="31"/>
        <v>2269.6999999999998</v>
      </c>
      <c r="E1006" s="617">
        <v>2269.6999999999998</v>
      </c>
      <c r="F1006" s="9"/>
      <c r="G1006" s="9"/>
      <c r="H1006" s="606"/>
      <c r="I1006" s="601"/>
      <c r="J1006" s="602"/>
      <c r="K1006" s="603"/>
      <c r="L1006" s="601"/>
      <c r="M1006" s="617"/>
      <c r="N1006" s="614"/>
      <c r="O1006" s="614"/>
      <c r="P1006" s="614"/>
      <c r="Q1006" s="614"/>
      <c r="R1006" s="614"/>
      <c r="S1006" s="618"/>
      <c r="T1006" s="614"/>
      <c r="U1006" s="614"/>
      <c r="V1006" s="614"/>
      <c r="W1006" s="614"/>
      <c r="X1006" s="614"/>
      <c r="Y1006" s="614"/>
      <c r="Z1006" s="614"/>
      <c r="AA1006" s="614"/>
      <c r="AB1006" s="614"/>
      <c r="AC1006" s="614"/>
      <c r="AD1006" s="614"/>
      <c r="AE1006" s="614"/>
      <c r="AF1006" s="614"/>
      <c r="AG1006" s="614"/>
      <c r="AH1006" s="614"/>
      <c r="AI1006" s="614"/>
      <c r="AJ1006" s="614"/>
    </row>
    <row r="1007" spans="1:36" ht="15.75">
      <c r="A1007" s="284" t="s">
        <v>3625</v>
      </c>
      <c r="B1007" s="3"/>
      <c r="C1007" s="3"/>
      <c r="D1007" s="32">
        <f t="shared" si="31"/>
        <v>2973.6</v>
      </c>
      <c r="E1007" s="617">
        <v>2973.6</v>
      </c>
      <c r="F1007" s="9"/>
      <c r="G1007" s="9"/>
      <c r="H1007" s="605"/>
      <c r="I1007" s="601"/>
      <c r="J1007" s="602"/>
      <c r="K1007" s="603"/>
      <c r="L1007" s="601"/>
      <c r="M1007" s="617"/>
      <c r="N1007" s="614"/>
      <c r="O1007" s="614"/>
      <c r="P1007" s="614"/>
      <c r="Q1007" s="614"/>
      <c r="R1007" s="614"/>
      <c r="S1007" s="614"/>
      <c r="T1007" s="614"/>
      <c r="U1007" s="614"/>
      <c r="V1007" s="614"/>
      <c r="W1007" s="614"/>
      <c r="X1007" s="614"/>
      <c r="Y1007" s="614"/>
      <c r="Z1007" s="614"/>
      <c r="AA1007" s="614"/>
      <c r="AB1007" s="614"/>
      <c r="AC1007" s="614"/>
      <c r="AD1007" s="614"/>
      <c r="AE1007" s="614"/>
      <c r="AF1007" s="614"/>
      <c r="AG1007" s="614"/>
      <c r="AH1007" s="614"/>
      <c r="AI1007" s="614"/>
      <c r="AJ1007" s="614"/>
    </row>
    <row r="1008" spans="1:36" ht="15.75">
      <c r="A1008" s="107" t="s">
        <v>2720</v>
      </c>
      <c r="B1008" s="3"/>
      <c r="C1008" s="3"/>
      <c r="D1008" s="32">
        <f t="shared" si="31"/>
        <v>1408.2</v>
      </c>
      <c r="E1008" s="617">
        <v>1408.2</v>
      </c>
      <c r="F1008" s="9"/>
      <c r="G1008" s="9"/>
      <c r="H1008" s="606"/>
      <c r="I1008" s="601"/>
      <c r="J1008" s="602"/>
      <c r="K1008" s="603"/>
      <c r="L1008" s="601"/>
      <c r="M1008" s="617"/>
      <c r="N1008" s="614"/>
      <c r="O1008" s="614"/>
      <c r="P1008" s="614"/>
      <c r="Q1008" s="614"/>
      <c r="R1008" s="614"/>
      <c r="S1008" s="614"/>
      <c r="T1008" s="614"/>
      <c r="U1008" s="614"/>
      <c r="V1008" s="614"/>
      <c r="W1008" s="614"/>
      <c r="X1008" s="614"/>
      <c r="Y1008" s="614"/>
      <c r="Z1008" s="614"/>
      <c r="AA1008" s="614"/>
      <c r="AB1008" s="614"/>
      <c r="AC1008" s="614"/>
      <c r="AD1008" s="614"/>
      <c r="AE1008" s="614"/>
      <c r="AF1008" s="614"/>
      <c r="AG1008" s="614"/>
      <c r="AH1008" s="614"/>
      <c r="AI1008" s="614"/>
      <c r="AJ1008" s="614"/>
    </row>
    <row r="1009" spans="1:36" ht="15.75">
      <c r="A1009" s="285" t="s">
        <v>1661</v>
      </c>
      <c r="B1009" s="3"/>
      <c r="C1009" s="3"/>
      <c r="D1009" s="32">
        <f t="shared" si="31"/>
        <v>1566.4999999999998</v>
      </c>
      <c r="E1009" s="617">
        <v>1566.4999999999998</v>
      </c>
      <c r="F1009" s="9"/>
      <c r="G1009" s="9"/>
      <c r="H1009" s="600"/>
      <c r="I1009" s="601"/>
      <c r="J1009" s="602"/>
      <c r="K1009" s="603"/>
      <c r="L1009" s="601"/>
      <c r="M1009" s="617"/>
      <c r="N1009" s="614"/>
      <c r="O1009" s="614"/>
      <c r="P1009" s="614"/>
      <c r="Q1009" s="614"/>
      <c r="R1009" s="614"/>
      <c r="S1009" s="614"/>
      <c r="T1009" s="614"/>
      <c r="U1009" s="614"/>
      <c r="V1009" s="614"/>
      <c r="W1009" s="614"/>
      <c r="X1009" s="614"/>
      <c r="Y1009" s="614"/>
      <c r="Z1009" s="614"/>
      <c r="AA1009" s="614"/>
      <c r="AB1009" s="614"/>
      <c r="AC1009" s="614"/>
      <c r="AD1009" s="614"/>
      <c r="AE1009" s="614"/>
      <c r="AF1009" s="614"/>
      <c r="AG1009" s="614"/>
      <c r="AH1009" s="614"/>
      <c r="AI1009" s="614"/>
      <c r="AJ1009" s="614"/>
    </row>
    <row r="1010" spans="1:36" ht="15.75">
      <c r="A1010" s="285" t="s">
        <v>11</v>
      </c>
      <c r="B1010" s="3"/>
      <c r="C1010" s="3"/>
      <c r="D1010" s="32">
        <f t="shared" si="31"/>
        <v>3796.9</v>
      </c>
      <c r="E1010" s="617">
        <v>3796.9</v>
      </c>
      <c r="F1010" s="9"/>
      <c r="G1010" s="9"/>
      <c r="H1010" s="600"/>
      <c r="I1010" s="601"/>
      <c r="J1010" s="602"/>
      <c r="K1010" s="603"/>
      <c r="L1010" s="601"/>
      <c r="M1010" s="621"/>
      <c r="N1010" s="614"/>
      <c r="O1010" s="614"/>
      <c r="P1010" s="614"/>
      <c r="Q1010" s="614"/>
      <c r="R1010" s="614"/>
      <c r="S1010" s="614"/>
      <c r="T1010" s="614"/>
      <c r="U1010" s="614"/>
      <c r="V1010" s="614"/>
      <c r="W1010" s="614"/>
      <c r="X1010" s="614"/>
      <c r="Y1010" s="614"/>
      <c r="Z1010" s="614"/>
      <c r="AA1010" s="614"/>
      <c r="AB1010" s="614"/>
      <c r="AC1010" s="614"/>
      <c r="AD1010" s="620"/>
      <c r="AE1010" s="614"/>
      <c r="AF1010" s="614"/>
      <c r="AG1010" s="618"/>
      <c r="AH1010" s="614"/>
      <c r="AI1010" s="620"/>
      <c r="AJ1010" s="614"/>
    </row>
    <row r="1011" spans="1:36" ht="15.75">
      <c r="A1011" s="107" t="s">
        <v>2197</v>
      </c>
      <c r="B1011" s="3"/>
      <c r="C1011" s="3"/>
      <c r="D1011" s="32">
        <f t="shared" si="31"/>
        <v>1591</v>
      </c>
      <c r="E1011" s="617">
        <v>1591</v>
      </c>
      <c r="F1011" s="9"/>
      <c r="G1011" s="9"/>
      <c r="H1011" s="606"/>
      <c r="I1011" s="601"/>
      <c r="J1011" s="602"/>
      <c r="K1011" s="603"/>
      <c r="L1011" s="601"/>
      <c r="M1011" s="617"/>
      <c r="N1011" s="614"/>
      <c r="O1011" s="614"/>
      <c r="P1011" s="614"/>
      <c r="Q1011" s="614"/>
      <c r="R1011" s="614"/>
      <c r="S1011" s="614"/>
      <c r="T1011" s="614"/>
      <c r="U1011" s="614"/>
      <c r="V1011" s="614"/>
      <c r="W1011" s="614"/>
      <c r="X1011" s="614"/>
      <c r="Y1011" s="614"/>
      <c r="Z1011" s="614"/>
      <c r="AA1011" s="614"/>
      <c r="AB1011" s="614"/>
      <c r="AC1011" s="614"/>
      <c r="AD1011" s="614"/>
      <c r="AE1011" s="614"/>
      <c r="AF1011" s="614"/>
      <c r="AG1011" s="614"/>
      <c r="AH1011" s="614"/>
      <c r="AI1011" s="614"/>
      <c r="AJ1011" s="614"/>
    </row>
    <row r="1012" spans="1:36" ht="15.75">
      <c r="A1012" s="285" t="s">
        <v>1666</v>
      </c>
      <c r="B1012" s="3"/>
      <c r="C1012" s="3"/>
      <c r="D1012" s="32">
        <f t="shared" si="31"/>
        <v>2626.0999999999995</v>
      </c>
      <c r="E1012" s="617">
        <v>2626.0999999999995</v>
      </c>
      <c r="F1012" s="9"/>
      <c r="G1012" s="9"/>
      <c r="H1012" s="600"/>
      <c r="I1012" s="601"/>
      <c r="J1012" s="602"/>
      <c r="K1012" s="603"/>
      <c r="L1012" s="601"/>
      <c r="M1012" s="617"/>
      <c r="N1012" s="614"/>
      <c r="O1012" s="614"/>
      <c r="P1012" s="614"/>
      <c r="Q1012" s="614"/>
      <c r="R1012" s="614"/>
      <c r="S1012" s="614"/>
      <c r="T1012" s="614"/>
      <c r="U1012" s="614"/>
      <c r="V1012" s="614"/>
      <c r="W1012" s="614"/>
      <c r="X1012" s="614"/>
      <c r="Y1012" s="614"/>
      <c r="Z1012" s="614"/>
      <c r="AA1012" s="614"/>
      <c r="AB1012" s="614"/>
      <c r="AC1012" s="614"/>
      <c r="AD1012" s="614"/>
      <c r="AE1012" s="614"/>
      <c r="AF1012" s="614"/>
      <c r="AG1012" s="614"/>
      <c r="AH1012" s="614"/>
      <c r="AI1012" s="614"/>
      <c r="AJ1012" s="614"/>
    </row>
    <row r="1013" spans="1:36" ht="15.75">
      <c r="A1013" s="106" t="s">
        <v>1344</v>
      </c>
      <c r="B1013" s="3"/>
      <c r="C1013" s="3"/>
      <c r="D1013" s="32">
        <f t="shared" si="31"/>
        <v>3024.2</v>
      </c>
      <c r="E1013" s="617">
        <v>3024.2</v>
      </c>
      <c r="F1013" s="9"/>
      <c r="G1013" s="9"/>
      <c r="H1013" s="503"/>
      <c r="I1013" s="601"/>
      <c r="J1013" s="602"/>
      <c r="K1013" s="603"/>
      <c r="L1013" s="601"/>
      <c r="M1013" s="617"/>
      <c r="N1013" s="614"/>
      <c r="O1013" s="614"/>
      <c r="P1013" s="614"/>
      <c r="Q1013" s="614"/>
      <c r="R1013" s="614"/>
      <c r="S1013" s="614"/>
      <c r="T1013" s="614"/>
      <c r="U1013" s="614"/>
      <c r="V1013" s="614"/>
      <c r="W1013" s="614"/>
      <c r="X1013" s="614"/>
      <c r="Y1013" s="614"/>
      <c r="Z1013" s="614"/>
      <c r="AA1013" s="614"/>
      <c r="AB1013" s="614"/>
      <c r="AC1013" s="614"/>
      <c r="AD1013" s="614"/>
      <c r="AE1013" s="614"/>
      <c r="AF1013" s="614"/>
      <c r="AG1013" s="614"/>
      <c r="AH1013" s="614"/>
      <c r="AI1013" s="614"/>
      <c r="AJ1013" s="614"/>
    </row>
    <row r="1014" spans="1:36" ht="15.75">
      <c r="A1014" s="107" t="s">
        <v>633</v>
      </c>
      <c r="B1014" s="3"/>
      <c r="C1014" s="3"/>
      <c r="D1014" s="32">
        <f t="shared" si="31"/>
        <v>2205.2000000000003</v>
      </c>
      <c r="E1014" s="617">
        <v>2205.2000000000003</v>
      </c>
      <c r="F1014" s="9"/>
      <c r="G1014" s="9"/>
      <c r="H1014" s="606"/>
      <c r="I1014" s="601"/>
      <c r="J1014" s="602"/>
      <c r="K1014" s="603"/>
      <c r="L1014" s="601"/>
      <c r="M1014" s="617"/>
      <c r="N1014" s="614"/>
      <c r="O1014" s="614"/>
      <c r="P1014" s="614"/>
      <c r="Q1014" s="614"/>
      <c r="R1014" s="614"/>
      <c r="S1014" s="614"/>
      <c r="T1014" s="614"/>
      <c r="U1014" s="614"/>
      <c r="V1014" s="614"/>
      <c r="W1014" s="614"/>
      <c r="X1014" s="614"/>
      <c r="Y1014" s="614"/>
      <c r="Z1014" s="614"/>
      <c r="AA1014" s="614"/>
      <c r="AB1014" s="618"/>
      <c r="AC1014" s="614"/>
      <c r="AD1014" s="614"/>
      <c r="AE1014" s="620"/>
      <c r="AF1014" s="614"/>
      <c r="AG1014" s="614"/>
      <c r="AH1014" s="614"/>
      <c r="AI1014" s="614"/>
      <c r="AJ1014" s="614"/>
    </row>
    <row r="1015" spans="1:36" ht="15.75">
      <c r="A1015" s="285" t="s">
        <v>1658</v>
      </c>
      <c r="B1015" s="3"/>
      <c r="C1015" s="3"/>
      <c r="D1015" s="32">
        <f t="shared" si="31"/>
        <v>2165</v>
      </c>
      <c r="E1015" s="617">
        <v>2165</v>
      </c>
      <c r="F1015" s="9"/>
      <c r="G1015" s="9"/>
      <c r="H1015" s="600"/>
      <c r="I1015" s="601"/>
      <c r="J1015" s="602"/>
      <c r="K1015" s="603"/>
      <c r="L1015" s="601"/>
      <c r="M1015" s="617"/>
      <c r="N1015" s="614"/>
      <c r="O1015" s="614"/>
      <c r="P1015" s="614"/>
      <c r="Q1015" s="614"/>
      <c r="R1015" s="614"/>
      <c r="S1015" s="614"/>
      <c r="T1015" s="614"/>
      <c r="U1015" s="614"/>
      <c r="V1015" s="614"/>
      <c r="W1015" s="614"/>
      <c r="X1015" s="614"/>
      <c r="Y1015" s="614"/>
      <c r="Z1015" s="614"/>
      <c r="AA1015" s="614"/>
      <c r="AB1015" s="614"/>
      <c r="AC1015" s="614"/>
      <c r="AD1015" s="614"/>
      <c r="AE1015" s="614"/>
      <c r="AF1015" s="614"/>
      <c r="AG1015" s="614"/>
      <c r="AH1015" s="614"/>
      <c r="AI1015" s="614"/>
      <c r="AJ1015" s="614"/>
    </row>
    <row r="1016" spans="1:36" ht="15.75">
      <c r="A1016" s="107" t="s">
        <v>2716</v>
      </c>
      <c r="B1016" s="3"/>
      <c r="C1016" s="3"/>
      <c r="D1016" s="32">
        <f t="shared" si="31"/>
        <v>1130.1000000000001</v>
      </c>
      <c r="E1016" s="617">
        <v>1130.1000000000001</v>
      </c>
      <c r="F1016" s="9"/>
      <c r="G1016" s="9"/>
      <c r="H1016" s="606"/>
      <c r="I1016" s="601"/>
      <c r="J1016" s="602"/>
      <c r="K1016" s="603"/>
      <c r="L1016" s="601"/>
      <c r="M1016" s="617"/>
      <c r="N1016" s="614"/>
      <c r="O1016" s="614"/>
      <c r="P1016" s="614"/>
      <c r="Q1016" s="614"/>
      <c r="R1016" s="614"/>
      <c r="S1016" s="614"/>
      <c r="T1016" s="614"/>
      <c r="U1016" s="614"/>
      <c r="V1016" s="614"/>
      <c r="W1016" s="614"/>
      <c r="X1016" s="614"/>
      <c r="Y1016" s="614"/>
      <c r="Z1016" s="614"/>
      <c r="AA1016" s="614"/>
      <c r="AB1016" s="614"/>
      <c r="AC1016" s="614"/>
      <c r="AD1016" s="614"/>
      <c r="AE1016" s="614"/>
      <c r="AF1016" s="614"/>
      <c r="AG1016" s="614"/>
      <c r="AH1016" s="614"/>
      <c r="AI1016" s="614"/>
      <c r="AJ1016" s="614"/>
    </row>
    <row r="1017" spans="1:36" ht="15.75">
      <c r="A1017" s="284" t="s">
        <v>3626</v>
      </c>
      <c r="B1017" s="3"/>
      <c r="C1017" s="3"/>
      <c r="D1017" s="32">
        <f t="shared" ref="D1017:D1048" si="32">SUM(E1017:DZ1017)</f>
        <v>2017.5</v>
      </c>
      <c r="E1017" s="617">
        <v>2017.5</v>
      </c>
      <c r="F1017" s="9"/>
      <c r="G1017" s="9"/>
      <c r="H1017" s="605"/>
      <c r="I1017" s="601"/>
      <c r="J1017" s="602"/>
      <c r="K1017" s="603"/>
      <c r="L1017" s="601"/>
      <c r="M1017" s="617"/>
      <c r="N1017" s="614"/>
      <c r="O1017" s="614"/>
      <c r="P1017" s="614"/>
      <c r="Q1017" s="614"/>
      <c r="R1017" s="614"/>
      <c r="S1017" s="614"/>
      <c r="T1017" s="614"/>
      <c r="U1017" s="614"/>
      <c r="V1017" s="614"/>
      <c r="W1017" s="614"/>
      <c r="X1017" s="614"/>
      <c r="Y1017" s="614"/>
      <c r="Z1017" s="614"/>
      <c r="AA1017" s="614"/>
      <c r="AB1017" s="614"/>
      <c r="AC1017" s="614"/>
      <c r="AD1017" s="614"/>
      <c r="AE1017" s="614"/>
      <c r="AF1017" s="614"/>
      <c r="AG1017" s="614"/>
      <c r="AH1017" s="614"/>
      <c r="AI1017" s="614"/>
      <c r="AJ1017" s="614"/>
    </row>
    <row r="1018" spans="1:36" ht="15.75">
      <c r="A1018" s="107" t="s">
        <v>687</v>
      </c>
      <c r="B1018" s="3"/>
      <c r="C1018" s="3"/>
      <c r="D1018" s="32">
        <f t="shared" si="32"/>
        <v>1984.3999999999999</v>
      </c>
      <c r="E1018" s="617">
        <v>1984.3999999999999</v>
      </c>
      <c r="F1018" s="9"/>
      <c r="G1018" s="9"/>
      <c r="H1018" s="606"/>
      <c r="I1018" s="601"/>
      <c r="J1018" s="602"/>
      <c r="K1018" s="603"/>
      <c r="L1018" s="601"/>
      <c r="M1018" s="617"/>
      <c r="N1018" s="614"/>
      <c r="O1018" s="614"/>
      <c r="P1018" s="614"/>
      <c r="Q1018" s="614"/>
      <c r="R1018" s="614"/>
      <c r="S1018" s="614"/>
      <c r="T1018" s="614"/>
      <c r="U1018" s="614"/>
      <c r="V1018" s="614"/>
      <c r="W1018" s="614"/>
      <c r="X1018" s="614"/>
      <c r="Y1018" s="614"/>
      <c r="Z1018" s="614"/>
      <c r="AA1018" s="614"/>
      <c r="AB1018" s="614"/>
      <c r="AC1018" s="614"/>
      <c r="AD1018" s="614"/>
      <c r="AE1018" s="614"/>
      <c r="AF1018" s="614"/>
      <c r="AG1018" s="614"/>
      <c r="AH1018" s="614"/>
      <c r="AI1018" s="614"/>
      <c r="AJ1018" s="614"/>
    </row>
    <row r="1019" spans="1:36" ht="15.75">
      <c r="A1019" s="107" t="s">
        <v>639</v>
      </c>
      <c r="B1019" s="3"/>
      <c r="C1019" s="3"/>
      <c r="D1019" s="32">
        <f t="shared" si="32"/>
        <v>1257.4000000000001</v>
      </c>
      <c r="E1019" s="617">
        <v>1257.4000000000001</v>
      </c>
      <c r="F1019" s="9"/>
      <c r="G1019" s="9"/>
      <c r="H1019" s="606"/>
      <c r="I1019" s="601"/>
      <c r="J1019" s="602"/>
      <c r="K1019" s="603"/>
      <c r="L1019" s="601"/>
      <c r="M1019" s="617"/>
      <c r="N1019" s="614"/>
      <c r="O1019" s="614"/>
      <c r="P1019" s="614"/>
      <c r="Q1019" s="614"/>
      <c r="R1019" s="614"/>
      <c r="S1019" s="614"/>
      <c r="T1019" s="614"/>
      <c r="U1019" s="614"/>
      <c r="V1019" s="614"/>
      <c r="W1019" s="614"/>
      <c r="X1019" s="614"/>
      <c r="Y1019" s="614"/>
      <c r="Z1019" s="614"/>
      <c r="AA1019" s="614"/>
      <c r="AB1019" s="614"/>
      <c r="AC1019" s="614"/>
      <c r="AD1019" s="614"/>
      <c r="AE1019" s="614"/>
      <c r="AF1019" s="614"/>
      <c r="AG1019" s="614"/>
      <c r="AH1019" s="614"/>
      <c r="AI1019" s="614"/>
      <c r="AJ1019" s="614"/>
    </row>
    <row r="1020" spans="1:36" ht="15.75">
      <c r="A1020" s="284" t="s">
        <v>3655</v>
      </c>
      <c r="B1020" s="3"/>
      <c r="C1020" s="3"/>
      <c r="D1020" s="32">
        <f t="shared" si="32"/>
        <v>2006.6</v>
      </c>
      <c r="E1020" s="617">
        <v>2006.6</v>
      </c>
      <c r="F1020" s="9"/>
      <c r="G1020" s="9"/>
      <c r="H1020" s="605"/>
      <c r="I1020" s="601"/>
      <c r="J1020" s="602"/>
      <c r="K1020" s="603"/>
      <c r="L1020" s="601"/>
      <c r="M1020" s="617"/>
      <c r="N1020" s="614"/>
      <c r="O1020" s="614"/>
      <c r="P1020" s="614"/>
      <c r="Q1020" s="614"/>
      <c r="R1020" s="614"/>
      <c r="S1020" s="614"/>
      <c r="T1020" s="614"/>
      <c r="U1020" s="614"/>
      <c r="V1020" s="614"/>
      <c r="W1020" s="614"/>
      <c r="X1020" s="614"/>
      <c r="Y1020" s="614"/>
      <c r="Z1020" s="614"/>
      <c r="AA1020" s="614"/>
      <c r="AB1020" s="614"/>
      <c r="AC1020" s="614"/>
      <c r="AD1020" s="614"/>
      <c r="AE1020" s="614"/>
      <c r="AF1020" s="614"/>
      <c r="AG1020" s="614"/>
      <c r="AH1020" s="614"/>
      <c r="AI1020" s="614"/>
      <c r="AJ1020" s="614"/>
    </row>
    <row r="1021" spans="1:36" ht="15.75">
      <c r="A1021" s="285" t="s">
        <v>15</v>
      </c>
      <c r="B1021" s="3"/>
      <c r="C1021" s="3"/>
      <c r="D1021" s="32">
        <f t="shared" si="32"/>
        <v>2756.2</v>
      </c>
      <c r="E1021" s="617">
        <v>2756.2</v>
      </c>
      <c r="F1021" s="9"/>
      <c r="G1021" s="9"/>
      <c r="H1021" s="600"/>
      <c r="I1021" s="601"/>
      <c r="J1021" s="602"/>
      <c r="K1021" s="603"/>
      <c r="L1021" s="601"/>
      <c r="M1021" s="617"/>
      <c r="N1021" s="614"/>
      <c r="O1021" s="614"/>
      <c r="P1021" s="614"/>
      <c r="Q1021" s="614"/>
      <c r="R1021" s="614"/>
      <c r="S1021" s="614"/>
      <c r="T1021" s="614"/>
      <c r="U1021" s="614"/>
      <c r="V1021" s="614"/>
      <c r="W1021" s="619"/>
      <c r="X1021" s="614"/>
      <c r="Y1021" s="614"/>
      <c r="Z1021" s="614"/>
      <c r="AA1021" s="614"/>
      <c r="AB1021" s="614"/>
      <c r="AC1021" s="614"/>
      <c r="AD1021" s="614"/>
      <c r="AE1021" s="614"/>
      <c r="AF1021" s="614"/>
      <c r="AG1021" s="620"/>
      <c r="AH1021" s="614"/>
      <c r="AI1021" s="614"/>
      <c r="AJ1021" s="614"/>
    </row>
    <row r="1022" spans="1:36" ht="15.75">
      <c r="A1022" s="107" t="s">
        <v>2725</v>
      </c>
      <c r="B1022" s="3"/>
      <c r="C1022" s="3"/>
      <c r="D1022" s="32">
        <f t="shared" si="32"/>
        <v>1944.9</v>
      </c>
      <c r="E1022" s="617">
        <v>1944.9</v>
      </c>
      <c r="F1022" s="9"/>
      <c r="G1022" s="9"/>
      <c r="H1022" s="606"/>
      <c r="I1022" s="601"/>
      <c r="J1022" s="602"/>
      <c r="K1022" s="603"/>
      <c r="L1022" s="601"/>
      <c r="M1022" s="617"/>
      <c r="N1022" s="614"/>
      <c r="O1022" s="614"/>
      <c r="P1022" s="614"/>
      <c r="Q1022" s="614"/>
      <c r="R1022" s="614"/>
      <c r="S1022" s="614"/>
      <c r="T1022" s="614"/>
      <c r="U1022" s="614"/>
      <c r="V1022" s="614"/>
      <c r="W1022" s="614"/>
      <c r="X1022" s="614"/>
      <c r="Y1022" s="614"/>
      <c r="Z1022" s="614"/>
      <c r="AA1022" s="614"/>
      <c r="AB1022" s="614"/>
      <c r="AC1022" s="614"/>
      <c r="AD1022" s="614"/>
      <c r="AE1022" s="614"/>
      <c r="AF1022" s="614"/>
      <c r="AG1022" s="614"/>
      <c r="AH1022" s="614"/>
      <c r="AI1022" s="614"/>
      <c r="AJ1022" s="614"/>
    </row>
    <row r="1023" spans="1:36" ht="15.75">
      <c r="A1023" s="284" t="s">
        <v>3627</v>
      </c>
      <c r="B1023" s="3"/>
      <c r="C1023" s="3"/>
      <c r="D1023" s="32">
        <f t="shared" si="32"/>
        <v>2299.3000000000006</v>
      </c>
      <c r="E1023" s="617">
        <v>2299.3000000000006</v>
      </c>
      <c r="F1023" s="9"/>
      <c r="G1023" s="9"/>
      <c r="H1023" s="605"/>
      <c r="I1023" s="601"/>
      <c r="J1023" s="602"/>
      <c r="K1023" s="603"/>
      <c r="L1023" s="601"/>
      <c r="M1023" s="617"/>
      <c r="N1023" s="614"/>
      <c r="O1023" s="614"/>
      <c r="P1023" s="614"/>
      <c r="Q1023" s="614"/>
      <c r="R1023" s="614"/>
      <c r="S1023" s="614"/>
      <c r="T1023" s="614"/>
      <c r="U1023" s="614"/>
      <c r="V1023" s="614"/>
      <c r="W1023" s="614"/>
      <c r="X1023" s="619"/>
      <c r="Y1023" s="614"/>
      <c r="Z1023" s="614"/>
      <c r="AA1023" s="614"/>
      <c r="AB1023" s="614"/>
      <c r="AC1023" s="614"/>
      <c r="AD1023" s="614"/>
      <c r="AE1023" s="614"/>
      <c r="AF1023" s="614"/>
      <c r="AG1023" s="614"/>
      <c r="AH1023" s="614"/>
      <c r="AI1023" s="614"/>
      <c r="AJ1023" s="614"/>
    </row>
    <row r="1024" spans="1:36" ht="15.75">
      <c r="A1024" s="107" t="s">
        <v>2216</v>
      </c>
      <c r="B1024" s="3"/>
      <c r="C1024" s="3"/>
      <c r="D1024" s="32">
        <f t="shared" si="32"/>
        <v>3146.5999999999995</v>
      </c>
      <c r="E1024" s="617">
        <v>3146.5999999999995</v>
      </c>
      <c r="F1024" s="9"/>
      <c r="G1024" s="9"/>
      <c r="H1024" s="606"/>
      <c r="I1024" s="601"/>
      <c r="J1024" s="602"/>
      <c r="K1024" s="603"/>
      <c r="L1024" s="601"/>
      <c r="M1024" s="617"/>
      <c r="N1024" s="614"/>
      <c r="O1024" s="614"/>
      <c r="P1024" s="614"/>
      <c r="Q1024" s="614"/>
      <c r="R1024" s="614"/>
      <c r="S1024" s="614"/>
      <c r="T1024" s="614"/>
      <c r="U1024" s="614"/>
      <c r="V1024" s="614"/>
      <c r="W1024" s="614"/>
      <c r="X1024" s="614"/>
      <c r="Y1024" s="614"/>
      <c r="Z1024" s="614"/>
      <c r="AA1024" s="614"/>
      <c r="AB1024" s="614"/>
      <c r="AC1024" s="614"/>
      <c r="AD1024" s="614"/>
      <c r="AE1024" s="614"/>
      <c r="AF1024" s="614"/>
      <c r="AG1024" s="614"/>
      <c r="AH1024" s="614"/>
      <c r="AI1024" s="614"/>
      <c r="AJ1024" s="614"/>
    </row>
    <row r="1025" spans="1:36" ht="15.75">
      <c r="A1025" s="284" t="s">
        <v>3628</v>
      </c>
      <c r="B1025" s="3"/>
      <c r="C1025" s="3"/>
      <c r="D1025" s="32">
        <f t="shared" si="32"/>
        <v>1426.6000000000001</v>
      </c>
      <c r="E1025" s="617">
        <v>1426.6000000000001</v>
      </c>
      <c r="F1025" s="9"/>
      <c r="G1025" s="9"/>
      <c r="H1025" s="605"/>
      <c r="I1025" s="601"/>
      <c r="J1025" s="602"/>
      <c r="K1025" s="603"/>
      <c r="L1025" s="601"/>
      <c r="M1025" s="617"/>
      <c r="N1025" s="614"/>
      <c r="O1025" s="614"/>
      <c r="P1025" s="614"/>
      <c r="Q1025" s="614"/>
      <c r="R1025" s="614"/>
      <c r="S1025" s="614"/>
      <c r="T1025" s="614"/>
      <c r="U1025" s="614"/>
      <c r="V1025" s="614"/>
      <c r="W1025" s="614"/>
      <c r="X1025" s="614"/>
      <c r="Y1025" s="614"/>
      <c r="Z1025" s="614"/>
      <c r="AA1025" s="614"/>
      <c r="AB1025" s="614"/>
      <c r="AC1025" s="614"/>
      <c r="AD1025" s="614"/>
      <c r="AE1025" s="614"/>
      <c r="AF1025" s="614"/>
      <c r="AG1025" s="614"/>
      <c r="AH1025" s="614"/>
      <c r="AI1025" s="614"/>
      <c r="AJ1025" s="614"/>
    </row>
    <row r="1026" spans="1:36" ht="15.75">
      <c r="A1026" s="285" t="s">
        <v>1654</v>
      </c>
      <c r="B1026" s="3"/>
      <c r="C1026" s="3"/>
      <c r="D1026" s="32">
        <f t="shared" si="32"/>
        <v>2695.7</v>
      </c>
      <c r="E1026" s="617">
        <v>2695.7</v>
      </c>
      <c r="F1026" s="9"/>
      <c r="G1026" s="9"/>
      <c r="H1026" s="600"/>
      <c r="I1026" s="601"/>
      <c r="J1026" s="602"/>
      <c r="K1026" s="603"/>
      <c r="L1026" s="601"/>
      <c r="M1026" s="617"/>
      <c r="N1026" s="614"/>
      <c r="O1026" s="614"/>
      <c r="P1026" s="614"/>
      <c r="Q1026" s="614"/>
      <c r="R1026" s="614"/>
      <c r="S1026" s="614"/>
      <c r="T1026" s="614"/>
      <c r="U1026" s="614"/>
      <c r="V1026" s="614"/>
      <c r="W1026" s="614"/>
      <c r="X1026" s="614"/>
      <c r="Y1026" s="614"/>
      <c r="Z1026" s="614"/>
      <c r="AA1026" s="614"/>
      <c r="AB1026" s="614"/>
      <c r="AC1026" s="614"/>
      <c r="AD1026" s="614"/>
      <c r="AE1026" s="614"/>
      <c r="AF1026" s="614"/>
      <c r="AG1026" s="614"/>
      <c r="AH1026" s="614"/>
      <c r="AI1026" s="614"/>
      <c r="AJ1026" s="614"/>
    </row>
    <row r="1027" spans="1:36" ht="15.75">
      <c r="A1027" s="285" t="s">
        <v>17</v>
      </c>
      <c r="B1027" s="3"/>
      <c r="C1027" s="3"/>
      <c r="D1027" s="32">
        <f t="shared" si="32"/>
        <v>2184.3999999999996</v>
      </c>
      <c r="E1027" s="617">
        <v>2184.3999999999996</v>
      </c>
      <c r="F1027" s="9"/>
      <c r="G1027" s="9"/>
      <c r="H1027" s="600"/>
      <c r="I1027" s="601"/>
      <c r="J1027" s="602"/>
      <c r="K1027" s="603"/>
      <c r="L1027" s="601"/>
      <c r="M1027" s="617"/>
      <c r="N1027" s="614"/>
      <c r="O1027" s="614"/>
      <c r="P1027" s="614"/>
      <c r="Q1027" s="614"/>
      <c r="R1027" s="614"/>
      <c r="S1027" s="614"/>
      <c r="T1027" s="614"/>
      <c r="U1027" s="614"/>
      <c r="V1027" s="614"/>
      <c r="W1027" s="614"/>
      <c r="X1027" s="614"/>
      <c r="Y1027" s="614"/>
      <c r="Z1027" s="614"/>
      <c r="AA1027" s="614"/>
      <c r="AB1027" s="614"/>
      <c r="AC1027" s="614"/>
      <c r="AD1027" s="614"/>
      <c r="AE1027" s="614"/>
      <c r="AF1027" s="614"/>
      <c r="AG1027" s="614"/>
      <c r="AH1027" s="614"/>
      <c r="AI1027" s="614"/>
      <c r="AJ1027" s="614"/>
    </row>
    <row r="1028" spans="1:36" ht="15.75">
      <c r="A1028" s="284" t="s">
        <v>3629</v>
      </c>
      <c r="B1028" s="3"/>
      <c r="C1028" s="3"/>
      <c r="D1028" s="32">
        <f t="shared" si="32"/>
        <v>3398.8</v>
      </c>
      <c r="E1028" s="617">
        <v>3398.8</v>
      </c>
      <c r="F1028" s="9"/>
      <c r="G1028" s="9"/>
      <c r="H1028" s="605"/>
      <c r="I1028" s="601"/>
      <c r="J1028" s="602"/>
      <c r="K1028" s="603"/>
      <c r="L1028" s="601"/>
      <c r="M1028" s="617"/>
      <c r="N1028" s="614"/>
      <c r="O1028" s="614"/>
      <c r="P1028" s="614"/>
      <c r="Q1028" s="614"/>
      <c r="R1028" s="614"/>
      <c r="S1028" s="614"/>
      <c r="T1028" s="614"/>
      <c r="U1028" s="614"/>
      <c r="V1028" s="614"/>
      <c r="W1028" s="614"/>
      <c r="X1028" s="614"/>
      <c r="Y1028" s="614"/>
      <c r="Z1028" s="614"/>
      <c r="AA1028" s="614"/>
      <c r="AB1028" s="614"/>
      <c r="AC1028" s="614"/>
      <c r="AD1028" s="614"/>
      <c r="AE1028" s="614"/>
      <c r="AF1028" s="614"/>
      <c r="AG1028" s="614"/>
      <c r="AH1028" s="614"/>
      <c r="AI1028" s="614"/>
      <c r="AJ1028" s="614"/>
    </row>
    <row r="1029" spans="1:36" ht="15.75">
      <c r="A1029" s="107" t="s">
        <v>162</v>
      </c>
      <c r="B1029" s="3"/>
      <c r="C1029" s="3"/>
      <c r="D1029" s="32">
        <f t="shared" si="32"/>
        <v>1593.8999999999999</v>
      </c>
      <c r="E1029" s="617">
        <v>1593.8999999999999</v>
      </c>
      <c r="F1029" s="9"/>
      <c r="G1029" s="9"/>
      <c r="H1029" s="606"/>
      <c r="I1029" s="601"/>
      <c r="J1029" s="602"/>
      <c r="K1029" s="603"/>
      <c r="L1029" s="601"/>
      <c r="M1029" s="617"/>
      <c r="N1029" s="614"/>
      <c r="O1029" s="614"/>
      <c r="P1029" s="614"/>
      <c r="Q1029" s="614"/>
      <c r="R1029" s="614"/>
      <c r="S1029" s="614"/>
      <c r="T1029" s="614"/>
      <c r="U1029" s="614"/>
      <c r="V1029" s="614"/>
      <c r="W1029" s="614"/>
      <c r="X1029" s="614"/>
      <c r="Y1029" s="614"/>
      <c r="Z1029" s="614"/>
      <c r="AA1029" s="614"/>
      <c r="AB1029" s="614"/>
      <c r="AC1029" s="614"/>
      <c r="AD1029" s="614"/>
      <c r="AE1029" s="614"/>
      <c r="AF1029" s="614"/>
      <c r="AG1029" s="614"/>
      <c r="AH1029" s="614"/>
      <c r="AI1029" s="614"/>
      <c r="AJ1029" s="614"/>
    </row>
    <row r="1030" spans="1:36" ht="15.75">
      <c r="A1030" s="107" t="s">
        <v>2201</v>
      </c>
      <c r="B1030" s="3"/>
      <c r="C1030" s="3"/>
      <c r="D1030" s="32">
        <f t="shared" si="32"/>
        <v>1803.4000000000003</v>
      </c>
      <c r="E1030" s="617">
        <v>1803.4000000000003</v>
      </c>
      <c r="F1030" s="9"/>
      <c r="G1030" s="9"/>
      <c r="H1030" s="606"/>
      <c r="I1030" s="601"/>
      <c r="J1030" s="602"/>
      <c r="K1030" s="603"/>
      <c r="L1030" s="601"/>
      <c r="M1030" s="617"/>
      <c r="N1030" s="614"/>
      <c r="O1030" s="614"/>
      <c r="P1030" s="614"/>
      <c r="Q1030" s="614"/>
      <c r="R1030" s="614"/>
      <c r="S1030" s="614"/>
      <c r="T1030" s="614"/>
      <c r="U1030" s="614"/>
      <c r="V1030" s="614"/>
      <c r="W1030" s="614"/>
      <c r="X1030" s="614"/>
      <c r="Y1030" s="614"/>
      <c r="Z1030" s="614"/>
      <c r="AA1030" s="614"/>
      <c r="AB1030" s="614"/>
      <c r="AC1030" s="619"/>
      <c r="AD1030" s="614"/>
      <c r="AE1030" s="614"/>
      <c r="AF1030" s="614"/>
      <c r="AG1030" s="614"/>
      <c r="AH1030" s="614"/>
      <c r="AI1030" s="614"/>
      <c r="AJ1030" s="614"/>
    </row>
    <row r="1031" spans="1:36" ht="15.75">
      <c r="A1031" s="284" t="s">
        <v>3630</v>
      </c>
      <c r="B1031" s="3"/>
      <c r="C1031" s="3"/>
      <c r="D1031" s="32">
        <f t="shared" si="32"/>
        <v>2651.2999999999997</v>
      </c>
      <c r="E1031" s="617">
        <v>2651.2999999999997</v>
      </c>
      <c r="F1031" s="9"/>
      <c r="G1031" s="9"/>
      <c r="H1031" s="605"/>
      <c r="I1031" s="601"/>
      <c r="J1031" s="602"/>
      <c r="K1031" s="603"/>
      <c r="L1031" s="601"/>
      <c r="M1031" s="617"/>
      <c r="N1031" s="614"/>
      <c r="O1031" s="614"/>
      <c r="P1031" s="614"/>
      <c r="Q1031" s="620"/>
      <c r="R1031" s="614"/>
      <c r="S1031" s="614"/>
      <c r="T1031" s="614"/>
      <c r="U1031" s="614"/>
      <c r="V1031" s="614"/>
      <c r="W1031" s="614"/>
      <c r="X1031" s="614"/>
      <c r="Y1031" s="614"/>
      <c r="Z1031" s="614"/>
      <c r="AA1031" s="614"/>
      <c r="AB1031" s="614"/>
      <c r="AC1031" s="614"/>
      <c r="AD1031" s="614"/>
      <c r="AE1031" s="614"/>
      <c r="AF1031" s="614"/>
      <c r="AG1031" s="614"/>
      <c r="AH1031" s="614"/>
      <c r="AI1031" s="614"/>
      <c r="AJ1031" s="614"/>
    </row>
    <row r="1032" spans="1:36" ht="15.75">
      <c r="A1032" s="107" t="s">
        <v>2719</v>
      </c>
      <c r="B1032" s="3"/>
      <c r="C1032" s="3"/>
      <c r="D1032" s="32">
        <f t="shared" si="32"/>
        <v>2579.9</v>
      </c>
      <c r="E1032" s="617">
        <v>2579.9</v>
      </c>
      <c r="F1032" s="9"/>
      <c r="G1032" s="9"/>
      <c r="H1032" s="606"/>
      <c r="I1032" s="601"/>
      <c r="J1032" s="602"/>
      <c r="K1032" s="603"/>
      <c r="L1032" s="601"/>
      <c r="M1032" s="617"/>
      <c r="N1032" s="614"/>
      <c r="O1032" s="614"/>
      <c r="P1032" s="614"/>
      <c r="Q1032" s="614"/>
      <c r="R1032" s="614"/>
      <c r="S1032" s="614"/>
      <c r="T1032" s="614"/>
      <c r="U1032" s="614"/>
      <c r="V1032" s="614"/>
      <c r="W1032" s="614"/>
      <c r="X1032" s="614"/>
      <c r="Y1032" s="614"/>
      <c r="Z1032" s="614"/>
      <c r="AA1032" s="614"/>
      <c r="AB1032" s="614"/>
      <c r="AC1032" s="614"/>
      <c r="AD1032" s="614"/>
      <c r="AE1032" s="614"/>
      <c r="AF1032" s="614"/>
      <c r="AG1032" s="614"/>
      <c r="AH1032" s="614"/>
      <c r="AI1032" s="614"/>
      <c r="AJ1032" s="614"/>
    </row>
    <row r="1033" spans="1:36" ht="15.75">
      <c r="A1033" s="107" t="s">
        <v>2220</v>
      </c>
      <c r="B1033" s="3"/>
      <c r="C1033" s="3"/>
      <c r="D1033" s="32">
        <f t="shared" si="32"/>
        <v>1561.3</v>
      </c>
      <c r="E1033" s="617">
        <v>1561.3</v>
      </c>
      <c r="F1033" s="9"/>
      <c r="G1033" s="9"/>
      <c r="H1033" s="606"/>
      <c r="I1033" s="601"/>
      <c r="J1033" s="602"/>
      <c r="K1033" s="603"/>
      <c r="L1033" s="601"/>
      <c r="M1033" s="617"/>
      <c r="N1033" s="614"/>
      <c r="O1033" s="614"/>
      <c r="P1033" s="614"/>
      <c r="Q1033" s="614"/>
      <c r="R1033" s="614"/>
      <c r="S1033" s="614"/>
      <c r="T1033" s="614"/>
      <c r="U1033" s="614"/>
      <c r="V1033" s="614"/>
      <c r="W1033" s="614"/>
      <c r="X1033" s="614"/>
      <c r="Y1033" s="614"/>
      <c r="Z1033" s="614"/>
      <c r="AA1033" s="618"/>
      <c r="AB1033" s="614"/>
      <c r="AC1033" s="614"/>
      <c r="AD1033" s="614"/>
      <c r="AE1033" s="614"/>
      <c r="AF1033" s="614"/>
      <c r="AG1033" s="614"/>
      <c r="AH1033" s="614"/>
      <c r="AI1033" s="614"/>
      <c r="AJ1033" s="614"/>
    </row>
    <row r="1034" spans="1:36" ht="15.75">
      <c r="A1034" s="107" t="s">
        <v>2711</v>
      </c>
      <c r="B1034" s="3"/>
      <c r="C1034" s="3"/>
      <c r="D1034" s="32">
        <f t="shared" si="32"/>
        <v>3162.2</v>
      </c>
      <c r="E1034" s="617">
        <v>3162.2</v>
      </c>
      <c r="F1034" s="9"/>
      <c r="G1034" s="9"/>
      <c r="H1034" s="606"/>
      <c r="I1034" s="601"/>
      <c r="J1034" s="602"/>
      <c r="K1034" s="603"/>
      <c r="L1034" s="601"/>
      <c r="M1034" s="617"/>
      <c r="N1034" s="614"/>
      <c r="O1034" s="614"/>
      <c r="P1034" s="614"/>
      <c r="Q1034" s="614"/>
      <c r="R1034" s="614"/>
      <c r="S1034" s="614"/>
      <c r="T1034" s="614"/>
      <c r="U1034" s="614"/>
      <c r="V1034" s="614"/>
      <c r="W1034" s="614"/>
      <c r="X1034" s="614"/>
      <c r="Y1034" s="614"/>
      <c r="Z1034" s="614"/>
      <c r="AA1034" s="614"/>
      <c r="AB1034" s="614"/>
      <c r="AC1034" s="614"/>
      <c r="AD1034" s="614"/>
      <c r="AE1034" s="614"/>
      <c r="AF1034" s="614"/>
      <c r="AG1034" s="614"/>
      <c r="AH1034" s="614"/>
      <c r="AI1034" s="614"/>
      <c r="AJ1034" s="614"/>
    </row>
    <row r="1035" spans="1:36" ht="15.75">
      <c r="A1035" s="284" t="s">
        <v>3631</v>
      </c>
      <c r="B1035" s="3"/>
      <c r="C1035" s="3"/>
      <c r="D1035" s="32">
        <f t="shared" si="32"/>
        <v>2791.4</v>
      </c>
      <c r="E1035" s="617">
        <v>2791.4</v>
      </c>
      <c r="F1035" s="9"/>
      <c r="G1035" s="9"/>
      <c r="H1035" s="605"/>
      <c r="I1035" s="601"/>
      <c r="J1035" s="602"/>
      <c r="K1035" s="603"/>
      <c r="L1035" s="601"/>
      <c r="M1035" s="617"/>
      <c r="N1035" s="614"/>
      <c r="O1035" s="614"/>
      <c r="P1035" s="618"/>
      <c r="Q1035" s="614"/>
      <c r="R1035" s="620"/>
      <c r="S1035" s="614"/>
      <c r="T1035" s="614"/>
      <c r="U1035" s="614"/>
      <c r="V1035" s="614"/>
      <c r="W1035" s="614"/>
      <c r="X1035" s="614"/>
      <c r="Y1035" s="614"/>
      <c r="Z1035" s="619"/>
      <c r="AA1035" s="614"/>
      <c r="AB1035" s="614"/>
      <c r="AC1035" s="614"/>
      <c r="AD1035" s="614"/>
      <c r="AE1035" s="614"/>
      <c r="AF1035" s="614"/>
      <c r="AG1035" s="614"/>
      <c r="AH1035" s="619"/>
      <c r="AI1035" s="614"/>
      <c r="AJ1035" s="614"/>
    </row>
    <row r="1036" spans="1:36" ht="15.75">
      <c r="A1036" s="107" t="s">
        <v>2200</v>
      </c>
      <c r="B1036" s="3"/>
      <c r="C1036" s="3"/>
      <c r="D1036" s="32">
        <f t="shared" si="32"/>
        <v>1171</v>
      </c>
      <c r="E1036" s="617">
        <v>1171</v>
      </c>
      <c r="F1036" s="9"/>
      <c r="G1036" s="9"/>
      <c r="H1036" s="606"/>
      <c r="I1036" s="601"/>
      <c r="J1036" s="602"/>
      <c r="K1036" s="603"/>
      <c r="L1036" s="601"/>
      <c r="M1036" s="617"/>
      <c r="N1036" s="614"/>
      <c r="O1036" s="614"/>
      <c r="P1036" s="614"/>
      <c r="Q1036" s="614"/>
      <c r="R1036" s="614"/>
      <c r="S1036" s="614"/>
      <c r="T1036" s="614"/>
      <c r="U1036" s="614"/>
      <c r="V1036" s="614"/>
      <c r="W1036" s="614"/>
      <c r="X1036" s="614"/>
      <c r="Y1036" s="614"/>
      <c r="Z1036" s="614"/>
      <c r="AA1036" s="614"/>
      <c r="AB1036" s="614"/>
      <c r="AC1036" s="614"/>
      <c r="AD1036" s="614"/>
      <c r="AE1036" s="614"/>
      <c r="AF1036" s="614"/>
      <c r="AG1036" s="614"/>
      <c r="AH1036" s="614"/>
      <c r="AI1036" s="614"/>
      <c r="AJ1036" s="614"/>
    </row>
    <row r="1037" spans="1:36" ht="15.75">
      <c r="A1037" s="284" t="s">
        <v>3632</v>
      </c>
      <c r="B1037" s="3"/>
      <c r="C1037" s="3"/>
      <c r="D1037" s="32">
        <f t="shared" si="32"/>
        <v>1958.8000000000002</v>
      </c>
      <c r="E1037" s="617">
        <v>1958.8000000000002</v>
      </c>
      <c r="F1037" s="9"/>
      <c r="G1037" s="9"/>
      <c r="H1037" s="605"/>
      <c r="I1037" s="601"/>
      <c r="J1037" s="602"/>
      <c r="K1037" s="603"/>
      <c r="L1037" s="601"/>
      <c r="M1037" s="617"/>
      <c r="N1037" s="614"/>
      <c r="O1037" s="614"/>
      <c r="P1037" s="614"/>
      <c r="Q1037" s="614"/>
      <c r="R1037" s="614"/>
      <c r="S1037" s="614"/>
      <c r="T1037" s="614"/>
      <c r="U1037" s="614"/>
      <c r="V1037" s="614"/>
      <c r="W1037" s="614"/>
      <c r="X1037" s="614"/>
      <c r="Y1037" s="614"/>
      <c r="Z1037" s="614"/>
      <c r="AA1037" s="614"/>
      <c r="AB1037" s="614"/>
      <c r="AC1037" s="614"/>
      <c r="AD1037" s="614"/>
      <c r="AE1037" s="614"/>
      <c r="AF1037" s="614"/>
      <c r="AG1037" s="614"/>
      <c r="AH1037" s="614"/>
      <c r="AI1037" s="614"/>
      <c r="AJ1037" s="614"/>
    </row>
    <row r="1038" spans="1:36" ht="15.75">
      <c r="A1038" s="107" t="s">
        <v>2733</v>
      </c>
      <c r="B1038" s="3"/>
      <c r="C1038" s="3"/>
      <c r="D1038" s="32">
        <f t="shared" si="32"/>
        <v>2256</v>
      </c>
      <c r="E1038" s="617">
        <v>2256</v>
      </c>
      <c r="F1038" s="9"/>
      <c r="G1038" s="9"/>
      <c r="H1038" s="606"/>
      <c r="I1038" s="601"/>
      <c r="J1038" s="602"/>
      <c r="K1038" s="603"/>
      <c r="L1038" s="601"/>
      <c r="M1038" s="617"/>
      <c r="N1038" s="614"/>
      <c r="O1038" s="614"/>
      <c r="P1038" s="614"/>
      <c r="Q1038" s="614"/>
      <c r="R1038" s="614"/>
      <c r="S1038" s="614"/>
      <c r="T1038" s="614"/>
      <c r="U1038" s="614"/>
      <c r="V1038" s="614"/>
      <c r="W1038" s="614"/>
      <c r="X1038" s="614"/>
      <c r="Y1038" s="614"/>
      <c r="Z1038" s="614"/>
      <c r="AA1038" s="614"/>
      <c r="AB1038" s="614"/>
      <c r="AC1038" s="614"/>
      <c r="AD1038" s="614"/>
      <c r="AE1038" s="614"/>
      <c r="AF1038" s="614"/>
      <c r="AG1038" s="614"/>
      <c r="AH1038" s="614"/>
      <c r="AI1038" s="614"/>
      <c r="AJ1038" s="614"/>
    </row>
    <row r="1039" spans="1:36" ht="15.75">
      <c r="A1039" s="107" t="s">
        <v>704</v>
      </c>
      <c r="B1039" s="3"/>
      <c r="C1039" s="3"/>
      <c r="D1039" s="32">
        <f t="shared" si="32"/>
        <v>3799.6000000000004</v>
      </c>
      <c r="E1039" s="617">
        <v>3799.6000000000004</v>
      </c>
      <c r="F1039" s="9"/>
      <c r="G1039" s="9"/>
      <c r="H1039" s="606"/>
      <c r="I1039" s="601"/>
      <c r="J1039" s="602"/>
      <c r="K1039" s="603"/>
      <c r="L1039" s="601"/>
      <c r="M1039" s="622"/>
      <c r="N1039" s="614"/>
      <c r="O1039" s="614"/>
      <c r="P1039" s="614"/>
      <c r="Q1039" s="614"/>
      <c r="R1039" s="614"/>
      <c r="S1039" s="614"/>
      <c r="T1039" s="614"/>
      <c r="U1039" s="614"/>
      <c r="V1039" s="614"/>
      <c r="W1039" s="614"/>
      <c r="X1039" s="614"/>
      <c r="Y1039" s="614"/>
      <c r="Z1039" s="614"/>
      <c r="AA1039" s="614"/>
      <c r="AB1039" s="614"/>
      <c r="AC1039" s="614"/>
      <c r="AD1039" s="619"/>
      <c r="AE1039" s="614"/>
      <c r="AF1039" s="620"/>
      <c r="AG1039" s="614"/>
      <c r="AH1039" s="614"/>
      <c r="AI1039" s="614"/>
      <c r="AJ1039" s="614"/>
    </row>
    <row r="1040" spans="1:36" ht="15.75">
      <c r="A1040" s="107" t="s">
        <v>2732</v>
      </c>
      <c r="B1040" s="3"/>
      <c r="C1040" s="3"/>
      <c r="D1040" s="32">
        <f t="shared" si="32"/>
        <v>1850.6999999999998</v>
      </c>
      <c r="E1040" s="617">
        <v>1850.6999999999998</v>
      </c>
      <c r="F1040" s="9"/>
      <c r="G1040" s="9"/>
      <c r="H1040" s="606"/>
      <c r="I1040" s="601"/>
      <c r="J1040" s="602"/>
      <c r="K1040" s="603"/>
      <c r="L1040" s="601"/>
      <c r="M1040" s="617"/>
      <c r="N1040" s="614"/>
      <c r="O1040" s="614"/>
      <c r="P1040" s="614"/>
      <c r="Q1040" s="614"/>
      <c r="R1040" s="614"/>
      <c r="S1040" s="614"/>
      <c r="T1040" s="614"/>
      <c r="U1040" s="614"/>
      <c r="V1040" s="614"/>
      <c r="W1040" s="614"/>
      <c r="X1040" s="614"/>
      <c r="Y1040" s="614"/>
      <c r="Z1040" s="614"/>
      <c r="AA1040" s="614"/>
      <c r="AB1040" s="614"/>
      <c r="AC1040" s="614"/>
      <c r="AD1040" s="614"/>
      <c r="AE1040" s="614"/>
      <c r="AF1040" s="614"/>
      <c r="AG1040" s="614"/>
      <c r="AH1040" s="614"/>
      <c r="AI1040" s="614"/>
      <c r="AJ1040" s="614"/>
    </row>
    <row r="1041" spans="1:36" ht="15.75">
      <c r="A1041" s="285" t="s">
        <v>2325</v>
      </c>
      <c r="B1041" s="3"/>
      <c r="C1041" s="3"/>
      <c r="D1041" s="32">
        <f t="shared" si="32"/>
        <v>2383.8000000000002</v>
      </c>
      <c r="E1041" s="617">
        <v>2383.8000000000002</v>
      </c>
      <c r="F1041" s="9"/>
      <c r="G1041" s="9"/>
      <c r="H1041" s="600"/>
      <c r="I1041" s="601"/>
      <c r="J1041" s="602"/>
      <c r="K1041" s="603"/>
      <c r="L1041" s="601"/>
      <c r="M1041" s="617"/>
      <c r="N1041" s="614"/>
      <c r="O1041" s="614"/>
      <c r="P1041" s="614"/>
      <c r="Q1041" s="614"/>
      <c r="R1041" s="614"/>
      <c r="S1041" s="614"/>
      <c r="T1041" s="614"/>
      <c r="U1041" s="614"/>
      <c r="V1041" s="620"/>
      <c r="W1041" s="614"/>
      <c r="X1041" s="614"/>
      <c r="Y1041" s="614"/>
      <c r="Z1041" s="614"/>
      <c r="AA1041" s="614"/>
      <c r="AB1041" s="614"/>
      <c r="AC1041" s="614"/>
      <c r="AD1041" s="614"/>
      <c r="AE1041" s="614"/>
      <c r="AF1041" s="614"/>
      <c r="AG1041" s="614"/>
      <c r="AH1041" s="614"/>
      <c r="AI1041" s="614"/>
      <c r="AJ1041" s="614"/>
    </row>
    <row r="1042" spans="1:36" ht="15.75">
      <c r="A1042" s="107" t="s">
        <v>3633</v>
      </c>
      <c r="B1042" s="3"/>
      <c r="C1042" s="3"/>
      <c r="D1042" s="32">
        <f t="shared" si="32"/>
        <v>1616.3</v>
      </c>
      <c r="E1042" s="617">
        <v>1616.3</v>
      </c>
      <c r="F1042" s="9"/>
      <c r="G1042" s="9"/>
      <c r="H1042" s="606"/>
      <c r="I1042" s="601"/>
      <c r="J1042" s="602"/>
      <c r="K1042" s="603"/>
      <c r="L1042" s="601"/>
      <c r="M1042" s="617"/>
      <c r="N1042" s="614"/>
      <c r="O1042" s="619"/>
      <c r="P1042" s="614"/>
      <c r="Q1042" s="614"/>
      <c r="R1042" s="614"/>
      <c r="S1042" s="614"/>
      <c r="T1042" s="614"/>
      <c r="U1042" s="614"/>
      <c r="V1042" s="614"/>
      <c r="W1042" s="620"/>
      <c r="X1042" s="614"/>
      <c r="Y1042" s="614"/>
      <c r="Z1042" s="614"/>
      <c r="AA1042" s="614"/>
      <c r="AB1042" s="614"/>
      <c r="AC1042" s="614"/>
      <c r="AD1042" s="614"/>
      <c r="AE1042" s="614"/>
      <c r="AF1042" s="614"/>
      <c r="AG1042" s="614"/>
      <c r="AH1042" s="614"/>
      <c r="AI1042" s="614"/>
      <c r="AJ1042" s="614"/>
    </row>
    <row r="1043" spans="1:36" ht="15.75">
      <c r="A1043" s="107" t="s">
        <v>2715</v>
      </c>
      <c r="B1043" s="3"/>
      <c r="C1043" s="3"/>
      <c r="D1043" s="32">
        <f t="shared" si="32"/>
        <v>3106.7000000000003</v>
      </c>
      <c r="E1043" s="617">
        <v>3106.7000000000003</v>
      </c>
      <c r="F1043" s="9"/>
      <c r="G1043" s="9"/>
      <c r="H1043" s="606"/>
      <c r="I1043" s="601"/>
      <c r="J1043" s="602"/>
      <c r="K1043" s="603"/>
      <c r="L1043" s="601"/>
      <c r="M1043" s="617"/>
      <c r="N1043" s="614"/>
      <c r="O1043" s="614"/>
      <c r="P1043" s="614"/>
      <c r="Q1043" s="614"/>
      <c r="R1043" s="614"/>
      <c r="S1043" s="614"/>
      <c r="T1043" s="614"/>
      <c r="U1043" s="614"/>
      <c r="V1043" s="614"/>
      <c r="W1043" s="614"/>
      <c r="X1043" s="614"/>
      <c r="Y1043" s="614"/>
      <c r="Z1043" s="614"/>
      <c r="AA1043" s="614"/>
      <c r="AB1043" s="614"/>
      <c r="AC1043" s="614"/>
      <c r="AD1043" s="614"/>
      <c r="AE1043" s="614"/>
      <c r="AF1043" s="614"/>
      <c r="AG1043" s="614"/>
      <c r="AH1043" s="614"/>
      <c r="AI1043" s="614"/>
      <c r="AJ1043" s="614"/>
    </row>
    <row r="1044" spans="1:36" ht="15.75">
      <c r="A1044" s="107" t="s">
        <v>700</v>
      </c>
      <c r="B1044" s="3"/>
      <c r="C1044" s="3"/>
      <c r="D1044" s="32">
        <f t="shared" si="32"/>
        <v>1671.1000000000001</v>
      </c>
      <c r="E1044" s="617">
        <v>1671.1000000000001</v>
      </c>
      <c r="F1044" s="9"/>
      <c r="G1044" s="9"/>
      <c r="H1044" s="606"/>
      <c r="I1044" s="601"/>
      <c r="J1044" s="602"/>
      <c r="K1044" s="603"/>
      <c r="L1044" s="601"/>
      <c r="M1044" s="617"/>
      <c r="N1044" s="614"/>
      <c r="O1044" s="614"/>
      <c r="P1044" s="614"/>
      <c r="Q1044" s="614"/>
      <c r="R1044" s="614"/>
      <c r="S1044" s="614"/>
      <c r="T1044" s="614"/>
      <c r="U1044" s="614"/>
      <c r="V1044" s="614"/>
      <c r="W1044" s="614"/>
      <c r="X1044" s="614"/>
      <c r="Y1044" s="614"/>
      <c r="Z1044" s="614"/>
      <c r="AA1044" s="614"/>
      <c r="AB1044" s="614"/>
      <c r="AC1044" s="614"/>
      <c r="AD1044" s="614"/>
      <c r="AE1044" s="614"/>
      <c r="AF1044" s="614"/>
      <c r="AG1044" s="614"/>
      <c r="AH1044" s="614"/>
      <c r="AI1044" s="614"/>
      <c r="AJ1044" s="614"/>
    </row>
    <row r="1045" spans="1:36" ht="15.75">
      <c r="A1045" s="284" t="s">
        <v>21</v>
      </c>
      <c r="B1045" s="3"/>
      <c r="C1045" s="3"/>
      <c r="D1045" s="32">
        <f t="shared" si="32"/>
        <v>2783.7999999999997</v>
      </c>
      <c r="E1045" s="617">
        <v>2783.7999999999997</v>
      </c>
      <c r="F1045" s="9"/>
      <c r="G1045" s="9"/>
      <c r="H1045" s="605"/>
      <c r="I1045" s="601"/>
      <c r="J1045" s="602"/>
      <c r="K1045" s="603"/>
      <c r="L1045" s="601"/>
      <c r="M1045" s="617"/>
      <c r="N1045" s="620"/>
      <c r="O1045" s="614"/>
      <c r="P1045" s="614"/>
      <c r="Q1045" s="614"/>
      <c r="R1045" s="614"/>
      <c r="S1045" s="614"/>
      <c r="T1045" s="614"/>
      <c r="U1045" s="614"/>
      <c r="V1045" s="614"/>
      <c r="W1045" s="614"/>
      <c r="X1045" s="614"/>
      <c r="Y1045" s="614"/>
      <c r="Z1045" s="614"/>
      <c r="AA1045" s="614"/>
      <c r="AB1045" s="614"/>
      <c r="AC1045" s="614"/>
      <c r="AD1045" s="614"/>
      <c r="AE1045" s="614"/>
      <c r="AF1045" s="614"/>
      <c r="AG1045" s="614"/>
      <c r="AH1045" s="614"/>
      <c r="AI1045" s="614"/>
      <c r="AJ1045" s="614"/>
    </row>
    <row r="1046" spans="1:36" ht="15.75">
      <c r="A1046" s="107" t="s">
        <v>141</v>
      </c>
      <c r="B1046" s="3"/>
      <c r="C1046" s="3"/>
      <c r="D1046" s="32">
        <f t="shared" si="32"/>
        <v>3792.0999999999995</v>
      </c>
      <c r="E1046" s="617">
        <v>3792.0999999999995</v>
      </c>
      <c r="F1046" s="9"/>
      <c r="G1046" s="9"/>
      <c r="H1046" s="606"/>
      <c r="I1046" s="601"/>
      <c r="J1046" s="602"/>
      <c r="K1046" s="603"/>
      <c r="L1046" s="601"/>
      <c r="M1046" s="617"/>
      <c r="N1046" s="614"/>
      <c r="O1046" s="614"/>
      <c r="P1046" s="614"/>
      <c r="Q1046" s="614"/>
      <c r="R1046" s="614"/>
      <c r="S1046" s="614"/>
      <c r="T1046" s="614"/>
      <c r="U1046" s="614"/>
      <c r="V1046" s="618"/>
      <c r="W1046" s="614"/>
      <c r="X1046" s="620"/>
      <c r="Y1046" s="614"/>
      <c r="Z1046" s="614"/>
      <c r="AA1046" s="614"/>
      <c r="AB1046" s="614"/>
      <c r="AC1046" s="618"/>
      <c r="AD1046" s="618"/>
      <c r="AE1046" s="614"/>
      <c r="AF1046" s="614"/>
      <c r="AG1046" s="614"/>
      <c r="AH1046" s="614"/>
      <c r="AI1046" s="619"/>
      <c r="AJ1046" s="614"/>
    </row>
    <row r="1047" spans="1:36" ht="15.75">
      <c r="A1047" s="107" t="s">
        <v>2193</v>
      </c>
      <c r="B1047" s="3"/>
      <c r="C1047" s="3"/>
      <c r="D1047" s="32">
        <f t="shared" si="32"/>
        <v>1481.1</v>
      </c>
      <c r="E1047" s="617">
        <v>1481.1</v>
      </c>
      <c r="F1047" s="9"/>
      <c r="G1047" s="9"/>
      <c r="H1047" s="606"/>
      <c r="I1047" s="601"/>
      <c r="J1047" s="602"/>
      <c r="K1047" s="603"/>
      <c r="L1047" s="601"/>
      <c r="M1047" s="617"/>
      <c r="N1047" s="614"/>
      <c r="O1047" s="614"/>
      <c r="P1047" s="614"/>
      <c r="Q1047" s="614"/>
      <c r="R1047" s="614"/>
      <c r="S1047" s="614"/>
      <c r="T1047" s="614"/>
      <c r="U1047" s="620"/>
      <c r="V1047" s="614"/>
      <c r="W1047" s="614"/>
      <c r="X1047" s="614"/>
      <c r="Y1047" s="614"/>
      <c r="Z1047" s="614"/>
      <c r="AA1047" s="614"/>
      <c r="AB1047" s="614"/>
      <c r="AC1047" s="614"/>
      <c r="AD1047" s="614"/>
      <c r="AE1047" s="614"/>
      <c r="AF1047" s="614"/>
      <c r="AG1047" s="614"/>
      <c r="AH1047" s="614"/>
      <c r="AI1047" s="614"/>
      <c r="AJ1047" s="614"/>
    </row>
    <row r="1048" spans="1:36" ht="15.75">
      <c r="A1048" s="285" t="s">
        <v>1667</v>
      </c>
      <c r="B1048" s="3"/>
      <c r="C1048" s="3"/>
      <c r="D1048" s="32">
        <f t="shared" si="32"/>
        <v>1165.1000000000001</v>
      </c>
      <c r="E1048" s="617">
        <v>1165.1000000000001</v>
      </c>
      <c r="F1048" s="9"/>
      <c r="G1048" s="9"/>
      <c r="H1048" s="600"/>
      <c r="I1048" s="601"/>
      <c r="J1048" s="602"/>
      <c r="K1048" s="603"/>
      <c r="L1048" s="601"/>
      <c r="M1048" s="617"/>
      <c r="N1048" s="614"/>
      <c r="O1048" s="614"/>
      <c r="P1048" s="614"/>
      <c r="Q1048" s="614"/>
      <c r="R1048" s="614"/>
      <c r="S1048" s="614"/>
      <c r="T1048" s="614"/>
      <c r="U1048" s="614"/>
      <c r="V1048" s="614"/>
      <c r="W1048" s="614"/>
      <c r="X1048" s="614"/>
      <c r="Y1048" s="614"/>
      <c r="Z1048" s="614"/>
      <c r="AA1048" s="614"/>
      <c r="AB1048" s="620"/>
      <c r="AC1048" s="614"/>
      <c r="AD1048" s="614"/>
      <c r="AE1048" s="614"/>
      <c r="AF1048" s="614"/>
      <c r="AG1048" s="614"/>
      <c r="AH1048" s="614"/>
      <c r="AI1048" s="614"/>
      <c r="AJ1048" s="614"/>
    </row>
    <row r="1049" spans="1:36" ht="15.75">
      <c r="A1049" s="284" t="s">
        <v>3634</v>
      </c>
      <c r="B1049" s="3"/>
      <c r="C1049" s="3"/>
      <c r="D1049" s="32">
        <f t="shared" ref="D1049:D1080" si="33">SUM(E1049:DZ1049)</f>
        <v>1887.5999999999997</v>
      </c>
      <c r="E1049" s="617">
        <v>1887.5999999999997</v>
      </c>
      <c r="F1049" s="9"/>
      <c r="G1049" s="9"/>
      <c r="H1049" s="605"/>
      <c r="I1049" s="601"/>
      <c r="J1049" s="602"/>
      <c r="K1049" s="603"/>
      <c r="L1049" s="601"/>
      <c r="M1049" s="617"/>
      <c r="N1049" s="614"/>
      <c r="O1049" s="614"/>
      <c r="P1049" s="614"/>
      <c r="Q1049" s="614"/>
      <c r="R1049" s="614"/>
      <c r="S1049" s="614"/>
      <c r="T1049" s="614"/>
      <c r="U1049" s="614"/>
      <c r="V1049" s="614"/>
      <c r="W1049" s="614"/>
      <c r="X1049" s="614"/>
      <c r="Y1049" s="614"/>
      <c r="Z1049" s="614"/>
      <c r="AA1049" s="614"/>
      <c r="AB1049" s="614"/>
      <c r="AC1049" s="614"/>
      <c r="AD1049" s="614"/>
      <c r="AE1049" s="614"/>
      <c r="AF1049" s="614"/>
      <c r="AG1049" s="614"/>
      <c r="AH1049" s="614"/>
      <c r="AI1049" s="614"/>
      <c r="AJ1049" s="614"/>
    </row>
    <row r="1050" spans="1:36" ht="15.75">
      <c r="A1050" s="107" t="s">
        <v>2726</v>
      </c>
      <c r="B1050" s="3"/>
      <c r="C1050" s="3"/>
      <c r="D1050" s="32">
        <f t="shared" si="33"/>
        <v>3537.7</v>
      </c>
      <c r="E1050" s="617">
        <v>3537.7</v>
      </c>
      <c r="F1050" s="9"/>
      <c r="G1050" s="9"/>
      <c r="H1050" s="606"/>
      <c r="I1050" s="601"/>
      <c r="J1050" s="602"/>
      <c r="K1050" s="603"/>
      <c r="L1050" s="601"/>
      <c r="M1050" s="617"/>
      <c r="N1050" s="614"/>
      <c r="O1050" s="614"/>
      <c r="P1050" s="614"/>
      <c r="Q1050" s="614"/>
      <c r="R1050" s="614"/>
      <c r="S1050" s="614"/>
      <c r="T1050" s="618"/>
      <c r="U1050" s="614"/>
      <c r="V1050" s="614"/>
      <c r="W1050" s="614"/>
      <c r="X1050" s="614"/>
      <c r="Y1050" s="614"/>
      <c r="Z1050" s="614"/>
      <c r="AA1050" s="614"/>
      <c r="AB1050" s="614"/>
      <c r="AC1050" s="614"/>
      <c r="AD1050" s="614"/>
      <c r="AE1050" s="614"/>
      <c r="AF1050" s="614"/>
      <c r="AG1050" s="614"/>
      <c r="AH1050" s="614"/>
      <c r="AI1050" s="614"/>
      <c r="AJ1050" s="614"/>
    </row>
    <row r="1051" spans="1:36" ht="15.75">
      <c r="A1051" s="107" t="s">
        <v>2203</v>
      </c>
      <c r="B1051" s="3"/>
      <c r="C1051" s="3"/>
      <c r="D1051" s="32">
        <f t="shared" si="33"/>
        <v>3083.4999999999995</v>
      </c>
      <c r="E1051" s="617">
        <v>3083.4999999999995</v>
      </c>
      <c r="F1051" s="9"/>
      <c r="G1051" s="9"/>
      <c r="H1051" s="606"/>
      <c r="I1051" s="601"/>
      <c r="J1051" s="602"/>
      <c r="K1051" s="603"/>
      <c r="L1051" s="601"/>
      <c r="M1051" s="617"/>
      <c r="N1051" s="614"/>
      <c r="O1051" s="614"/>
      <c r="P1051" s="614"/>
      <c r="Q1051" s="614"/>
      <c r="R1051" s="614"/>
      <c r="S1051" s="614"/>
      <c r="T1051" s="614"/>
      <c r="U1051" s="614"/>
      <c r="V1051" s="614"/>
      <c r="W1051" s="614"/>
      <c r="X1051" s="614"/>
      <c r="Y1051" s="614"/>
      <c r="Z1051" s="614"/>
      <c r="AA1051" s="614"/>
      <c r="AB1051" s="614"/>
      <c r="AC1051" s="614"/>
      <c r="AD1051" s="614"/>
      <c r="AE1051" s="614"/>
      <c r="AF1051" s="614"/>
      <c r="AG1051" s="614"/>
      <c r="AH1051" s="614"/>
      <c r="AI1051" s="614"/>
      <c r="AJ1051" s="614"/>
    </row>
    <row r="1052" spans="1:36" ht="15.75">
      <c r="A1052" s="285" t="s">
        <v>1668</v>
      </c>
      <c r="B1052" s="3"/>
      <c r="C1052" s="3"/>
      <c r="D1052" s="32">
        <f t="shared" si="33"/>
        <v>1723.3999999999999</v>
      </c>
      <c r="E1052" s="617">
        <v>1723.3999999999999</v>
      </c>
      <c r="F1052" s="9"/>
      <c r="G1052" s="9"/>
      <c r="H1052" s="600"/>
      <c r="I1052" s="601"/>
      <c r="J1052" s="602"/>
      <c r="K1052" s="603"/>
      <c r="L1052" s="601"/>
      <c r="M1052" s="617"/>
      <c r="N1052" s="614"/>
      <c r="O1052" s="614"/>
      <c r="P1052" s="614"/>
      <c r="Q1052" s="614"/>
      <c r="R1052" s="614"/>
      <c r="S1052" s="614"/>
      <c r="T1052" s="614"/>
      <c r="U1052" s="614"/>
      <c r="V1052" s="614"/>
      <c r="W1052" s="618"/>
      <c r="X1052" s="614"/>
      <c r="Y1052" s="614"/>
      <c r="Z1052" s="614"/>
      <c r="AA1052" s="614"/>
      <c r="AB1052" s="614"/>
      <c r="AC1052" s="614"/>
      <c r="AD1052" s="614"/>
      <c r="AE1052" s="614"/>
      <c r="AF1052" s="614"/>
      <c r="AG1052" s="614"/>
      <c r="AH1052" s="614"/>
      <c r="AI1052" s="614"/>
      <c r="AJ1052" s="614"/>
    </row>
    <row r="1053" spans="1:36" ht="15.75">
      <c r="A1053" s="284" t="s">
        <v>3635</v>
      </c>
      <c r="B1053" s="3"/>
      <c r="C1053" s="3"/>
      <c r="D1053" s="32">
        <f t="shared" si="33"/>
        <v>1092.3</v>
      </c>
      <c r="E1053" s="617">
        <v>1092.3</v>
      </c>
      <c r="F1053" s="9"/>
      <c r="G1053" s="9"/>
      <c r="H1053" s="605"/>
      <c r="I1053" s="601"/>
      <c r="J1053" s="602"/>
      <c r="K1053" s="603"/>
      <c r="L1053" s="601"/>
      <c r="M1053" s="617"/>
      <c r="N1053" s="614"/>
      <c r="O1053" s="614"/>
      <c r="P1053" s="614"/>
      <c r="Q1053" s="614"/>
      <c r="R1053" s="614"/>
      <c r="S1053" s="614"/>
      <c r="T1053" s="614"/>
      <c r="U1053" s="614"/>
      <c r="V1053" s="614"/>
      <c r="W1053" s="614"/>
      <c r="X1053" s="614"/>
      <c r="Y1053" s="614"/>
      <c r="Z1053" s="614"/>
      <c r="AA1053" s="614"/>
      <c r="AB1053" s="614"/>
      <c r="AC1053" s="614"/>
      <c r="AD1053" s="614"/>
      <c r="AE1053" s="614"/>
      <c r="AF1053" s="614"/>
      <c r="AG1053" s="614"/>
      <c r="AH1053" s="614"/>
      <c r="AI1053" s="614"/>
      <c r="AJ1053" s="614"/>
    </row>
    <row r="1054" spans="1:36" ht="15.75">
      <c r="A1054" s="284" t="s">
        <v>3636</v>
      </c>
      <c r="B1054" s="3"/>
      <c r="C1054" s="3"/>
      <c r="D1054" s="32">
        <f t="shared" si="33"/>
        <v>1630.4999999999998</v>
      </c>
      <c r="E1054" s="617">
        <v>1630.4999999999998</v>
      </c>
      <c r="F1054" s="9"/>
      <c r="G1054" s="9"/>
      <c r="H1054" s="605"/>
      <c r="I1054" s="601"/>
      <c r="J1054" s="602"/>
      <c r="K1054" s="603"/>
      <c r="L1054" s="601"/>
      <c r="M1054" s="617"/>
      <c r="N1054" s="614"/>
      <c r="O1054" s="614"/>
      <c r="P1054" s="614"/>
      <c r="Q1054" s="614"/>
      <c r="R1054" s="614"/>
      <c r="S1054" s="614"/>
      <c r="T1054" s="614"/>
      <c r="U1054" s="614"/>
      <c r="V1054" s="614"/>
      <c r="W1054" s="614"/>
      <c r="X1054" s="614"/>
      <c r="Y1054" s="614"/>
      <c r="Z1054" s="614"/>
      <c r="AA1054" s="614"/>
      <c r="AB1054" s="614"/>
      <c r="AC1054" s="614"/>
      <c r="AD1054" s="614"/>
      <c r="AE1054" s="614"/>
      <c r="AF1054" s="614"/>
      <c r="AG1054" s="614"/>
      <c r="AH1054" s="614"/>
      <c r="AI1054" s="614"/>
      <c r="AJ1054" s="614"/>
    </row>
    <row r="1055" spans="1:36" ht="15.75">
      <c r="A1055" s="107" t="s">
        <v>667</v>
      </c>
      <c r="B1055" s="3"/>
      <c r="C1055" s="3"/>
      <c r="D1055" s="32">
        <f t="shared" si="33"/>
        <v>2940.8999999999996</v>
      </c>
      <c r="E1055" s="617">
        <v>2940.8999999999996</v>
      </c>
      <c r="F1055" s="9"/>
      <c r="G1055" s="9"/>
      <c r="H1055" s="606"/>
      <c r="I1055" s="601"/>
      <c r="J1055" s="602"/>
      <c r="K1055" s="603"/>
      <c r="L1055" s="601"/>
      <c r="M1055" s="617"/>
      <c r="N1055" s="614"/>
      <c r="O1055" s="614"/>
      <c r="P1055" s="614"/>
      <c r="Q1055" s="614"/>
      <c r="R1055" s="614"/>
      <c r="S1055" s="614"/>
      <c r="T1055" s="614"/>
      <c r="U1055" s="614"/>
      <c r="V1055" s="614"/>
      <c r="W1055" s="614"/>
      <c r="X1055" s="614"/>
      <c r="Y1055" s="614"/>
      <c r="Z1055" s="614"/>
      <c r="AA1055" s="614"/>
      <c r="AB1055" s="614"/>
      <c r="AC1055" s="614"/>
      <c r="AD1055" s="614"/>
      <c r="AE1055" s="614"/>
      <c r="AF1055" s="614"/>
      <c r="AG1055" s="614"/>
      <c r="AH1055" s="614"/>
      <c r="AI1055" s="614"/>
      <c r="AJ1055" s="614"/>
    </row>
    <row r="1056" spans="1:36" ht="15.75">
      <c r="A1056" s="107" t="s">
        <v>2202</v>
      </c>
      <c r="B1056" s="3"/>
      <c r="C1056" s="3"/>
      <c r="D1056" s="32">
        <f t="shared" si="33"/>
        <v>3169.7000000000007</v>
      </c>
      <c r="E1056" s="617">
        <v>3169.7000000000007</v>
      </c>
      <c r="F1056" s="9"/>
      <c r="G1056" s="9"/>
      <c r="H1056" s="606"/>
      <c r="I1056" s="601"/>
      <c r="J1056" s="602"/>
      <c r="K1056" s="603"/>
      <c r="L1056" s="601"/>
      <c r="M1056" s="617"/>
      <c r="N1056" s="614"/>
      <c r="O1056" s="614"/>
      <c r="P1056" s="614"/>
      <c r="Q1056" s="614"/>
      <c r="R1056" s="614"/>
      <c r="S1056" s="614"/>
      <c r="T1056" s="614"/>
      <c r="U1056" s="614"/>
      <c r="V1056" s="614"/>
      <c r="W1056" s="614"/>
      <c r="X1056" s="614"/>
      <c r="Y1056" s="614"/>
      <c r="Z1056" s="614"/>
      <c r="AA1056" s="614"/>
      <c r="AB1056" s="614"/>
      <c r="AC1056" s="614"/>
      <c r="AD1056" s="614"/>
      <c r="AE1056" s="614"/>
      <c r="AF1056" s="614"/>
      <c r="AG1056" s="614"/>
      <c r="AH1056" s="614"/>
      <c r="AI1056" s="614"/>
      <c r="AJ1056" s="614"/>
    </row>
    <row r="1057" spans="1:36" ht="15.75">
      <c r="A1057" s="107" t="s">
        <v>2209</v>
      </c>
      <c r="B1057" s="3"/>
      <c r="C1057" s="3"/>
      <c r="D1057" s="32">
        <f t="shared" si="33"/>
        <v>1144.3000000000002</v>
      </c>
      <c r="E1057" s="617">
        <v>1144.3000000000002</v>
      </c>
      <c r="F1057" s="9"/>
      <c r="G1057" s="9"/>
      <c r="H1057" s="606"/>
      <c r="I1057" s="601"/>
      <c r="J1057" s="602"/>
      <c r="K1057" s="603"/>
      <c r="L1057" s="601"/>
      <c r="M1057" s="617"/>
      <c r="N1057" s="614"/>
      <c r="O1057" s="614"/>
      <c r="P1057" s="614"/>
      <c r="Q1057" s="614"/>
      <c r="R1057" s="614"/>
      <c r="S1057" s="614"/>
      <c r="T1057" s="614"/>
      <c r="U1057" s="614"/>
      <c r="V1057" s="614"/>
      <c r="W1057" s="614"/>
      <c r="X1057" s="614"/>
      <c r="Y1057" s="614"/>
      <c r="Z1057" s="614"/>
      <c r="AA1057" s="614"/>
      <c r="AB1057" s="614"/>
      <c r="AC1057" s="614"/>
      <c r="AD1057" s="614"/>
      <c r="AE1057" s="614"/>
      <c r="AF1057" s="614"/>
      <c r="AG1057" s="614"/>
      <c r="AH1057" s="614"/>
      <c r="AI1057" s="614"/>
      <c r="AJ1057" s="614"/>
    </row>
    <row r="1058" spans="1:36" ht="15.75">
      <c r="A1058" s="107" t="s">
        <v>668</v>
      </c>
      <c r="B1058" s="3"/>
      <c r="C1058" s="3"/>
      <c r="D1058" s="32">
        <f t="shared" si="33"/>
        <v>2106.3000000000002</v>
      </c>
      <c r="E1058" s="617">
        <v>2106.3000000000002</v>
      </c>
      <c r="F1058" s="9"/>
      <c r="G1058" s="9"/>
      <c r="H1058" s="606"/>
      <c r="I1058" s="601"/>
      <c r="J1058" s="602"/>
      <c r="K1058" s="603"/>
      <c r="L1058" s="601"/>
      <c r="M1058" s="617"/>
      <c r="N1058" s="614"/>
      <c r="O1058" s="614"/>
      <c r="P1058" s="614"/>
      <c r="Q1058" s="618"/>
      <c r="R1058" s="614"/>
      <c r="S1058" s="619"/>
      <c r="T1058" s="614"/>
      <c r="U1058" s="614"/>
      <c r="V1058" s="614"/>
      <c r="W1058" s="614"/>
      <c r="X1058" s="614"/>
      <c r="Y1058" s="620"/>
      <c r="Z1058" s="614"/>
      <c r="AA1058" s="614"/>
      <c r="AB1058" s="614"/>
      <c r="AC1058" s="614"/>
      <c r="AD1058" s="614"/>
      <c r="AE1058" s="614"/>
      <c r="AF1058" s="614"/>
      <c r="AG1058" s="614"/>
      <c r="AH1058" s="620"/>
      <c r="AI1058" s="614"/>
      <c r="AJ1058" s="614"/>
    </row>
    <row r="1059" spans="1:36" ht="15.75">
      <c r="A1059" s="107" t="s">
        <v>3637</v>
      </c>
      <c r="B1059" s="3"/>
      <c r="C1059" s="3"/>
      <c r="D1059" s="32">
        <f t="shared" si="33"/>
        <v>1266.2999999999997</v>
      </c>
      <c r="E1059" s="617">
        <v>1266.2999999999997</v>
      </c>
      <c r="F1059" s="9"/>
      <c r="G1059" s="9"/>
      <c r="H1059" s="606"/>
      <c r="I1059" s="601"/>
      <c r="J1059" s="602"/>
      <c r="K1059" s="603"/>
      <c r="L1059" s="601"/>
      <c r="M1059" s="617"/>
      <c r="N1059" s="614"/>
      <c r="O1059" s="614"/>
      <c r="P1059" s="614"/>
      <c r="Q1059" s="614"/>
      <c r="R1059" s="614"/>
      <c r="S1059" s="614"/>
      <c r="T1059" s="614"/>
      <c r="U1059" s="614"/>
      <c r="V1059" s="614"/>
      <c r="W1059" s="614"/>
      <c r="X1059" s="614"/>
      <c r="Y1059" s="619"/>
      <c r="Z1059" s="614"/>
      <c r="AA1059" s="614"/>
      <c r="AB1059" s="614"/>
      <c r="AC1059" s="614"/>
      <c r="AD1059" s="614"/>
      <c r="AE1059" s="614"/>
      <c r="AF1059" s="614"/>
      <c r="AG1059" s="614"/>
      <c r="AH1059" s="614"/>
      <c r="AI1059" s="614"/>
      <c r="AJ1059" s="614"/>
    </row>
    <row r="1060" spans="1:36" ht="15.75">
      <c r="A1060" s="285" t="s">
        <v>23</v>
      </c>
      <c r="B1060" s="3"/>
      <c r="C1060" s="3"/>
      <c r="D1060" s="32">
        <f t="shared" si="33"/>
        <v>1952.5000000000002</v>
      </c>
      <c r="E1060" s="617">
        <v>1952.5000000000002</v>
      </c>
      <c r="F1060" s="9"/>
      <c r="G1060" s="9"/>
      <c r="H1060" s="600"/>
      <c r="I1060" s="601"/>
      <c r="J1060" s="602"/>
      <c r="K1060" s="603"/>
      <c r="L1060" s="601"/>
      <c r="M1060" s="617"/>
      <c r="N1060" s="614"/>
      <c r="O1060" s="614"/>
      <c r="P1060" s="614"/>
      <c r="Q1060" s="614"/>
      <c r="R1060" s="614"/>
      <c r="S1060" s="614"/>
      <c r="T1060" s="614"/>
      <c r="U1060" s="614"/>
      <c r="V1060" s="614"/>
      <c r="W1060" s="614"/>
      <c r="X1060" s="614"/>
      <c r="Y1060" s="614"/>
      <c r="Z1060" s="614"/>
      <c r="AA1060" s="614"/>
      <c r="AB1060" s="614"/>
      <c r="AC1060" s="614"/>
      <c r="AD1060" s="614"/>
      <c r="AE1060" s="614"/>
      <c r="AF1060" s="614"/>
      <c r="AG1060" s="614"/>
      <c r="AH1060" s="614"/>
      <c r="AI1060" s="614"/>
      <c r="AJ1060" s="614"/>
    </row>
    <row r="1061" spans="1:36" ht="15.75">
      <c r="A1061" s="285" t="s">
        <v>25</v>
      </c>
      <c r="B1061" s="3"/>
      <c r="C1061" s="3"/>
      <c r="D1061" s="32">
        <f t="shared" si="33"/>
        <v>3273.2999999999997</v>
      </c>
      <c r="E1061" s="617">
        <v>3273.2999999999997</v>
      </c>
      <c r="F1061" s="9"/>
      <c r="G1061" s="9"/>
      <c r="H1061" s="600"/>
      <c r="I1061" s="601"/>
      <c r="J1061" s="602"/>
      <c r="K1061" s="603"/>
      <c r="L1061" s="601"/>
      <c r="M1061" s="617"/>
      <c r="N1061" s="614"/>
      <c r="O1061" s="614"/>
      <c r="P1061" s="614"/>
      <c r="Q1061" s="614"/>
      <c r="R1061" s="614"/>
      <c r="S1061" s="614"/>
      <c r="T1061" s="614"/>
      <c r="U1061" s="614"/>
      <c r="V1061" s="614"/>
      <c r="W1061" s="614"/>
      <c r="X1061" s="614"/>
      <c r="Y1061" s="614"/>
      <c r="Z1061" s="614"/>
      <c r="AA1061" s="614"/>
      <c r="AB1061" s="614"/>
      <c r="AC1061" s="614"/>
      <c r="AD1061" s="614"/>
      <c r="AE1061" s="614"/>
      <c r="AF1061" s="614"/>
      <c r="AG1061" s="614"/>
      <c r="AH1061" s="614"/>
      <c r="AI1061" s="614"/>
      <c r="AJ1061" s="614"/>
    </row>
    <row r="1062" spans="1:36" ht="15.75">
      <c r="A1062" s="107" t="s">
        <v>2712</v>
      </c>
      <c r="B1062" s="3"/>
      <c r="C1062" s="3"/>
      <c r="D1062" s="32">
        <f t="shared" si="33"/>
        <v>3149.7</v>
      </c>
      <c r="E1062" s="617">
        <v>3149.7</v>
      </c>
      <c r="F1062" s="9"/>
      <c r="G1062" s="9"/>
      <c r="H1062" s="606"/>
      <c r="I1062" s="601"/>
      <c r="J1062" s="602"/>
      <c r="K1062" s="603"/>
      <c r="L1062" s="601"/>
      <c r="M1062" s="617"/>
      <c r="N1062" s="619"/>
      <c r="O1062" s="614"/>
      <c r="P1062" s="614"/>
      <c r="Q1062" s="614"/>
      <c r="R1062" s="614"/>
      <c r="S1062" s="614"/>
      <c r="T1062" s="614"/>
      <c r="U1062" s="614"/>
      <c r="V1062" s="614"/>
      <c r="W1062" s="614"/>
      <c r="X1062" s="614"/>
      <c r="Y1062" s="614"/>
      <c r="Z1062" s="614"/>
      <c r="AA1062" s="614"/>
      <c r="AB1062" s="614"/>
      <c r="AC1062" s="614"/>
      <c r="AD1062" s="614"/>
      <c r="AE1062" s="614"/>
      <c r="AF1062" s="614"/>
      <c r="AG1062" s="614"/>
      <c r="AH1062" s="614"/>
      <c r="AI1062" s="614"/>
      <c r="AJ1062" s="614"/>
    </row>
    <row r="1063" spans="1:36" ht="15.75">
      <c r="A1063" s="106" t="s">
        <v>1343</v>
      </c>
      <c r="B1063" s="3"/>
      <c r="C1063" s="3"/>
      <c r="D1063" s="32">
        <f t="shared" si="33"/>
        <v>2488</v>
      </c>
      <c r="E1063" s="617">
        <v>2488</v>
      </c>
      <c r="F1063" s="9"/>
      <c r="G1063" s="9"/>
      <c r="H1063" s="503"/>
      <c r="I1063" s="601"/>
      <c r="J1063" s="602"/>
      <c r="K1063" s="603"/>
      <c r="L1063" s="601"/>
      <c r="M1063" s="617"/>
      <c r="N1063" s="614"/>
      <c r="O1063" s="614"/>
      <c r="P1063" s="614"/>
      <c r="Q1063" s="614"/>
      <c r="R1063" s="614"/>
      <c r="S1063" s="614"/>
      <c r="T1063" s="614"/>
      <c r="U1063" s="614"/>
      <c r="V1063" s="614"/>
      <c r="W1063" s="614"/>
      <c r="X1063" s="614"/>
      <c r="Y1063" s="614"/>
      <c r="Z1063" s="614"/>
      <c r="AA1063" s="614"/>
      <c r="AB1063" s="614"/>
      <c r="AC1063" s="614"/>
      <c r="AD1063" s="614"/>
      <c r="AE1063" s="614"/>
      <c r="AF1063" s="614"/>
      <c r="AG1063" s="614"/>
      <c r="AH1063" s="614"/>
      <c r="AI1063" s="614"/>
      <c r="AJ1063" s="614"/>
    </row>
    <row r="1064" spans="1:36" ht="15.75">
      <c r="A1064" s="106" t="s">
        <v>1345</v>
      </c>
      <c r="B1064" s="3"/>
      <c r="C1064" s="3"/>
      <c r="D1064" s="32">
        <f t="shared" si="33"/>
        <v>2646.7000000000003</v>
      </c>
      <c r="E1064" s="617">
        <v>2646.7000000000003</v>
      </c>
      <c r="F1064" s="9"/>
      <c r="G1064" s="9"/>
      <c r="H1064" s="503"/>
      <c r="I1064" s="601"/>
      <c r="J1064" s="602"/>
      <c r="K1064" s="603"/>
      <c r="L1064" s="601"/>
      <c r="M1064" s="617"/>
      <c r="N1064" s="614"/>
      <c r="O1064" s="614"/>
      <c r="P1064" s="614"/>
      <c r="Q1064" s="614"/>
      <c r="R1064" s="614"/>
      <c r="S1064" s="614"/>
      <c r="T1064" s="614"/>
      <c r="U1064" s="614"/>
      <c r="V1064" s="614"/>
      <c r="W1064" s="614"/>
      <c r="X1064" s="614"/>
      <c r="Y1064" s="614"/>
      <c r="Z1064" s="614"/>
      <c r="AA1064" s="614"/>
      <c r="AB1064" s="614"/>
      <c r="AC1064" s="614"/>
      <c r="AD1064" s="614"/>
      <c r="AE1064" s="614"/>
      <c r="AF1064" s="614"/>
      <c r="AG1064" s="614"/>
      <c r="AH1064" s="614"/>
      <c r="AI1064" s="614"/>
      <c r="AJ1064" s="614"/>
    </row>
    <row r="1065" spans="1:36" ht="15.75">
      <c r="A1065" s="107" t="s">
        <v>2713</v>
      </c>
      <c r="B1065" s="3"/>
      <c r="C1065" s="3"/>
      <c r="D1065" s="32">
        <f t="shared" si="33"/>
        <v>1624.4</v>
      </c>
      <c r="E1065" s="617">
        <v>1624.4</v>
      </c>
      <c r="F1065" s="9"/>
      <c r="G1065" s="9"/>
      <c r="H1065" s="606"/>
      <c r="I1065" s="601"/>
      <c r="J1065" s="602"/>
      <c r="K1065" s="603"/>
      <c r="L1065" s="601"/>
      <c r="M1065" s="617"/>
      <c r="N1065" s="614"/>
      <c r="O1065" s="614"/>
      <c r="P1065" s="614"/>
      <c r="Q1065" s="614"/>
      <c r="R1065" s="614"/>
      <c r="S1065" s="614"/>
      <c r="T1065" s="614"/>
      <c r="U1065" s="614"/>
      <c r="V1065" s="614"/>
      <c r="W1065" s="614"/>
      <c r="X1065" s="614"/>
      <c r="Y1065" s="614"/>
      <c r="Z1065" s="614"/>
      <c r="AA1065" s="614"/>
      <c r="AB1065" s="614"/>
      <c r="AC1065" s="614"/>
      <c r="AD1065" s="614"/>
      <c r="AE1065" s="614"/>
      <c r="AF1065" s="614"/>
      <c r="AG1065" s="614"/>
      <c r="AH1065" s="614"/>
      <c r="AI1065" s="614"/>
      <c r="AJ1065" s="614"/>
    </row>
    <row r="1066" spans="1:36" ht="15.75">
      <c r="A1066" s="284" t="s">
        <v>3638</v>
      </c>
      <c r="B1066" s="3"/>
      <c r="C1066" s="3"/>
      <c r="D1066" s="32">
        <f t="shared" si="33"/>
        <v>1921.5999999999997</v>
      </c>
      <c r="E1066" s="617">
        <v>1921.5999999999997</v>
      </c>
      <c r="F1066" s="9"/>
      <c r="G1066" s="9"/>
      <c r="H1066" s="605"/>
      <c r="I1066" s="601"/>
      <c r="J1066" s="602"/>
      <c r="K1066" s="603"/>
      <c r="L1066" s="601"/>
      <c r="M1066" s="617"/>
      <c r="N1066" s="614"/>
      <c r="O1066" s="614"/>
      <c r="P1066" s="614"/>
      <c r="Q1066" s="614"/>
      <c r="R1066" s="614"/>
      <c r="S1066" s="614"/>
      <c r="T1066" s="614"/>
      <c r="U1066" s="614"/>
      <c r="V1066" s="614"/>
      <c r="W1066" s="614"/>
      <c r="X1066" s="614"/>
      <c r="Y1066" s="614"/>
      <c r="Z1066" s="614"/>
      <c r="AA1066" s="614"/>
      <c r="AB1066" s="614"/>
      <c r="AC1066" s="614"/>
      <c r="AD1066" s="614"/>
      <c r="AE1066" s="614"/>
      <c r="AF1066" s="614"/>
      <c r="AG1066" s="614"/>
      <c r="AH1066" s="614"/>
      <c r="AI1066" s="614"/>
      <c r="AJ1066" s="614"/>
    </row>
    <row r="1067" spans="1:36" ht="15.75">
      <c r="A1067" s="284" t="s">
        <v>3639</v>
      </c>
      <c r="B1067" s="3"/>
      <c r="C1067" s="3"/>
      <c r="D1067" s="32">
        <f t="shared" si="33"/>
        <v>2211.3000000000002</v>
      </c>
      <c r="E1067" s="617">
        <v>2211.3000000000002</v>
      </c>
      <c r="F1067" s="9"/>
      <c r="G1067" s="9"/>
      <c r="H1067" s="605"/>
      <c r="I1067" s="601"/>
      <c r="J1067" s="602"/>
      <c r="K1067" s="603"/>
      <c r="L1067" s="601"/>
      <c r="M1067" s="617"/>
      <c r="N1067" s="614"/>
      <c r="O1067" s="614"/>
      <c r="P1067" s="614"/>
      <c r="Q1067" s="614"/>
      <c r="R1067" s="614"/>
      <c r="S1067" s="614"/>
      <c r="T1067" s="614"/>
      <c r="U1067" s="614"/>
      <c r="V1067" s="614"/>
      <c r="W1067" s="614"/>
      <c r="X1067" s="614"/>
      <c r="Y1067" s="614"/>
      <c r="Z1067" s="614"/>
      <c r="AA1067" s="614"/>
      <c r="AB1067" s="614"/>
      <c r="AC1067" s="614"/>
      <c r="AD1067" s="614"/>
      <c r="AE1067" s="614"/>
      <c r="AF1067" s="614"/>
      <c r="AG1067" s="614"/>
      <c r="AH1067" s="614"/>
      <c r="AI1067" s="614"/>
      <c r="AJ1067" s="614"/>
    </row>
    <row r="1068" spans="1:36" ht="15.75">
      <c r="A1068" s="107" t="s">
        <v>2198</v>
      </c>
      <c r="B1068" s="3"/>
      <c r="C1068" s="3"/>
      <c r="D1068" s="32">
        <f t="shared" si="33"/>
        <v>2102.1999999999998</v>
      </c>
      <c r="E1068" s="617">
        <v>2102.1999999999998</v>
      </c>
      <c r="F1068" s="9"/>
      <c r="G1068" s="9"/>
      <c r="H1068" s="606"/>
      <c r="I1068" s="601"/>
      <c r="J1068" s="602"/>
      <c r="K1068" s="603"/>
      <c r="L1068" s="601"/>
      <c r="M1068" s="617"/>
      <c r="N1068" s="614"/>
      <c r="O1068" s="614"/>
      <c r="P1068" s="614"/>
      <c r="Q1068" s="614"/>
      <c r="R1068" s="614"/>
      <c r="S1068" s="614"/>
      <c r="T1068" s="614"/>
      <c r="U1068" s="614"/>
      <c r="V1068" s="614"/>
      <c r="W1068" s="614"/>
      <c r="X1068" s="614"/>
      <c r="Y1068" s="614"/>
      <c r="Z1068" s="614"/>
      <c r="AA1068" s="614"/>
      <c r="AB1068" s="614"/>
      <c r="AC1068" s="614"/>
      <c r="AD1068" s="614"/>
      <c r="AE1068" s="614"/>
      <c r="AF1068" s="614"/>
      <c r="AG1068" s="614"/>
      <c r="AH1068" s="614"/>
      <c r="AI1068" s="614"/>
      <c r="AJ1068" s="614"/>
    </row>
    <row r="1069" spans="1:36" ht="15.75">
      <c r="A1069" s="107" t="s">
        <v>651</v>
      </c>
      <c r="B1069" s="3"/>
      <c r="C1069" s="3"/>
      <c r="D1069" s="32">
        <f t="shared" si="33"/>
        <v>2762.4999999999995</v>
      </c>
      <c r="E1069" s="617">
        <v>2762.4999999999995</v>
      </c>
      <c r="F1069" s="9"/>
      <c r="G1069" s="9"/>
      <c r="H1069" s="606"/>
      <c r="I1069" s="601"/>
      <c r="J1069" s="602"/>
      <c r="K1069" s="603"/>
      <c r="L1069" s="601"/>
      <c r="M1069" s="617"/>
      <c r="N1069" s="614"/>
      <c r="O1069" s="614"/>
      <c r="P1069" s="614"/>
      <c r="Q1069" s="614"/>
      <c r="R1069" s="614"/>
      <c r="S1069" s="614"/>
      <c r="T1069" s="614"/>
      <c r="U1069" s="614"/>
      <c r="V1069" s="614"/>
      <c r="W1069" s="614"/>
      <c r="X1069" s="614"/>
      <c r="Y1069" s="614"/>
      <c r="Z1069" s="614"/>
      <c r="AA1069" s="614"/>
      <c r="AB1069" s="614"/>
      <c r="AC1069" s="614"/>
      <c r="AD1069" s="614"/>
      <c r="AE1069" s="614"/>
      <c r="AF1069" s="614"/>
      <c r="AG1069" s="614"/>
      <c r="AH1069" s="614"/>
      <c r="AI1069" s="614"/>
      <c r="AJ1069" s="614"/>
    </row>
    <row r="1070" spans="1:36" ht="15.75">
      <c r="A1070" s="107" t="s">
        <v>682</v>
      </c>
      <c r="B1070" s="3"/>
      <c r="C1070" s="3"/>
      <c r="D1070" s="32">
        <f t="shared" si="33"/>
        <v>2822.7000000000003</v>
      </c>
      <c r="E1070" s="617">
        <v>2822.7000000000003</v>
      </c>
      <c r="F1070" s="9"/>
      <c r="G1070" s="9"/>
      <c r="H1070" s="606"/>
      <c r="I1070" s="601"/>
      <c r="J1070" s="602"/>
      <c r="K1070" s="603"/>
      <c r="L1070" s="601"/>
      <c r="M1070" s="617"/>
      <c r="N1070" s="614"/>
      <c r="O1070" s="614"/>
      <c r="P1070" s="614"/>
      <c r="Q1070" s="614"/>
      <c r="R1070" s="614"/>
      <c r="S1070" s="614"/>
      <c r="T1070" s="614"/>
      <c r="U1070" s="614"/>
      <c r="V1070" s="614"/>
      <c r="W1070" s="614"/>
      <c r="X1070" s="614"/>
      <c r="Y1070" s="614"/>
      <c r="Z1070" s="614"/>
      <c r="AA1070" s="614"/>
      <c r="AB1070" s="614"/>
      <c r="AC1070" s="614"/>
      <c r="AD1070" s="614"/>
      <c r="AE1070" s="614"/>
      <c r="AF1070" s="614"/>
      <c r="AG1070" s="614"/>
      <c r="AH1070" s="614"/>
      <c r="AI1070" s="614"/>
      <c r="AJ1070" s="614"/>
    </row>
    <row r="1071" spans="1:36" ht="15.75">
      <c r="A1071" s="107" t="s">
        <v>2708</v>
      </c>
      <c r="B1071" s="3"/>
      <c r="C1071" s="3"/>
      <c r="D1071" s="32">
        <f t="shared" si="33"/>
        <v>3663.5</v>
      </c>
      <c r="E1071" s="617">
        <v>3663.5</v>
      </c>
      <c r="F1071" s="9"/>
      <c r="G1071" s="9"/>
      <c r="H1071" s="606"/>
      <c r="I1071" s="601"/>
      <c r="J1071" s="602"/>
      <c r="K1071" s="603"/>
      <c r="L1071" s="601"/>
      <c r="M1071" s="617"/>
      <c r="N1071" s="626"/>
      <c r="O1071" s="627"/>
      <c r="P1071" s="628"/>
      <c r="Q1071" s="627"/>
      <c r="R1071" s="629"/>
      <c r="S1071" s="627"/>
      <c r="T1071" s="627"/>
      <c r="U1071" s="627"/>
      <c r="V1071" s="627"/>
      <c r="W1071" s="627"/>
      <c r="X1071" s="627"/>
      <c r="Y1071" s="627"/>
      <c r="Z1071" s="626"/>
      <c r="AA1071" s="627"/>
      <c r="AB1071" s="627"/>
      <c r="AC1071" s="627"/>
      <c r="AD1071" s="627"/>
      <c r="AE1071" s="627"/>
      <c r="AF1071" s="627"/>
      <c r="AG1071" s="627"/>
      <c r="AH1071" s="627"/>
      <c r="AI1071" s="614"/>
      <c r="AJ1071" s="614"/>
    </row>
    <row r="1072" spans="1:36" ht="15.75">
      <c r="A1072" s="107" t="s">
        <v>2734</v>
      </c>
      <c r="B1072" s="3"/>
      <c r="C1072" s="3"/>
      <c r="D1072" s="32">
        <f t="shared" si="33"/>
        <v>1893.8000000000002</v>
      </c>
      <c r="E1072" s="617">
        <v>1893.8000000000002</v>
      </c>
      <c r="F1072" s="9"/>
      <c r="G1072" s="9"/>
      <c r="H1072" s="606"/>
      <c r="I1072" s="601"/>
      <c r="J1072" s="602"/>
      <c r="K1072" s="603"/>
      <c r="L1072" s="601"/>
      <c r="M1072" s="617"/>
      <c r="N1072" s="614"/>
      <c r="O1072" s="614"/>
      <c r="P1072" s="614"/>
      <c r="Q1072" s="614"/>
      <c r="R1072" s="614"/>
      <c r="S1072" s="614"/>
      <c r="T1072" s="614"/>
      <c r="U1072" s="614"/>
      <c r="V1072" s="614"/>
      <c r="W1072" s="614"/>
      <c r="X1072" s="614"/>
      <c r="Y1072" s="614"/>
      <c r="Z1072" s="614"/>
      <c r="AA1072" s="614"/>
      <c r="AB1072" s="614"/>
      <c r="AC1072" s="614"/>
      <c r="AD1072" s="614"/>
      <c r="AE1072" s="614"/>
      <c r="AF1072" s="614"/>
      <c r="AG1072" s="614"/>
      <c r="AH1072" s="614"/>
      <c r="AI1072" s="614"/>
      <c r="AJ1072" s="614"/>
    </row>
    <row r="1073" spans="1:36" ht="15.75">
      <c r="A1073" s="284" t="s">
        <v>3640</v>
      </c>
      <c r="B1073" s="3"/>
      <c r="C1073" s="3"/>
      <c r="D1073" s="32">
        <f t="shared" si="33"/>
        <v>1782.6</v>
      </c>
      <c r="E1073" s="617">
        <v>1782.6</v>
      </c>
      <c r="F1073" s="9"/>
      <c r="G1073" s="9"/>
      <c r="H1073" s="605"/>
      <c r="I1073" s="601"/>
      <c r="J1073" s="602"/>
      <c r="K1073" s="603"/>
      <c r="L1073" s="601"/>
      <c r="M1073" s="617"/>
      <c r="N1073" s="614"/>
      <c r="O1073" s="614"/>
      <c r="P1073" s="614"/>
      <c r="Q1073" s="614"/>
      <c r="R1073" s="614"/>
      <c r="S1073" s="614"/>
      <c r="T1073" s="614"/>
      <c r="U1073" s="614"/>
      <c r="V1073" s="614"/>
      <c r="W1073" s="614"/>
      <c r="X1073" s="614"/>
      <c r="Y1073" s="614"/>
      <c r="Z1073" s="614"/>
      <c r="AA1073" s="620"/>
      <c r="AB1073" s="614"/>
      <c r="AC1073" s="614"/>
      <c r="AD1073" s="614"/>
      <c r="AE1073" s="614"/>
      <c r="AF1073" s="614"/>
      <c r="AG1073" s="614"/>
      <c r="AH1073" s="614"/>
      <c r="AI1073" s="614"/>
      <c r="AJ1073" s="614"/>
    </row>
    <row r="1074" spans="1:36" ht="15.75">
      <c r="A1074" s="284" t="s">
        <v>3641</v>
      </c>
      <c r="B1074" s="3"/>
      <c r="C1074" s="3"/>
      <c r="D1074" s="32">
        <f t="shared" si="33"/>
        <v>831.6</v>
      </c>
      <c r="E1074" s="617">
        <v>831.6</v>
      </c>
      <c r="F1074" s="9"/>
      <c r="G1074" s="9"/>
      <c r="H1074" s="605"/>
      <c r="I1074" s="601"/>
      <c r="J1074" s="602"/>
      <c r="K1074" s="603"/>
      <c r="L1074" s="601"/>
      <c r="M1074" s="617"/>
      <c r="N1074" s="614"/>
      <c r="O1074" s="614"/>
      <c r="P1074" s="614"/>
      <c r="Q1074" s="614"/>
      <c r="R1074" s="614"/>
      <c r="S1074" s="614"/>
      <c r="T1074" s="614"/>
      <c r="U1074" s="614"/>
      <c r="V1074" s="614"/>
      <c r="W1074" s="614"/>
      <c r="X1074" s="614"/>
      <c r="Y1074" s="614"/>
      <c r="Z1074" s="614"/>
      <c r="AA1074" s="614"/>
      <c r="AB1074" s="614"/>
      <c r="AC1074" s="614"/>
      <c r="AD1074" s="614"/>
      <c r="AE1074" s="614"/>
      <c r="AF1074" s="614"/>
      <c r="AG1074" s="614"/>
      <c r="AH1074" s="614"/>
      <c r="AI1074" s="614"/>
      <c r="AJ1074" s="614"/>
    </row>
    <row r="1075" spans="1:36" ht="15.75">
      <c r="A1075" s="107" t="s">
        <v>154</v>
      </c>
      <c r="B1075" s="3"/>
      <c r="C1075" s="3"/>
      <c r="D1075" s="32">
        <f t="shared" si="33"/>
        <v>3264.1000000000004</v>
      </c>
      <c r="E1075" s="617">
        <v>3264.1000000000004</v>
      </c>
      <c r="F1075" s="9"/>
      <c r="G1075" s="9"/>
      <c r="H1075" s="606"/>
      <c r="I1075" s="601"/>
      <c r="J1075" s="602"/>
      <c r="K1075" s="603"/>
      <c r="L1075" s="601"/>
      <c r="M1075" s="617"/>
      <c r="N1075" s="614"/>
      <c r="O1075" s="614"/>
      <c r="P1075" s="614"/>
      <c r="Q1075" s="614"/>
      <c r="R1075" s="614"/>
      <c r="S1075" s="614"/>
      <c r="T1075" s="614"/>
      <c r="U1075" s="614"/>
      <c r="V1075" s="614"/>
      <c r="W1075" s="614"/>
      <c r="X1075" s="614"/>
      <c r="Y1075" s="614"/>
      <c r="Z1075" s="614"/>
      <c r="AA1075" s="614"/>
      <c r="AB1075" s="614"/>
      <c r="AC1075" s="614"/>
      <c r="AD1075" s="614"/>
      <c r="AE1075" s="614"/>
      <c r="AF1075" s="614"/>
      <c r="AG1075" s="614"/>
      <c r="AH1075" s="614"/>
      <c r="AI1075" s="614"/>
      <c r="AJ1075" s="614"/>
    </row>
    <row r="1076" spans="1:36" ht="15.75">
      <c r="A1076" s="107" t="s">
        <v>2210</v>
      </c>
      <c r="B1076" s="3"/>
      <c r="C1076" s="3"/>
      <c r="D1076" s="32">
        <f t="shared" si="33"/>
        <v>1782.6</v>
      </c>
      <c r="E1076" s="617">
        <v>1782.6</v>
      </c>
      <c r="F1076" s="9"/>
      <c r="G1076" s="9"/>
      <c r="H1076" s="606"/>
      <c r="I1076" s="601"/>
      <c r="J1076" s="602"/>
      <c r="K1076" s="603"/>
      <c r="L1076" s="601"/>
      <c r="M1076" s="617"/>
      <c r="N1076" s="614"/>
      <c r="O1076" s="614"/>
      <c r="P1076" s="614"/>
      <c r="Q1076" s="614"/>
      <c r="R1076" s="614"/>
      <c r="S1076" s="614"/>
      <c r="T1076" s="614"/>
      <c r="U1076" s="614"/>
      <c r="V1076" s="614"/>
      <c r="W1076" s="614"/>
      <c r="X1076" s="614"/>
      <c r="Y1076" s="614"/>
      <c r="Z1076" s="614"/>
      <c r="AA1076" s="614"/>
      <c r="AB1076" s="614"/>
      <c r="AC1076" s="614"/>
      <c r="AD1076" s="614"/>
      <c r="AE1076" s="614"/>
      <c r="AF1076" s="614"/>
      <c r="AG1076" s="614"/>
      <c r="AH1076" s="614"/>
      <c r="AI1076" s="614"/>
      <c r="AJ1076" s="614"/>
    </row>
    <row r="1077" spans="1:36" ht="15.75">
      <c r="A1077" s="107" t="s">
        <v>669</v>
      </c>
      <c r="B1077" s="3"/>
      <c r="C1077" s="3"/>
      <c r="D1077" s="32">
        <f t="shared" si="33"/>
        <v>2934.4000000000005</v>
      </c>
      <c r="E1077" s="617">
        <v>2934.4000000000005</v>
      </c>
      <c r="F1077" s="9"/>
      <c r="G1077" s="9"/>
      <c r="H1077" s="606"/>
      <c r="I1077" s="601"/>
      <c r="J1077" s="602"/>
      <c r="K1077" s="603"/>
      <c r="L1077" s="601"/>
      <c r="M1077" s="617"/>
      <c r="N1077" s="614"/>
      <c r="O1077" s="614"/>
      <c r="P1077" s="614"/>
      <c r="Q1077" s="614"/>
      <c r="R1077" s="614"/>
      <c r="S1077" s="614"/>
      <c r="T1077" s="614"/>
      <c r="U1077" s="614"/>
      <c r="V1077" s="614"/>
      <c r="W1077" s="614"/>
      <c r="X1077" s="614"/>
      <c r="Y1077" s="614"/>
      <c r="Z1077" s="614"/>
      <c r="AA1077" s="614"/>
      <c r="AB1077" s="614"/>
      <c r="AC1077" s="614"/>
      <c r="AD1077" s="614"/>
      <c r="AE1077" s="614"/>
      <c r="AF1077" s="614"/>
      <c r="AG1077" s="614"/>
      <c r="AH1077" s="614"/>
      <c r="AI1077" s="614"/>
      <c r="AJ1077" s="614"/>
    </row>
    <row r="1078" spans="1:36" ht="15.75">
      <c r="A1078" s="107" t="s">
        <v>2723</v>
      </c>
      <c r="B1078" s="3"/>
      <c r="C1078" s="3"/>
      <c r="D1078" s="32">
        <f t="shared" si="33"/>
        <v>2646.9</v>
      </c>
      <c r="E1078" s="617">
        <v>2646.9</v>
      </c>
      <c r="F1078" s="9"/>
      <c r="G1078" s="9"/>
      <c r="H1078" s="606"/>
      <c r="I1078" s="601"/>
      <c r="J1078" s="602"/>
      <c r="K1078" s="603"/>
      <c r="L1078" s="601"/>
      <c r="M1078" s="617"/>
      <c r="N1078" s="614"/>
      <c r="O1078" s="614"/>
      <c r="P1078" s="614"/>
      <c r="Q1078" s="614"/>
      <c r="R1078" s="614"/>
      <c r="S1078" s="614"/>
      <c r="T1078" s="614"/>
      <c r="U1078" s="614"/>
      <c r="V1078" s="614"/>
      <c r="W1078" s="614"/>
      <c r="X1078" s="614"/>
      <c r="Y1078" s="614"/>
      <c r="Z1078" s="614"/>
      <c r="AA1078" s="614"/>
      <c r="AB1078" s="614"/>
      <c r="AC1078" s="614"/>
      <c r="AD1078" s="614"/>
      <c r="AE1078" s="614"/>
      <c r="AF1078" s="614"/>
      <c r="AG1078" s="614"/>
      <c r="AH1078" s="614"/>
      <c r="AI1078" s="614"/>
      <c r="AJ1078" s="614"/>
    </row>
    <row r="1079" spans="1:36" ht="15.75">
      <c r="A1079" s="284" t="s">
        <v>142</v>
      </c>
      <c r="B1079" s="3"/>
      <c r="C1079" s="3"/>
      <c r="D1079" s="32">
        <f t="shared" si="33"/>
        <v>2856.7999999999997</v>
      </c>
      <c r="E1079" s="617">
        <v>2856.7999999999997</v>
      </c>
      <c r="F1079" s="9"/>
      <c r="G1079" s="9"/>
      <c r="H1079" s="605"/>
      <c r="I1079" s="601"/>
      <c r="J1079" s="602"/>
      <c r="K1079" s="603"/>
      <c r="L1079" s="601"/>
      <c r="M1079" s="617"/>
      <c r="N1079" s="614"/>
      <c r="O1079" s="614"/>
      <c r="P1079" s="614"/>
      <c r="Q1079" s="614"/>
      <c r="R1079" s="614"/>
      <c r="S1079" s="614"/>
      <c r="T1079" s="614"/>
      <c r="U1079" s="614"/>
      <c r="V1079" s="614"/>
      <c r="W1079" s="614"/>
      <c r="X1079" s="614"/>
      <c r="Y1079" s="614"/>
      <c r="Z1079" s="614"/>
      <c r="AA1079" s="614"/>
      <c r="AB1079" s="614"/>
      <c r="AC1079" s="614"/>
      <c r="AD1079" s="614"/>
      <c r="AE1079" s="614"/>
      <c r="AF1079" s="614"/>
      <c r="AG1079" s="614"/>
      <c r="AH1079" s="614"/>
      <c r="AI1079" s="614"/>
      <c r="AJ1079" s="614"/>
    </row>
    <row r="1080" spans="1:36" ht="15.75">
      <c r="A1080" s="106" t="s">
        <v>1349</v>
      </c>
      <c r="B1080" s="3"/>
      <c r="C1080" s="3"/>
      <c r="D1080" s="32">
        <f t="shared" si="33"/>
        <v>2864.7999999999997</v>
      </c>
      <c r="E1080" s="617">
        <v>2864.7999999999997</v>
      </c>
      <c r="F1080" s="9"/>
      <c r="G1080" s="9"/>
      <c r="H1080" s="503"/>
      <c r="I1080" s="601"/>
      <c r="J1080" s="602"/>
      <c r="K1080" s="603"/>
      <c r="L1080" s="601"/>
      <c r="M1080" s="617"/>
      <c r="N1080" s="614"/>
      <c r="O1080" s="614"/>
      <c r="P1080" s="614"/>
      <c r="Q1080" s="614"/>
      <c r="R1080" s="614"/>
      <c r="S1080" s="614"/>
      <c r="T1080" s="614"/>
      <c r="U1080" s="614"/>
      <c r="V1080" s="614"/>
      <c r="W1080" s="614"/>
      <c r="X1080" s="614"/>
      <c r="Y1080" s="614"/>
      <c r="Z1080" s="614"/>
      <c r="AA1080" s="614"/>
      <c r="AB1080" s="614"/>
      <c r="AC1080" s="614"/>
      <c r="AD1080" s="614"/>
      <c r="AE1080" s="614"/>
      <c r="AF1080" s="614"/>
      <c r="AG1080" s="614"/>
      <c r="AH1080" s="614"/>
      <c r="AI1080" s="614"/>
      <c r="AJ1080" s="614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2740.4</v>
      </c>
      <c r="E1081" s="617">
        <v>2740.4</v>
      </c>
      <c r="F1081" s="9"/>
      <c r="G1081" s="9"/>
      <c r="H1081" s="606"/>
      <c r="I1081" s="601"/>
      <c r="J1081" s="602"/>
      <c r="K1081" s="603"/>
      <c r="L1081" s="601"/>
      <c r="M1081" s="617"/>
      <c r="N1081" s="614"/>
      <c r="O1081" s="614"/>
      <c r="P1081" s="614"/>
      <c r="Q1081" s="614"/>
      <c r="R1081" s="614"/>
      <c r="S1081" s="614"/>
      <c r="T1081" s="614"/>
      <c r="U1081" s="614"/>
      <c r="V1081" s="614"/>
      <c r="W1081" s="614"/>
      <c r="X1081" s="614"/>
      <c r="Y1081" s="614"/>
      <c r="Z1081" s="614"/>
      <c r="AA1081" s="614"/>
      <c r="AB1081" s="614"/>
      <c r="AC1081" s="614"/>
      <c r="AD1081" s="614"/>
      <c r="AE1081" s="614"/>
      <c r="AF1081" s="614"/>
      <c r="AG1081" s="614"/>
      <c r="AH1081" s="614"/>
      <c r="AI1081" s="614"/>
      <c r="AJ1081" s="614"/>
    </row>
    <row r="1082" spans="1:36" ht="15.75">
      <c r="A1082" s="107" t="s">
        <v>2724</v>
      </c>
      <c r="B1082" s="3"/>
      <c r="C1082" s="3"/>
      <c r="D1082" s="32">
        <f t="shared" si="34"/>
        <v>2955.1000000000004</v>
      </c>
      <c r="E1082" s="617">
        <v>2955.1000000000004</v>
      </c>
      <c r="F1082" s="9"/>
      <c r="G1082" s="9"/>
      <c r="H1082" s="606"/>
      <c r="I1082" s="601"/>
      <c r="J1082" s="602"/>
      <c r="K1082" s="603"/>
      <c r="L1082" s="601"/>
      <c r="M1082" s="617"/>
      <c r="N1082" s="614"/>
      <c r="O1082" s="614"/>
      <c r="P1082" s="614"/>
      <c r="Q1082" s="614"/>
      <c r="R1082" s="614"/>
      <c r="S1082" s="614"/>
      <c r="T1082" s="614"/>
      <c r="U1082" s="614"/>
      <c r="V1082" s="614"/>
      <c r="W1082" s="614"/>
      <c r="X1082" s="614"/>
      <c r="Y1082" s="618"/>
      <c r="Z1082" s="614"/>
      <c r="AA1082" s="614"/>
      <c r="AB1082" s="614"/>
      <c r="AC1082" s="614"/>
      <c r="AD1082" s="614"/>
      <c r="AE1082" s="614"/>
      <c r="AF1082" s="614"/>
      <c r="AG1082" s="614"/>
      <c r="AH1082" s="614"/>
      <c r="AI1082" s="614"/>
      <c r="AJ1082" s="614"/>
    </row>
    <row r="1083" spans="1:36" ht="15.75">
      <c r="A1083" s="284" t="s">
        <v>3642</v>
      </c>
      <c r="B1083" s="3"/>
      <c r="C1083" s="3"/>
      <c r="D1083" s="32">
        <f t="shared" si="34"/>
        <v>1116.2</v>
      </c>
      <c r="E1083" s="617">
        <v>1116.2</v>
      </c>
      <c r="F1083" s="9"/>
      <c r="G1083" s="9"/>
      <c r="H1083" s="605"/>
      <c r="I1083" s="601"/>
      <c r="J1083" s="602"/>
      <c r="K1083" s="603"/>
      <c r="L1083" s="601"/>
      <c r="M1083" s="617"/>
      <c r="N1083" s="614"/>
      <c r="O1083" s="614"/>
      <c r="P1083" s="614"/>
      <c r="Q1083" s="614"/>
      <c r="R1083" s="614"/>
      <c r="S1083" s="614"/>
      <c r="T1083" s="614"/>
      <c r="U1083" s="614"/>
      <c r="V1083" s="614"/>
      <c r="W1083" s="614"/>
      <c r="X1083" s="614"/>
      <c r="Y1083" s="614"/>
      <c r="Z1083" s="614"/>
      <c r="AA1083" s="614"/>
      <c r="AB1083" s="614"/>
      <c r="AC1083" s="614"/>
      <c r="AD1083" s="614"/>
      <c r="AE1083" s="614"/>
      <c r="AF1083" s="614"/>
      <c r="AG1083" s="614"/>
      <c r="AH1083" s="614"/>
      <c r="AI1083" s="614"/>
      <c r="AJ1083" s="614"/>
    </row>
    <row r="1084" spans="1:36" ht="15.75">
      <c r="A1084" s="285" t="s">
        <v>1690</v>
      </c>
      <c r="B1084" s="3"/>
      <c r="C1084" s="3"/>
      <c r="D1084" s="32">
        <f t="shared" si="34"/>
        <v>1126.3999999999999</v>
      </c>
      <c r="E1084" s="617">
        <v>1126.3999999999999</v>
      </c>
      <c r="F1084" s="9"/>
      <c r="G1084" s="9"/>
      <c r="H1084" s="600"/>
      <c r="I1084" s="601"/>
      <c r="J1084" s="602"/>
      <c r="K1084" s="603"/>
      <c r="L1084" s="601"/>
      <c r="M1084" s="617"/>
      <c r="N1084" s="614"/>
      <c r="O1084" s="614"/>
      <c r="P1084" s="614"/>
      <c r="Q1084" s="614"/>
      <c r="R1084" s="614"/>
      <c r="S1084" s="614"/>
      <c r="T1084" s="614"/>
      <c r="U1084" s="614"/>
      <c r="V1084" s="614"/>
      <c r="W1084" s="614"/>
      <c r="X1084" s="614"/>
      <c r="Y1084" s="614"/>
      <c r="Z1084" s="614"/>
      <c r="AA1084" s="614"/>
      <c r="AB1084" s="614"/>
      <c r="AC1084" s="614"/>
      <c r="AD1084" s="614"/>
      <c r="AE1084" s="614"/>
      <c r="AF1084" s="614"/>
      <c r="AG1084" s="614"/>
      <c r="AH1084" s="614"/>
      <c r="AI1084" s="614"/>
      <c r="AJ1084" s="614"/>
    </row>
    <row r="1085" spans="1:36" ht="15.75">
      <c r="A1085" s="107" t="s">
        <v>654</v>
      </c>
      <c r="D1085" s="32">
        <f t="shared" si="34"/>
        <v>2739.1000000000004</v>
      </c>
      <c r="E1085" s="617">
        <v>2739.1000000000004</v>
      </c>
      <c r="F1085" s="9"/>
      <c r="G1085" s="9"/>
      <c r="H1085" s="606"/>
      <c r="I1085" s="601"/>
      <c r="J1085" s="602"/>
      <c r="K1085" s="603"/>
      <c r="L1085" s="601"/>
      <c r="M1085" s="617"/>
      <c r="N1085" s="614"/>
      <c r="O1085" s="614"/>
      <c r="P1085" s="614"/>
      <c r="Q1085" s="614"/>
      <c r="R1085" s="614"/>
      <c r="S1085" s="614"/>
      <c r="T1085" s="614"/>
      <c r="U1085" s="614"/>
      <c r="V1085" s="614"/>
      <c r="W1085" s="614"/>
      <c r="X1085" s="614"/>
      <c r="Y1085" s="614"/>
      <c r="Z1085" s="614"/>
      <c r="AA1085" s="614"/>
      <c r="AB1085" s="614"/>
      <c r="AC1085" s="614"/>
      <c r="AD1085" s="614"/>
      <c r="AE1085" s="614"/>
      <c r="AF1085" s="614"/>
      <c r="AG1085" s="614"/>
      <c r="AH1085" s="614"/>
      <c r="AI1085" s="614"/>
      <c r="AJ1085" s="614"/>
    </row>
    <row r="1086" spans="1:36" ht="15.75">
      <c r="A1086" s="107" t="s">
        <v>653</v>
      </c>
      <c r="D1086" s="32">
        <f t="shared" si="34"/>
        <v>2844</v>
      </c>
      <c r="E1086" s="617">
        <v>2844</v>
      </c>
      <c r="F1086" s="9"/>
      <c r="G1086" s="9"/>
      <c r="H1086" s="606"/>
      <c r="I1086" s="601"/>
      <c r="J1086" s="602"/>
      <c r="K1086" s="603"/>
      <c r="L1086" s="601"/>
      <c r="M1086" s="617"/>
      <c r="N1086" s="614"/>
      <c r="O1086" s="614"/>
      <c r="P1086" s="614"/>
      <c r="Q1086" s="614"/>
      <c r="R1086" s="614"/>
      <c r="S1086" s="614"/>
      <c r="T1086" s="614"/>
      <c r="U1086" s="619"/>
      <c r="V1086" s="614"/>
      <c r="W1086" s="614"/>
      <c r="X1086" s="618"/>
      <c r="Y1086" s="614"/>
      <c r="Z1086" s="614"/>
      <c r="AA1086" s="614"/>
      <c r="AB1086" s="614"/>
      <c r="AC1086" s="614"/>
      <c r="AD1086" s="614"/>
      <c r="AE1086" s="614"/>
      <c r="AF1086" s="614"/>
      <c r="AG1086" s="614"/>
      <c r="AH1086" s="614"/>
      <c r="AI1086" s="614"/>
      <c r="AJ1086" s="614"/>
    </row>
    <row r="1087" spans="1:36" ht="15.75">
      <c r="A1087" s="285" t="s">
        <v>1753</v>
      </c>
      <c r="D1087" s="32">
        <f t="shared" si="34"/>
        <v>1918.3</v>
      </c>
      <c r="E1087" s="617">
        <v>1918.3</v>
      </c>
      <c r="F1087" s="9"/>
      <c r="G1087" s="9"/>
      <c r="H1087" s="600"/>
      <c r="I1087" s="601"/>
      <c r="J1087" s="602"/>
      <c r="K1087" s="603"/>
      <c r="L1087" s="601"/>
      <c r="M1087" s="617"/>
      <c r="N1087" s="614"/>
      <c r="O1087" s="614"/>
      <c r="P1087" s="614"/>
      <c r="Q1087" s="614"/>
      <c r="R1087" s="614"/>
      <c r="S1087" s="614"/>
      <c r="T1087" s="614"/>
      <c r="U1087" s="614"/>
      <c r="V1087" s="614"/>
      <c r="W1087" s="614"/>
      <c r="X1087" s="614"/>
      <c r="Y1087" s="614"/>
      <c r="Z1087" s="614"/>
      <c r="AA1087" s="614"/>
      <c r="AB1087" s="614"/>
      <c r="AC1087" s="614"/>
      <c r="AD1087" s="614"/>
      <c r="AE1087" s="614"/>
      <c r="AF1087" s="614"/>
      <c r="AG1087" s="614"/>
      <c r="AH1087" s="614"/>
      <c r="AI1087" s="614"/>
      <c r="AJ1087" s="614"/>
    </row>
    <row r="1088" spans="1:36" ht="15.75">
      <c r="A1088" s="107" t="s">
        <v>638</v>
      </c>
      <c r="D1088" s="32">
        <f t="shared" si="34"/>
        <v>2599.2000000000003</v>
      </c>
      <c r="E1088" s="617">
        <v>2599.2000000000003</v>
      </c>
      <c r="F1088" s="9"/>
      <c r="G1088" s="9"/>
      <c r="H1088" s="606"/>
      <c r="I1088" s="601"/>
      <c r="J1088" s="602"/>
      <c r="K1088" s="603"/>
      <c r="L1088" s="601"/>
      <c r="M1088" s="617"/>
      <c r="N1088" s="614"/>
      <c r="O1088" s="614"/>
      <c r="P1088" s="614"/>
      <c r="Q1088" s="614"/>
      <c r="R1088" s="614"/>
      <c r="S1088" s="614"/>
      <c r="T1088" s="614"/>
      <c r="U1088" s="614"/>
      <c r="V1088" s="614"/>
      <c r="W1088" s="614"/>
      <c r="X1088" s="614"/>
      <c r="Y1088" s="614"/>
      <c r="Z1088" s="614"/>
      <c r="AA1088" s="614"/>
      <c r="AB1088" s="614"/>
      <c r="AC1088" s="614"/>
      <c r="AD1088" s="614"/>
      <c r="AE1088" s="614"/>
      <c r="AF1088" s="614"/>
      <c r="AG1088" s="614"/>
      <c r="AH1088" s="614"/>
      <c r="AI1088" s="614"/>
      <c r="AJ1088" s="614"/>
    </row>
    <row r="1089" spans="1:36" ht="15.75">
      <c r="A1089" s="285" t="s">
        <v>1649</v>
      </c>
      <c r="D1089" s="32">
        <f t="shared" si="34"/>
        <v>1448.1</v>
      </c>
      <c r="E1089" s="617">
        <v>1448.1</v>
      </c>
      <c r="F1089" s="9"/>
      <c r="G1089" s="9"/>
      <c r="H1089" s="600"/>
      <c r="I1089" s="601"/>
      <c r="J1089" s="602"/>
      <c r="K1089" s="603"/>
      <c r="L1089" s="601"/>
      <c r="M1089" s="617"/>
      <c r="N1089" s="614"/>
      <c r="O1089" s="614"/>
      <c r="P1089" s="614"/>
      <c r="Q1089" s="614"/>
      <c r="R1089" s="614"/>
      <c r="S1089" s="614"/>
      <c r="T1089" s="614"/>
      <c r="U1089" s="614"/>
      <c r="V1089" s="614"/>
      <c r="W1089" s="614"/>
      <c r="X1089" s="614"/>
      <c r="Y1089" s="614"/>
      <c r="Z1089" s="614"/>
      <c r="AA1089" s="614"/>
      <c r="AB1089" s="614"/>
      <c r="AC1089" s="614"/>
      <c r="AD1089" s="614"/>
      <c r="AE1089" s="614"/>
      <c r="AF1089" s="614"/>
      <c r="AG1089" s="614"/>
      <c r="AH1089" s="614"/>
      <c r="AI1089" s="614"/>
      <c r="AJ1089" s="614"/>
    </row>
    <row r="1090" spans="1:36" ht="15.75">
      <c r="A1090" s="107" t="s">
        <v>2714</v>
      </c>
      <c r="D1090" s="32">
        <f t="shared" si="34"/>
        <v>1288.4000000000001</v>
      </c>
      <c r="E1090" s="617">
        <v>1288.4000000000001</v>
      </c>
      <c r="F1090" s="9"/>
      <c r="G1090" s="9"/>
      <c r="H1090" s="606"/>
      <c r="I1090" s="601"/>
      <c r="J1090" s="602"/>
      <c r="K1090" s="603"/>
      <c r="L1090" s="601"/>
      <c r="M1090" s="617"/>
      <c r="N1090" s="614"/>
      <c r="O1090" s="614"/>
      <c r="P1090" s="614"/>
      <c r="Q1090" s="614"/>
      <c r="R1090" s="614"/>
      <c r="S1090" s="614"/>
      <c r="T1090" s="614"/>
      <c r="U1090" s="614"/>
      <c r="V1090" s="614"/>
      <c r="W1090" s="614"/>
      <c r="X1090" s="614"/>
      <c r="Y1090" s="614"/>
      <c r="Z1090" s="614"/>
      <c r="AA1090" s="614"/>
      <c r="AB1090" s="614"/>
      <c r="AC1090" s="614"/>
      <c r="AD1090" s="614"/>
      <c r="AE1090" s="614"/>
      <c r="AF1090" s="614"/>
      <c r="AG1090" s="614"/>
      <c r="AH1090" s="614"/>
      <c r="AI1090" s="614"/>
      <c r="AJ1090" s="614"/>
    </row>
    <row r="1091" spans="1:36" ht="15.75">
      <c r="A1091" s="107" t="s">
        <v>2832</v>
      </c>
      <c r="D1091" s="32">
        <f t="shared" si="34"/>
        <v>2024.0000000000005</v>
      </c>
      <c r="E1091" s="617">
        <v>2024.0000000000005</v>
      </c>
      <c r="F1091" s="9"/>
      <c r="G1091" s="9"/>
      <c r="H1091" s="606"/>
      <c r="I1091" s="601"/>
      <c r="J1091" s="602"/>
      <c r="K1091" s="603"/>
      <c r="L1091" s="601"/>
      <c r="M1091" s="617"/>
      <c r="N1091" s="614"/>
      <c r="O1091" s="614"/>
      <c r="P1091" s="614"/>
      <c r="Q1091" s="614"/>
      <c r="R1091" s="614"/>
      <c r="S1091" s="614"/>
      <c r="T1091" s="614"/>
      <c r="U1091" s="614"/>
      <c r="V1091" s="614"/>
      <c r="W1091" s="614"/>
      <c r="X1091" s="614"/>
      <c r="Y1091" s="614"/>
      <c r="Z1091" s="614"/>
      <c r="AA1091" s="614"/>
      <c r="AB1091" s="614"/>
      <c r="AC1091" s="614"/>
      <c r="AD1091" s="614"/>
      <c r="AE1091" s="619"/>
      <c r="AF1091" s="614"/>
      <c r="AG1091" s="614"/>
      <c r="AH1091" s="614"/>
      <c r="AI1091" s="614"/>
      <c r="AJ1091" s="614"/>
    </row>
    <row r="1092" spans="1:36" ht="15.75">
      <c r="A1092" s="284" t="s">
        <v>3643</v>
      </c>
      <c r="D1092" s="32">
        <f t="shared" si="34"/>
        <v>1555</v>
      </c>
      <c r="E1092" s="617">
        <v>1555</v>
      </c>
      <c r="F1092" s="9"/>
      <c r="G1092" s="9"/>
      <c r="H1092" s="605"/>
      <c r="I1092" s="601"/>
      <c r="J1092" s="602"/>
      <c r="K1092" s="603"/>
      <c r="L1092" s="601"/>
      <c r="M1092" s="617"/>
      <c r="N1092" s="614"/>
      <c r="O1092" s="614"/>
      <c r="P1092" s="614"/>
      <c r="Q1092" s="614"/>
      <c r="R1092" s="614"/>
      <c r="S1092" s="614"/>
      <c r="T1092" s="614"/>
      <c r="U1092" s="614"/>
      <c r="V1092" s="614"/>
      <c r="W1092" s="614"/>
      <c r="X1092" s="614"/>
      <c r="Y1092" s="614"/>
      <c r="Z1092" s="614"/>
      <c r="AA1092" s="614"/>
      <c r="AB1092" s="614"/>
      <c r="AC1092" s="614"/>
      <c r="AD1092" s="614"/>
      <c r="AE1092" s="614"/>
      <c r="AF1092" s="614"/>
      <c r="AG1092" s="614"/>
      <c r="AH1092" s="614"/>
      <c r="AI1092" s="614"/>
      <c r="AJ1092" s="614"/>
    </row>
    <row r="1093" spans="1:36" ht="15.75">
      <c r="A1093" s="284" t="s">
        <v>3644</v>
      </c>
      <c r="D1093" s="32">
        <f t="shared" si="34"/>
        <v>2306.9</v>
      </c>
      <c r="E1093" s="617">
        <v>2306.9</v>
      </c>
      <c r="F1093" s="9"/>
      <c r="G1093" s="9"/>
      <c r="H1093" s="605"/>
      <c r="I1093" s="601"/>
      <c r="J1093" s="602"/>
      <c r="K1093" s="603"/>
      <c r="L1093" s="601"/>
      <c r="M1093" s="617"/>
      <c r="N1093" s="614"/>
      <c r="O1093" s="614"/>
      <c r="P1093" s="614"/>
      <c r="Q1093" s="614"/>
      <c r="R1093" s="614"/>
      <c r="S1093" s="614"/>
      <c r="T1093" s="614"/>
      <c r="U1093" s="614"/>
      <c r="V1093" s="614"/>
      <c r="W1093" s="614"/>
      <c r="X1093" s="614"/>
      <c r="Y1093" s="614"/>
      <c r="Z1093" s="614"/>
      <c r="AA1093" s="614"/>
      <c r="AB1093" s="614"/>
      <c r="AC1093" s="614"/>
      <c r="AD1093" s="614"/>
      <c r="AE1093" s="614"/>
      <c r="AF1093" s="614"/>
      <c r="AG1093" s="614"/>
      <c r="AH1093" s="614"/>
      <c r="AI1093" s="614"/>
      <c r="AJ1093" s="614"/>
    </row>
    <row r="1094" spans="1:36" ht="15.75">
      <c r="A1094" s="285" t="s">
        <v>31</v>
      </c>
      <c r="D1094" s="32">
        <f t="shared" si="34"/>
        <v>2536.7999999999997</v>
      </c>
      <c r="E1094" s="617">
        <v>2536.7999999999997</v>
      </c>
      <c r="F1094" s="9"/>
      <c r="G1094" s="9"/>
      <c r="H1094" s="600"/>
      <c r="I1094" s="601"/>
      <c r="J1094" s="602"/>
      <c r="K1094" s="603"/>
      <c r="L1094" s="601"/>
      <c r="M1094" s="617"/>
      <c r="N1094" s="614"/>
      <c r="O1094" s="614"/>
      <c r="P1094" s="614"/>
      <c r="Q1094" s="614"/>
      <c r="R1094" s="614"/>
      <c r="S1094" s="614"/>
      <c r="T1094" s="614"/>
      <c r="U1094" s="614"/>
      <c r="V1094" s="614"/>
      <c r="W1094" s="614"/>
      <c r="X1094" s="614"/>
      <c r="Y1094" s="614"/>
      <c r="Z1094" s="614"/>
      <c r="AA1094" s="614"/>
      <c r="AB1094" s="614"/>
      <c r="AC1094" s="614"/>
      <c r="AD1094" s="614"/>
      <c r="AE1094" s="614"/>
      <c r="AF1094" s="614"/>
      <c r="AG1094" s="614"/>
      <c r="AH1094" s="614"/>
      <c r="AI1094" s="614"/>
      <c r="AJ1094" s="614"/>
    </row>
    <row r="1095" spans="1:36" ht="15.75">
      <c r="A1095" s="107" t="s">
        <v>2718</v>
      </c>
      <c r="D1095" s="32">
        <f t="shared" si="34"/>
        <v>3918.9</v>
      </c>
      <c r="E1095" s="617">
        <v>3918.9</v>
      </c>
      <c r="F1095" s="9"/>
      <c r="G1095" s="9"/>
      <c r="H1095" s="606"/>
      <c r="I1095" s="601"/>
      <c r="J1095" s="602"/>
      <c r="K1095" s="603"/>
      <c r="L1095" s="601"/>
      <c r="M1095" s="624"/>
      <c r="N1095" s="614"/>
      <c r="O1095" s="614"/>
      <c r="P1095" s="614"/>
      <c r="Q1095" s="614"/>
      <c r="R1095" s="614"/>
      <c r="S1095" s="614"/>
      <c r="T1095" s="614"/>
      <c r="U1095" s="614"/>
      <c r="V1095" s="614"/>
      <c r="W1095" s="614"/>
      <c r="X1095" s="614"/>
      <c r="Y1095" s="614"/>
      <c r="Z1095" s="614"/>
      <c r="AA1095" s="614"/>
      <c r="AB1095" s="614"/>
      <c r="AC1095" s="614"/>
      <c r="AD1095" s="614"/>
      <c r="AE1095" s="614"/>
      <c r="AF1095" s="614"/>
      <c r="AG1095" s="619"/>
      <c r="AH1095" s="614"/>
      <c r="AI1095" s="623"/>
      <c r="AJ1095" s="614"/>
    </row>
    <row r="1096" spans="1:36" ht="15.75">
      <c r="A1096" s="107" t="s">
        <v>694</v>
      </c>
      <c r="D1096" s="32">
        <f t="shared" si="34"/>
        <v>1748.5</v>
      </c>
      <c r="E1096" s="617">
        <v>1748.5</v>
      </c>
      <c r="F1096" s="9"/>
      <c r="G1096" s="9"/>
      <c r="H1096" s="606"/>
      <c r="I1096" s="601"/>
      <c r="J1096" s="602"/>
      <c r="K1096" s="603"/>
      <c r="L1096" s="601"/>
      <c r="M1096" s="617"/>
      <c r="N1096" s="614"/>
      <c r="O1096" s="614"/>
      <c r="P1096" s="614"/>
      <c r="Q1096" s="614"/>
      <c r="R1096" s="614"/>
      <c r="S1096" s="620"/>
      <c r="T1096" s="614"/>
      <c r="U1096" s="614"/>
      <c r="V1096" s="614"/>
      <c r="W1096" s="614"/>
      <c r="X1096" s="614"/>
      <c r="Y1096" s="614"/>
      <c r="Z1096" s="614"/>
      <c r="AA1096" s="614"/>
      <c r="AB1096" s="614"/>
      <c r="AC1096" s="614"/>
      <c r="AD1096" s="614"/>
      <c r="AE1096" s="614"/>
      <c r="AF1096" s="614"/>
      <c r="AG1096" s="614"/>
      <c r="AH1096" s="618"/>
      <c r="AI1096" s="614"/>
      <c r="AJ1096" s="614"/>
    </row>
    <row r="1097" spans="1:36" ht="15.75">
      <c r="A1097" s="284" t="s">
        <v>3645</v>
      </c>
      <c r="D1097" s="32">
        <f t="shared" si="34"/>
        <v>1341.2000000000003</v>
      </c>
      <c r="E1097" s="617">
        <v>1341.2000000000003</v>
      </c>
      <c r="F1097" s="9"/>
      <c r="G1097" s="9"/>
      <c r="H1097" s="605"/>
      <c r="I1097" s="601"/>
      <c r="J1097" s="602"/>
      <c r="K1097" s="603"/>
      <c r="L1097" s="601"/>
      <c r="M1097" s="617"/>
      <c r="N1097" s="614"/>
      <c r="O1097" s="614"/>
      <c r="P1097" s="614"/>
      <c r="Q1097" s="614"/>
      <c r="R1097" s="614"/>
      <c r="S1097" s="614"/>
      <c r="T1097" s="614"/>
      <c r="U1097" s="614"/>
      <c r="V1097" s="614"/>
      <c r="W1097" s="614"/>
      <c r="X1097" s="614"/>
      <c r="Y1097" s="614"/>
      <c r="Z1097" s="614"/>
      <c r="AA1097" s="614"/>
      <c r="AB1097" s="614"/>
      <c r="AC1097" s="614"/>
      <c r="AD1097" s="614"/>
      <c r="AE1097" s="614"/>
      <c r="AF1097" s="614"/>
      <c r="AG1097" s="614"/>
      <c r="AH1097" s="614"/>
      <c r="AI1097" s="614"/>
      <c r="AJ1097" s="614"/>
    </row>
    <row r="1098" spans="1:36" ht="15.75">
      <c r="A1098" s="107" t="s">
        <v>3685</v>
      </c>
      <c r="D1098" s="32">
        <f t="shared" si="34"/>
        <v>1783.2</v>
      </c>
      <c r="E1098" s="617">
        <v>1783.2</v>
      </c>
      <c r="F1098" s="9"/>
      <c r="G1098" s="9"/>
      <c r="H1098" s="606"/>
      <c r="I1098" s="601"/>
      <c r="J1098" s="602"/>
      <c r="K1098" s="603"/>
      <c r="L1098" s="601"/>
      <c r="M1098" s="617"/>
      <c r="N1098" s="614"/>
      <c r="O1098" s="614"/>
      <c r="P1098" s="614"/>
      <c r="Q1098" s="614"/>
      <c r="R1098" s="614"/>
      <c r="S1098" s="614"/>
      <c r="T1098" s="614"/>
      <c r="U1098" s="614"/>
      <c r="V1098" s="614"/>
      <c r="W1098" s="614"/>
      <c r="X1098" s="614"/>
      <c r="Y1098" s="614"/>
      <c r="Z1098" s="614"/>
      <c r="AA1098" s="614"/>
      <c r="AB1098" s="614"/>
      <c r="AC1098" s="614"/>
      <c r="AD1098" s="614"/>
      <c r="AE1098" s="614"/>
      <c r="AF1098" s="614"/>
      <c r="AG1098" s="614"/>
      <c r="AH1098" s="614"/>
      <c r="AI1098" s="614"/>
      <c r="AJ1098" s="614"/>
    </row>
    <row r="1099" spans="1:36" ht="15.75">
      <c r="A1099" s="107" t="s">
        <v>686</v>
      </c>
      <c r="D1099" s="32">
        <f t="shared" si="34"/>
        <v>2687.8</v>
      </c>
      <c r="E1099" s="617">
        <v>2687.8</v>
      </c>
      <c r="F1099" s="9"/>
      <c r="G1099" s="9"/>
      <c r="H1099" s="606"/>
      <c r="I1099" s="601"/>
      <c r="J1099" s="602"/>
      <c r="K1099" s="603"/>
      <c r="L1099" s="601"/>
      <c r="M1099" s="617"/>
      <c r="N1099" s="614"/>
      <c r="O1099" s="614"/>
      <c r="P1099" s="614"/>
      <c r="Q1099" s="614"/>
      <c r="R1099" s="614"/>
      <c r="S1099" s="614"/>
      <c r="T1099" s="614"/>
      <c r="U1099" s="614"/>
      <c r="V1099" s="614"/>
      <c r="W1099" s="614"/>
      <c r="X1099" s="614"/>
      <c r="Y1099" s="614"/>
      <c r="Z1099" s="614"/>
      <c r="AA1099" s="614"/>
      <c r="AB1099" s="614"/>
      <c r="AC1099" s="614"/>
      <c r="AD1099" s="614"/>
      <c r="AE1099" s="614"/>
      <c r="AF1099" s="614"/>
      <c r="AG1099" s="614"/>
      <c r="AH1099" s="614"/>
      <c r="AI1099" s="614"/>
      <c r="AJ1099" s="614"/>
    </row>
    <row r="1100" spans="1:36" ht="15.75">
      <c r="A1100" s="285" t="s">
        <v>33</v>
      </c>
      <c r="D1100" s="32">
        <f t="shared" si="34"/>
        <v>3627.8</v>
      </c>
      <c r="E1100" s="617">
        <v>3627.8</v>
      </c>
      <c r="F1100" s="9"/>
      <c r="G1100" s="9"/>
      <c r="H1100" s="600"/>
      <c r="I1100" s="601"/>
      <c r="J1100" s="602"/>
      <c r="K1100" s="603"/>
      <c r="L1100" s="601"/>
      <c r="M1100" s="617"/>
      <c r="N1100" s="614"/>
      <c r="O1100" s="614"/>
      <c r="P1100" s="614"/>
      <c r="Q1100" s="614"/>
      <c r="R1100" s="614"/>
      <c r="S1100" s="614"/>
      <c r="T1100" s="619"/>
      <c r="U1100" s="614"/>
      <c r="V1100" s="614"/>
      <c r="W1100" s="614"/>
      <c r="X1100" s="614"/>
      <c r="Y1100" s="614"/>
      <c r="Z1100" s="614"/>
      <c r="AA1100" s="614"/>
      <c r="AB1100" s="614"/>
      <c r="AC1100" s="614"/>
      <c r="AD1100" s="614"/>
      <c r="AE1100" s="614"/>
      <c r="AF1100" s="614"/>
      <c r="AG1100" s="614"/>
      <c r="AH1100" s="614"/>
      <c r="AI1100" s="614"/>
      <c r="AJ1100" s="614"/>
    </row>
    <row r="1101" spans="1:36" ht="15.75">
      <c r="A1101" s="285" t="s">
        <v>37</v>
      </c>
      <c r="D1101" s="32">
        <f t="shared" si="34"/>
        <v>2839.3999999999996</v>
      </c>
      <c r="E1101" s="617">
        <v>2839.3999999999996</v>
      </c>
      <c r="F1101" s="9"/>
      <c r="G1101" s="9"/>
      <c r="H1101" s="600"/>
      <c r="I1101" s="601"/>
      <c r="J1101" s="602"/>
      <c r="K1101" s="603"/>
      <c r="L1101" s="601"/>
      <c r="M1101" s="617"/>
      <c r="N1101" s="614"/>
      <c r="O1101" s="614"/>
      <c r="P1101" s="614"/>
      <c r="Q1101" s="614"/>
      <c r="R1101" s="614"/>
      <c r="S1101" s="614"/>
      <c r="T1101" s="614"/>
      <c r="U1101" s="614"/>
      <c r="V1101" s="614"/>
      <c r="W1101" s="614"/>
      <c r="X1101" s="614"/>
      <c r="Y1101" s="614"/>
      <c r="Z1101" s="614"/>
      <c r="AA1101" s="614"/>
      <c r="AB1101" s="614"/>
      <c r="AC1101" s="614"/>
      <c r="AD1101" s="614"/>
      <c r="AE1101" s="614"/>
      <c r="AF1101" s="614"/>
      <c r="AG1101" s="614"/>
      <c r="AH1101" s="614"/>
      <c r="AI1101" s="614"/>
      <c r="AJ1101" s="614"/>
    </row>
    <row r="1102" spans="1:36" ht="15.75">
      <c r="A1102" s="284" t="s">
        <v>143</v>
      </c>
      <c r="D1102" s="32">
        <f t="shared" si="34"/>
        <v>2725.1000000000004</v>
      </c>
      <c r="E1102" s="617">
        <v>2725.1000000000004</v>
      </c>
      <c r="F1102" s="9"/>
      <c r="G1102" s="9"/>
      <c r="H1102" s="605"/>
      <c r="I1102" s="601"/>
      <c r="J1102" s="602"/>
      <c r="K1102" s="603"/>
      <c r="L1102" s="601"/>
      <c r="M1102" s="617"/>
      <c r="N1102" s="614"/>
      <c r="O1102" s="614"/>
      <c r="P1102" s="614"/>
      <c r="Q1102" s="614"/>
      <c r="R1102" s="614"/>
      <c r="S1102" s="614"/>
      <c r="T1102" s="614"/>
      <c r="U1102" s="614"/>
      <c r="V1102" s="614"/>
      <c r="W1102" s="614"/>
      <c r="X1102" s="614"/>
      <c r="Y1102" s="614"/>
      <c r="Z1102" s="614"/>
      <c r="AA1102" s="614"/>
      <c r="AB1102" s="614"/>
      <c r="AC1102" s="614"/>
      <c r="AD1102" s="614"/>
      <c r="AE1102" s="614"/>
      <c r="AF1102" s="614"/>
      <c r="AG1102" s="614"/>
      <c r="AH1102" s="614"/>
      <c r="AI1102" s="614"/>
      <c r="AJ1102" s="614"/>
    </row>
    <row r="1103" spans="1:36" ht="15.75">
      <c r="A1103" s="284" t="s">
        <v>3646</v>
      </c>
      <c r="D1103" s="32">
        <f t="shared" si="34"/>
        <v>1684</v>
      </c>
      <c r="E1103" s="617">
        <v>1684</v>
      </c>
      <c r="F1103" s="9"/>
      <c r="G1103" s="9"/>
      <c r="H1103" s="605"/>
      <c r="I1103" s="601"/>
      <c r="J1103" s="602"/>
      <c r="K1103" s="603"/>
      <c r="L1103" s="601"/>
      <c r="M1103" s="617"/>
      <c r="N1103" s="614"/>
      <c r="O1103" s="614"/>
      <c r="P1103" s="614"/>
      <c r="Q1103" s="614"/>
      <c r="R1103" s="614"/>
      <c r="S1103" s="614"/>
      <c r="T1103" s="614"/>
      <c r="U1103" s="614"/>
      <c r="V1103" s="614"/>
      <c r="W1103" s="614"/>
      <c r="X1103" s="614"/>
      <c r="Y1103" s="614"/>
      <c r="Z1103" s="614"/>
      <c r="AA1103" s="614"/>
      <c r="AB1103" s="614"/>
      <c r="AC1103" s="614"/>
      <c r="AD1103" s="614"/>
      <c r="AE1103" s="614"/>
      <c r="AF1103" s="614"/>
      <c r="AG1103" s="614"/>
      <c r="AH1103" s="614"/>
      <c r="AI1103" s="614"/>
      <c r="AJ1103" s="614"/>
    </row>
    <row r="1104" spans="1:36" ht="15.75">
      <c r="A1104" s="107" t="s">
        <v>2721</v>
      </c>
      <c r="D1104" s="32">
        <f t="shared" si="34"/>
        <v>3257.2999999999997</v>
      </c>
      <c r="E1104" s="617">
        <v>3257.2999999999997</v>
      </c>
      <c r="F1104" s="9"/>
      <c r="G1104" s="9"/>
      <c r="H1104" s="606"/>
      <c r="I1104" s="601"/>
      <c r="J1104" s="602"/>
      <c r="K1104" s="603"/>
      <c r="L1104" s="601"/>
      <c r="M1104" s="617"/>
      <c r="N1104" s="614"/>
      <c r="O1104" s="614"/>
      <c r="P1104" s="614"/>
      <c r="Q1104" s="614"/>
      <c r="R1104" s="614"/>
      <c r="S1104" s="614"/>
      <c r="T1104" s="614"/>
      <c r="U1104" s="614"/>
      <c r="V1104" s="619"/>
      <c r="W1104" s="614"/>
      <c r="X1104" s="614"/>
      <c r="Y1104" s="614"/>
      <c r="Z1104" s="614"/>
      <c r="AA1104" s="614"/>
      <c r="AB1104" s="614"/>
      <c r="AC1104" s="614"/>
      <c r="AD1104" s="614"/>
      <c r="AE1104" s="614"/>
      <c r="AF1104" s="614"/>
      <c r="AG1104" s="614"/>
      <c r="AH1104" s="614"/>
      <c r="AI1104" s="614"/>
      <c r="AJ1104" s="614"/>
    </row>
    <row r="1105" spans="1:36" ht="15.75">
      <c r="A1105" s="106" t="s">
        <v>1351</v>
      </c>
      <c r="D1105" s="32">
        <f t="shared" si="34"/>
        <v>3098.5999999999995</v>
      </c>
      <c r="E1105" s="617">
        <v>3098.5999999999995</v>
      </c>
      <c r="F1105" s="9"/>
      <c r="G1105" s="9"/>
      <c r="H1105" s="503"/>
      <c r="I1105" s="601"/>
      <c r="J1105" s="602"/>
      <c r="K1105" s="603"/>
      <c r="L1105" s="601"/>
      <c r="M1105" s="617"/>
      <c r="N1105" s="614"/>
      <c r="O1105" s="614"/>
      <c r="P1105" s="614"/>
      <c r="Q1105" s="614"/>
      <c r="R1105" s="614"/>
      <c r="S1105" s="614"/>
      <c r="T1105" s="614"/>
      <c r="U1105" s="614"/>
      <c r="V1105" s="614"/>
      <c r="W1105" s="614"/>
      <c r="X1105" s="614"/>
      <c r="Y1105" s="614"/>
      <c r="Z1105" s="614"/>
      <c r="AA1105" s="614"/>
      <c r="AB1105" s="614"/>
      <c r="AC1105" s="614"/>
      <c r="AD1105" s="614"/>
      <c r="AE1105" s="614"/>
      <c r="AF1105" s="614"/>
      <c r="AG1105" s="614"/>
      <c r="AH1105" s="614"/>
      <c r="AI1105" s="614"/>
      <c r="AJ1105" s="614"/>
    </row>
    <row r="1106" spans="1:36" ht="15.75">
      <c r="A1106" s="107" t="s">
        <v>2722</v>
      </c>
      <c r="D1106" s="32">
        <f t="shared" si="34"/>
        <v>1916</v>
      </c>
      <c r="E1106" s="617">
        <v>1916</v>
      </c>
      <c r="F1106" s="9"/>
      <c r="G1106" s="9"/>
      <c r="H1106" s="606"/>
      <c r="I1106" s="601"/>
      <c r="J1106" s="602"/>
      <c r="K1106" s="603"/>
      <c r="L1106" s="601"/>
      <c r="M1106" s="617"/>
      <c r="N1106" s="614"/>
      <c r="O1106" s="614"/>
      <c r="P1106" s="614"/>
      <c r="Q1106" s="614"/>
      <c r="R1106" s="614"/>
      <c r="S1106" s="614"/>
      <c r="T1106" s="614"/>
      <c r="U1106" s="614"/>
      <c r="V1106" s="614"/>
      <c r="W1106" s="614"/>
      <c r="X1106" s="614"/>
      <c r="Y1106" s="614"/>
      <c r="Z1106" s="614"/>
      <c r="AA1106" s="614"/>
      <c r="AB1106" s="614"/>
      <c r="AC1106" s="614"/>
      <c r="AD1106" s="614"/>
      <c r="AE1106" s="614"/>
      <c r="AF1106" s="614"/>
      <c r="AG1106" s="614"/>
      <c r="AH1106" s="614"/>
      <c r="AI1106" s="614"/>
      <c r="AJ1106" s="614"/>
    </row>
    <row r="1107" spans="1:36" ht="15.75">
      <c r="A1107" s="284" t="s">
        <v>3647</v>
      </c>
      <c r="D1107" s="32">
        <f t="shared" si="34"/>
        <v>1995.3</v>
      </c>
      <c r="E1107" s="617">
        <v>1995.3</v>
      </c>
      <c r="F1107" s="9"/>
      <c r="G1107" s="9"/>
      <c r="H1107" s="605"/>
      <c r="I1107" s="601"/>
      <c r="J1107" s="602"/>
      <c r="K1107" s="603"/>
      <c r="L1107" s="601"/>
      <c r="M1107" s="617"/>
      <c r="N1107" s="614"/>
      <c r="O1107" s="614"/>
      <c r="P1107" s="614"/>
      <c r="Q1107" s="614"/>
      <c r="R1107" s="614"/>
      <c r="S1107" s="614"/>
      <c r="T1107" s="614"/>
      <c r="U1107" s="614"/>
      <c r="V1107" s="614"/>
      <c r="W1107" s="614"/>
      <c r="X1107" s="614"/>
      <c r="Y1107" s="614"/>
      <c r="Z1107" s="614"/>
      <c r="AA1107" s="614"/>
      <c r="AB1107" s="614"/>
      <c r="AC1107" s="614"/>
      <c r="AD1107" s="614"/>
      <c r="AE1107" s="614"/>
      <c r="AF1107" s="614"/>
      <c r="AG1107" s="614"/>
      <c r="AH1107" s="614"/>
      <c r="AI1107" s="614"/>
      <c r="AJ1107" s="614"/>
    </row>
    <row r="1108" spans="1:36" ht="15.75">
      <c r="A1108" s="107" t="s">
        <v>2727</v>
      </c>
      <c r="D1108" s="32">
        <f t="shared" si="34"/>
        <v>1916.6</v>
      </c>
      <c r="E1108" s="617">
        <v>1916.6</v>
      </c>
      <c r="F1108" s="9"/>
      <c r="G1108" s="9"/>
      <c r="H1108" s="606"/>
      <c r="I1108" s="601"/>
      <c r="J1108" s="602"/>
      <c r="K1108" s="603"/>
      <c r="L1108" s="601"/>
      <c r="M1108" s="617"/>
      <c r="N1108" s="614"/>
      <c r="O1108" s="614"/>
      <c r="P1108" s="614"/>
      <c r="Q1108" s="614"/>
      <c r="R1108" s="614"/>
      <c r="S1108" s="614"/>
      <c r="T1108" s="614"/>
      <c r="U1108" s="614"/>
      <c r="V1108" s="614"/>
      <c r="W1108" s="614"/>
      <c r="X1108" s="614"/>
      <c r="Y1108" s="614"/>
      <c r="Z1108" s="614"/>
      <c r="AA1108" s="614"/>
      <c r="AB1108" s="614"/>
      <c r="AC1108" s="614"/>
      <c r="AD1108" s="614"/>
      <c r="AE1108" s="614"/>
      <c r="AF1108" s="614"/>
      <c r="AG1108" s="614"/>
      <c r="AH1108" s="614"/>
      <c r="AI1108" s="614"/>
      <c r="AJ1108" s="614"/>
    </row>
    <row r="1109" spans="1:36" ht="15.75">
      <c r="A1109" s="285" t="s">
        <v>1671</v>
      </c>
      <c r="D1109" s="32">
        <f t="shared" si="34"/>
        <v>2362.7000000000003</v>
      </c>
      <c r="E1109" s="617">
        <v>2362.7000000000003</v>
      </c>
      <c r="F1109" s="9"/>
      <c r="G1109" s="9"/>
      <c r="H1109" s="600"/>
      <c r="I1109" s="601"/>
      <c r="J1109" s="602"/>
      <c r="K1109" s="603"/>
      <c r="L1109" s="601"/>
      <c r="M1109" s="617"/>
      <c r="N1109" s="614"/>
      <c r="O1109" s="614"/>
      <c r="P1109" s="614"/>
      <c r="Q1109" s="614"/>
      <c r="R1109" s="614"/>
      <c r="S1109" s="614"/>
      <c r="T1109" s="614"/>
      <c r="U1109" s="614"/>
      <c r="V1109" s="614"/>
      <c r="W1109" s="614"/>
      <c r="X1109" s="614"/>
      <c r="Y1109" s="614"/>
      <c r="Z1109" s="614"/>
      <c r="AA1109" s="614"/>
      <c r="AB1109" s="614"/>
      <c r="AC1109" s="614"/>
      <c r="AD1109" s="614"/>
      <c r="AE1109" s="614"/>
      <c r="AF1109" s="614"/>
      <c r="AG1109" s="614"/>
      <c r="AH1109" s="614"/>
      <c r="AI1109" s="614"/>
      <c r="AJ1109" s="614"/>
    </row>
    <row r="1110" spans="1:36" ht="15.75">
      <c r="A1110" s="107" t="s">
        <v>180</v>
      </c>
      <c r="D1110" s="32">
        <f t="shared" si="34"/>
        <v>2902.9</v>
      </c>
      <c r="E1110" s="617">
        <v>2902.9</v>
      </c>
      <c r="F1110" s="9"/>
      <c r="G1110" s="9"/>
      <c r="H1110" s="606"/>
      <c r="I1110" s="601"/>
      <c r="J1110" s="602"/>
      <c r="K1110" s="603"/>
      <c r="L1110" s="601"/>
      <c r="M1110" s="617"/>
      <c r="N1110" s="614"/>
      <c r="O1110" s="614"/>
      <c r="P1110" s="614"/>
      <c r="Q1110" s="614"/>
      <c r="R1110" s="614"/>
      <c r="S1110" s="614"/>
      <c r="T1110" s="614"/>
      <c r="U1110" s="614"/>
      <c r="V1110" s="614"/>
      <c r="W1110" s="614"/>
      <c r="X1110" s="614"/>
      <c r="Y1110" s="614"/>
      <c r="Z1110" s="620"/>
      <c r="AA1110" s="614"/>
      <c r="AB1110" s="614"/>
      <c r="AC1110" s="614"/>
      <c r="AD1110" s="614"/>
      <c r="AE1110" s="614"/>
      <c r="AF1110" s="614"/>
      <c r="AG1110" s="614"/>
      <c r="AH1110" s="614"/>
      <c r="AI1110" s="614"/>
      <c r="AJ1110" s="614"/>
    </row>
    <row r="1111" spans="1:36" ht="15.75">
      <c r="A1111" s="107" t="s">
        <v>2710</v>
      </c>
      <c r="D1111" s="32">
        <f t="shared" si="34"/>
        <v>2595.0000000000005</v>
      </c>
      <c r="E1111" s="617">
        <v>2595.0000000000005</v>
      </c>
      <c r="F1111" s="9"/>
      <c r="G1111" s="9"/>
      <c r="H1111" s="606"/>
      <c r="I1111" s="601"/>
      <c r="J1111" s="602"/>
      <c r="K1111" s="603"/>
      <c r="L1111" s="601"/>
      <c r="M1111" s="617"/>
      <c r="N1111" s="614"/>
      <c r="O1111" s="614"/>
      <c r="P1111" s="614"/>
      <c r="Q1111" s="614"/>
      <c r="R1111" s="614"/>
      <c r="S1111" s="614"/>
      <c r="T1111" s="614"/>
      <c r="U1111" s="614"/>
      <c r="V1111" s="614"/>
      <c r="W1111" s="614"/>
      <c r="X1111" s="614"/>
      <c r="Y1111" s="614"/>
      <c r="Z1111" s="614"/>
      <c r="AA1111" s="614"/>
      <c r="AB1111" s="614"/>
      <c r="AC1111" s="614"/>
      <c r="AD1111" s="614"/>
      <c r="AE1111" s="614"/>
      <c r="AF1111" s="614"/>
      <c r="AG1111" s="614"/>
      <c r="AH1111" s="614"/>
      <c r="AI1111" s="614"/>
      <c r="AJ1111" s="614"/>
    </row>
    <row r="1112" spans="1:36" ht="15.75">
      <c r="A1112" s="107" t="s">
        <v>2217</v>
      </c>
      <c r="D1112" s="32">
        <f t="shared" si="34"/>
        <v>1915.5</v>
      </c>
      <c r="E1112" s="617">
        <v>1915.5</v>
      </c>
      <c r="F1112" s="9"/>
      <c r="G1112" s="9"/>
      <c r="H1112" s="606"/>
      <c r="I1112" s="601"/>
      <c r="J1112" s="602"/>
      <c r="K1112" s="603"/>
      <c r="L1112" s="601"/>
      <c r="M1112" s="617"/>
      <c r="N1112" s="614"/>
      <c r="O1112" s="614"/>
      <c r="P1112" s="614"/>
      <c r="Q1112" s="614"/>
      <c r="R1112" s="614"/>
      <c r="S1112" s="614"/>
      <c r="T1112" s="614"/>
      <c r="U1112" s="618"/>
      <c r="V1112" s="614"/>
      <c r="W1112" s="614"/>
      <c r="X1112" s="614"/>
      <c r="Y1112" s="614"/>
      <c r="Z1112" s="614"/>
      <c r="AA1112" s="614"/>
      <c r="AB1112" s="614"/>
      <c r="AC1112" s="614"/>
      <c r="AD1112" s="614"/>
      <c r="AE1112" s="614"/>
      <c r="AF1112" s="614"/>
      <c r="AG1112" s="614"/>
      <c r="AH1112" s="614"/>
      <c r="AI1112" s="614"/>
      <c r="AJ1112" s="614"/>
    </row>
    <row r="1113" spans="1:36" ht="15.75">
      <c r="A1113" s="107" t="s">
        <v>2729</v>
      </c>
      <c r="D1113" s="32">
        <f t="shared" si="34"/>
        <v>1535.0000000000002</v>
      </c>
      <c r="E1113" s="617">
        <v>1535.0000000000002</v>
      </c>
      <c r="F1113" s="9"/>
      <c r="G1113" s="9"/>
      <c r="H1113" s="606"/>
      <c r="I1113" s="601"/>
      <c r="J1113" s="602"/>
      <c r="K1113" s="603"/>
      <c r="L1113" s="601"/>
      <c r="M1113" s="617"/>
      <c r="N1113" s="614"/>
      <c r="O1113" s="614"/>
      <c r="P1113" s="614"/>
      <c r="Q1113" s="614"/>
      <c r="R1113" s="614"/>
      <c r="S1113" s="614"/>
      <c r="T1113" s="614"/>
      <c r="U1113" s="614"/>
      <c r="V1113" s="614"/>
      <c r="W1113" s="614"/>
      <c r="X1113" s="614"/>
      <c r="Y1113" s="614"/>
      <c r="Z1113" s="614"/>
      <c r="AA1113" s="614"/>
      <c r="AB1113" s="614"/>
      <c r="AC1113" s="614"/>
      <c r="AD1113" s="614"/>
      <c r="AE1113" s="614"/>
      <c r="AF1113" s="614"/>
      <c r="AG1113" s="614"/>
      <c r="AH1113" s="614"/>
      <c r="AI1113" s="614"/>
      <c r="AJ1113" s="614"/>
    </row>
    <row r="1114" spans="1:36" ht="15.75">
      <c r="A1114" s="107" t="s">
        <v>155</v>
      </c>
      <c r="D1114" s="32">
        <f t="shared" si="34"/>
        <v>2922.9000000000005</v>
      </c>
      <c r="E1114" s="617">
        <v>2922.9000000000005</v>
      </c>
      <c r="F1114" s="9"/>
      <c r="G1114" s="9"/>
      <c r="H1114" s="606"/>
      <c r="I1114" s="601"/>
      <c r="J1114" s="602"/>
      <c r="K1114" s="603"/>
      <c r="L1114" s="601"/>
      <c r="M1114" s="617"/>
      <c r="N1114" s="614"/>
      <c r="O1114" s="620"/>
      <c r="P1114" s="614"/>
      <c r="Q1114" s="614"/>
      <c r="R1114" s="614"/>
      <c r="S1114" s="614"/>
      <c r="T1114" s="614"/>
      <c r="U1114" s="614"/>
      <c r="V1114" s="614"/>
      <c r="W1114" s="614"/>
      <c r="X1114" s="614"/>
      <c r="Y1114" s="614"/>
      <c r="Z1114" s="614"/>
      <c r="AA1114" s="614"/>
      <c r="AB1114" s="614"/>
      <c r="AC1114" s="614"/>
      <c r="AD1114" s="614"/>
      <c r="AE1114" s="614"/>
      <c r="AF1114" s="614"/>
      <c r="AG1114" s="614"/>
      <c r="AH1114" s="614"/>
      <c r="AI1114" s="614"/>
      <c r="AJ1114" s="614"/>
    </row>
    <row r="1115" spans="1:36" ht="15.75">
      <c r="A1115" s="284" t="s">
        <v>3648</v>
      </c>
      <c r="D1115" s="32">
        <f t="shared" si="34"/>
        <v>2267.2000000000003</v>
      </c>
      <c r="E1115" s="617">
        <v>2267.2000000000003</v>
      </c>
      <c r="F1115" s="9"/>
      <c r="G1115" s="9"/>
      <c r="H1115" s="605"/>
      <c r="I1115" s="601"/>
      <c r="J1115" s="602"/>
      <c r="K1115" s="603"/>
      <c r="L1115" s="601"/>
      <c r="M1115" s="617"/>
      <c r="N1115" s="614"/>
      <c r="O1115" s="614"/>
      <c r="P1115" s="614"/>
      <c r="Q1115" s="614"/>
      <c r="R1115" s="614"/>
      <c r="S1115" s="614"/>
      <c r="T1115" s="614"/>
      <c r="U1115" s="614"/>
      <c r="V1115" s="614"/>
      <c r="W1115" s="614"/>
      <c r="X1115" s="614"/>
      <c r="Y1115" s="614"/>
      <c r="Z1115" s="614"/>
      <c r="AA1115" s="614"/>
      <c r="AB1115" s="614"/>
      <c r="AC1115" s="614"/>
      <c r="AD1115" s="614"/>
      <c r="AE1115" s="614"/>
      <c r="AF1115" s="614"/>
      <c r="AG1115" s="614"/>
      <c r="AH1115" s="614"/>
      <c r="AI1115" s="614"/>
      <c r="AJ1115" s="614"/>
    </row>
    <row r="1116" spans="1:36" ht="15.75">
      <c r="A1116" s="107" t="s">
        <v>2730</v>
      </c>
      <c r="D1116" s="32">
        <f t="shared" si="34"/>
        <v>1753.5</v>
      </c>
      <c r="E1116" s="617">
        <v>1753.5</v>
      </c>
      <c r="F1116" s="9"/>
      <c r="G1116" s="9"/>
      <c r="H1116" s="606"/>
      <c r="I1116" s="601"/>
      <c r="J1116" s="602"/>
      <c r="K1116" s="603"/>
      <c r="L1116" s="601"/>
      <c r="M1116" s="617"/>
      <c r="N1116" s="614"/>
      <c r="O1116" s="614"/>
      <c r="P1116" s="614"/>
      <c r="Q1116" s="614"/>
      <c r="R1116" s="614"/>
      <c r="S1116" s="614"/>
      <c r="T1116" s="614"/>
      <c r="U1116" s="614"/>
      <c r="V1116" s="614"/>
      <c r="W1116" s="614"/>
      <c r="X1116" s="614"/>
      <c r="Y1116" s="614"/>
      <c r="Z1116" s="614"/>
      <c r="AA1116" s="614"/>
      <c r="AB1116" s="614"/>
      <c r="AC1116" s="614"/>
      <c r="AD1116" s="614"/>
      <c r="AE1116" s="614"/>
      <c r="AF1116" s="614"/>
      <c r="AG1116" s="614"/>
      <c r="AH1116" s="614"/>
      <c r="AI1116" s="614"/>
      <c r="AJ1116" s="614"/>
    </row>
    <row r="1117" spans="1:36" ht="15.75">
      <c r="A1117" s="107" t="s">
        <v>2728</v>
      </c>
      <c r="D1117" s="32">
        <f t="shared" si="34"/>
        <v>2990.1</v>
      </c>
      <c r="E1117" s="617">
        <v>2990.1</v>
      </c>
      <c r="F1117" s="9"/>
      <c r="G1117" s="9"/>
      <c r="H1117" s="606"/>
      <c r="I1117" s="601"/>
      <c r="J1117" s="602"/>
      <c r="K1117" s="603"/>
      <c r="L1117" s="601"/>
      <c r="M1117" s="617"/>
      <c r="N1117" s="614"/>
      <c r="O1117" s="614"/>
      <c r="P1117" s="614"/>
      <c r="Q1117" s="614"/>
      <c r="R1117" s="614"/>
      <c r="S1117" s="614"/>
      <c r="T1117" s="614"/>
      <c r="U1117" s="614"/>
      <c r="V1117" s="614"/>
      <c r="W1117" s="614"/>
      <c r="X1117" s="614"/>
      <c r="Y1117" s="614"/>
      <c r="Z1117" s="614"/>
      <c r="AA1117" s="614"/>
      <c r="AB1117" s="614"/>
      <c r="AC1117" s="614"/>
      <c r="AD1117" s="614"/>
      <c r="AE1117" s="614"/>
      <c r="AF1117" s="614"/>
      <c r="AG1117" s="614"/>
      <c r="AH1117" s="614"/>
      <c r="AI1117" s="614"/>
      <c r="AJ1117" s="614"/>
    </row>
    <row r="1118" spans="1:36" ht="15.75">
      <c r="A1118" s="107" t="s">
        <v>2709</v>
      </c>
      <c r="D1118" s="32">
        <f t="shared" si="34"/>
        <v>1993.8999999999999</v>
      </c>
      <c r="E1118" s="617">
        <v>1993.8999999999999</v>
      </c>
      <c r="F1118" s="9"/>
      <c r="G1118" s="9"/>
      <c r="H1118" s="606"/>
      <c r="I1118" s="601"/>
      <c r="J1118" s="602"/>
      <c r="K1118" s="603"/>
      <c r="L1118" s="601"/>
      <c r="M1118" s="617"/>
      <c r="N1118" s="614"/>
      <c r="O1118" s="614"/>
      <c r="P1118" s="614"/>
      <c r="Q1118" s="614"/>
      <c r="R1118" s="614"/>
      <c r="S1118" s="614"/>
      <c r="T1118" s="614"/>
      <c r="U1118" s="614"/>
      <c r="V1118" s="614"/>
      <c r="W1118" s="614"/>
      <c r="X1118" s="614"/>
      <c r="Y1118" s="614"/>
      <c r="Z1118" s="614"/>
      <c r="AA1118" s="614"/>
      <c r="AB1118" s="614"/>
      <c r="AC1118" s="614"/>
      <c r="AD1118" s="614"/>
      <c r="AE1118" s="614"/>
      <c r="AF1118" s="614"/>
      <c r="AG1118" s="614"/>
      <c r="AH1118" s="614"/>
      <c r="AI1118" s="614"/>
      <c r="AJ1118" s="614"/>
    </row>
    <row r="1119" spans="1:36" ht="15.75">
      <c r="A1119" s="107" t="s">
        <v>658</v>
      </c>
      <c r="D1119" s="32">
        <f t="shared" si="34"/>
        <v>1571.6</v>
      </c>
      <c r="E1119" s="617">
        <v>1571.6</v>
      </c>
      <c r="F1119" s="9"/>
      <c r="G1119" s="9"/>
      <c r="H1119" s="606"/>
      <c r="I1119" s="601"/>
      <c r="J1119" s="602"/>
      <c r="K1119" s="603"/>
      <c r="L1119" s="601"/>
      <c r="M1119" s="617"/>
      <c r="N1119" s="614"/>
      <c r="O1119" s="614"/>
      <c r="P1119" s="614"/>
      <c r="Q1119" s="614"/>
      <c r="R1119" s="614"/>
      <c r="S1119" s="614"/>
      <c r="T1119" s="614"/>
      <c r="U1119" s="614"/>
      <c r="V1119" s="614"/>
      <c r="W1119" s="614"/>
      <c r="X1119" s="614"/>
      <c r="Y1119" s="614"/>
      <c r="Z1119" s="614"/>
      <c r="AA1119" s="614"/>
      <c r="AB1119" s="614"/>
      <c r="AC1119" s="614"/>
      <c r="AD1119" s="614"/>
      <c r="AE1119" s="614"/>
      <c r="AF1119" s="614"/>
      <c r="AG1119" s="614"/>
      <c r="AH1119" s="614"/>
      <c r="AI1119" s="614"/>
      <c r="AJ1119" s="614"/>
    </row>
    <row r="1120" spans="1:36" ht="15.75">
      <c r="A1120" s="285" t="s">
        <v>1655</v>
      </c>
      <c r="D1120" s="32">
        <f t="shared" si="34"/>
        <v>1577.5</v>
      </c>
      <c r="E1120" s="617">
        <v>1577.5</v>
      </c>
      <c r="F1120" s="9"/>
      <c r="G1120" s="9"/>
      <c r="H1120" s="600"/>
      <c r="I1120" s="601"/>
      <c r="J1120" s="602"/>
      <c r="K1120" s="603"/>
      <c r="L1120" s="601"/>
      <c r="M1120" s="617"/>
      <c r="N1120" s="614"/>
      <c r="O1120" s="614"/>
      <c r="P1120" s="614"/>
      <c r="Q1120" s="614"/>
      <c r="R1120" s="614"/>
      <c r="S1120" s="614"/>
      <c r="T1120" s="614"/>
      <c r="U1120" s="614"/>
      <c r="V1120" s="614"/>
      <c r="W1120" s="614"/>
      <c r="X1120" s="614"/>
      <c r="Y1120" s="614"/>
      <c r="Z1120" s="614"/>
      <c r="AA1120" s="614"/>
      <c r="AB1120" s="614"/>
      <c r="AC1120" s="614"/>
      <c r="AD1120" s="614"/>
      <c r="AE1120" s="614"/>
      <c r="AF1120" s="614"/>
      <c r="AG1120" s="614"/>
      <c r="AH1120" s="614"/>
      <c r="AI1120" s="614"/>
      <c r="AJ1120" s="614"/>
    </row>
    <row r="1129" spans="1:24" ht="15.75">
      <c r="A1129" s="285" t="s">
        <v>1657</v>
      </c>
      <c r="D1129" s="32"/>
      <c r="E1129" s="32">
        <f>D5</f>
        <v>4059.1000000000004</v>
      </c>
      <c r="F1129" s="32">
        <f>D145</f>
        <v>3084.4999999999995</v>
      </c>
      <c r="G1129" s="32">
        <f>D285</f>
        <v>693</v>
      </c>
      <c r="H1129" s="32">
        <f>D425</f>
        <v>791.95</v>
      </c>
      <c r="I1129" s="32">
        <f>D565</f>
        <v>339.40000000000003</v>
      </c>
      <c r="J1129" s="32">
        <f>D705</f>
        <v>187.89999999999998</v>
      </c>
      <c r="K1129" s="32">
        <f>D845</f>
        <v>0</v>
      </c>
      <c r="L1129" s="32">
        <f>D985</f>
        <v>2149.9</v>
      </c>
      <c r="N1129" s="502">
        <f>SUM(E1129:L1129)</f>
        <v>11305.75</v>
      </c>
      <c r="O1129" s="65">
        <v>11305.75</v>
      </c>
      <c r="P1129" s="72">
        <f>N1129-O1129</f>
        <v>0</v>
      </c>
      <c r="Q1129" s="285"/>
      <c r="R1129" s="285"/>
      <c r="S1129" s="61"/>
      <c r="U1129" s="270"/>
      <c r="V1129" s="61"/>
      <c r="W1129" s="65"/>
      <c r="X1129" s="552"/>
    </row>
    <row r="1130" spans="1:24" ht="15.75">
      <c r="A1130" s="106" t="s">
        <v>1346</v>
      </c>
      <c r="D1130" s="32"/>
      <c r="E1130" s="32">
        <f>D6</f>
        <v>3453.7000000000003</v>
      </c>
      <c r="F1130" s="32">
        <f>D146</f>
        <v>3972.9</v>
      </c>
      <c r="G1130" s="32">
        <f>D286</f>
        <v>555.80000000000007</v>
      </c>
      <c r="H1130" s="32">
        <f>D426</f>
        <v>597.20000000000005</v>
      </c>
      <c r="I1130" s="32">
        <f>D566</f>
        <v>121.10000000000001</v>
      </c>
      <c r="J1130" s="32">
        <f>D706</f>
        <v>153.69999999999999</v>
      </c>
      <c r="K1130" s="32">
        <f>D846</f>
        <v>0</v>
      </c>
      <c r="L1130" s="32">
        <f>D986</f>
        <v>2321.4999999999995</v>
      </c>
      <c r="N1130" s="502">
        <f>SUM(E1130:L1130)</f>
        <v>11175.900000000001</v>
      </c>
      <c r="O1130" s="65">
        <v>11175.899999999994</v>
      </c>
      <c r="P1130" s="72">
        <f>N1130-O1130</f>
        <v>0</v>
      </c>
      <c r="Q1130" s="106"/>
      <c r="R1130" s="106"/>
      <c r="S1130" s="61"/>
      <c r="U1130" s="270"/>
      <c r="V1130" s="61"/>
      <c r="W1130" s="65"/>
      <c r="X1130" s="552"/>
    </row>
    <row r="1131" spans="1:24" ht="15.75">
      <c r="A1131" s="284" t="s">
        <v>3620</v>
      </c>
      <c r="D1131" s="32"/>
      <c r="E1131" s="32">
        <f>D7</f>
        <v>6231.6500000000005</v>
      </c>
      <c r="F1131" s="32">
        <f>D147</f>
        <v>2659.75</v>
      </c>
      <c r="G1131" s="32">
        <f>D287</f>
        <v>706</v>
      </c>
      <c r="H1131" s="32">
        <f>D427</f>
        <v>556.5</v>
      </c>
      <c r="I1131" s="32">
        <f>D567</f>
        <v>293.40000000000003</v>
      </c>
      <c r="J1131" s="32">
        <f>D707</f>
        <v>183.60000000000002</v>
      </c>
      <c r="K1131" s="32">
        <f>D847</f>
        <v>0</v>
      </c>
      <c r="L1131" s="32">
        <f>D987</f>
        <v>2011.6999999999998</v>
      </c>
      <c r="N1131" s="502">
        <f>SUM(E1131:L1131)</f>
        <v>12642.600000000002</v>
      </c>
      <c r="O1131" s="65">
        <v>12642.600000000002</v>
      </c>
      <c r="P1131" s="72">
        <f>N1131-O1131</f>
        <v>0</v>
      </c>
      <c r="Q1131" s="284"/>
      <c r="R1131" s="284"/>
      <c r="S1131" s="61"/>
      <c r="U1131" s="270"/>
      <c r="V1131" s="61"/>
      <c r="W1131" s="65"/>
      <c r="X1131" s="552"/>
    </row>
    <row r="1132" spans="1:24" ht="15.75">
      <c r="A1132" s="106" t="s">
        <v>1337</v>
      </c>
      <c r="D1132" s="32"/>
      <c r="E1132" s="32">
        <f>D8</f>
        <v>4981.8</v>
      </c>
      <c r="F1132" s="32">
        <f>D148</f>
        <v>4711.8499999999995</v>
      </c>
      <c r="G1132" s="32">
        <f>D288</f>
        <v>870.9</v>
      </c>
      <c r="H1132" s="32">
        <f>D428</f>
        <v>941.5</v>
      </c>
      <c r="I1132" s="32">
        <f>D568</f>
        <v>190.30000000000004</v>
      </c>
      <c r="J1132" s="32">
        <f>D708</f>
        <v>226.00000000000003</v>
      </c>
      <c r="K1132" s="32">
        <f>D848</f>
        <v>0</v>
      </c>
      <c r="L1132" s="32">
        <f>D988</f>
        <v>2826.7000000000003</v>
      </c>
      <c r="N1132" s="502">
        <f>SUM(E1132:L1132)</f>
        <v>14749.05</v>
      </c>
      <c r="O1132" s="65">
        <v>14749.049999999997</v>
      </c>
      <c r="P1132" s="72">
        <f>N1132-O1132</f>
        <v>0</v>
      </c>
      <c r="Q1132" s="106"/>
      <c r="R1132" s="106"/>
      <c r="S1132" s="84"/>
      <c r="U1132" s="270"/>
      <c r="V1132" s="61"/>
      <c r="W1132" s="65"/>
      <c r="X1132" s="552"/>
    </row>
    <row r="1133" spans="1:24" ht="15.75">
      <c r="A1133" s="107" t="s">
        <v>2195</v>
      </c>
      <c r="D1133" s="32"/>
      <c r="E1133" s="32">
        <f>D9</f>
        <v>4359.45</v>
      </c>
      <c r="F1133" s="32">
        <f>D149</f>
        <v>3272.25</v>
      </c>
      <c r="G1133" s="32">
        <f>D289</f>
        <v>1055.25</v>
      </c>
      <c r="H1133" s="32">
        <f>D429</f>
        <v>761.64999999999986</v>
      </c>
      <c r="I1133" s="32">
        <f>D569</f>
        <v>376.70000000000005</v>
      </c>
      <c r="J1133" s="32">
        <f>D709</f>
        <v>152.80000000000001</v>
      </c>
      <c r="K1133" s="32">
        <f>D849</f>
        <v>0</v>
      </c>
      <c r="L1133" s="32">
        <f>D989</f>
        <v>2106.6</v>
      </c>
      <c r="N1133" s="502">
        <f>SUM(E1133:L1133)</f>
        <v>12084.7</v>
      </c>
      <c r="O1133" s="65">
        <v>12084.699999999997</v>
      </c>
      <c r="P1133" s="72">
        <f>N1133-O1133</f>
        <v>0</v>
      </c>
      <c r="Q1133" s="107"/>
      <c r="R1133" s="107"/>
      <c r="S1133" s="61"/>
      <c r="U1133" s="270"/>
      <c r="V1133" s="61"/>
      <c r="W1133" s="65"/>
      <c r="X1133" s="552"/>
    </row>
    <row r="1134" spans="1:24" ht="15.75">
      <c r="A1134" s="285" t="s">
        <v>1</v>
      </c>
      <c r="D1134" s="32"/>
      <c r="E1134" s="32">
        <f>D10</f>
        <v>2873</v>
      </c>
      <c r="F1134" s="32">
        <f>D150</f>
        <v>2201.5</v>
      </c>
      <c r="G1134" s="32">
        <f>D290</f>
        <v>437.1</v>
      </c>
      <c r="H1134" s="32">
        <f>D430</f>
        <v>900.69999999999993</v>
      </c>
      <c r="I1134" s="32">
        <f>D570</f>
        <v>396.79999999999995</v>
      </c>
      <c r="J1134" s="32">
        <f>D710</f>
        <v>164.20000000000002</v>
      </c>
      <c r="K1134" s="32">
        <f>D850</f>
        <v>0</v>
      </c>
      <c r="L1134" s="32">
        <f>D990</f>
        <v>2478.5999999999995</v>
      </c>
      <c r="N1134" s="502">
        <f>SUM(E1134:L1134)</f>
        <v>9451.9</v>
      </c>
      <c r="O1134" s="65">
        <v>9451.899999999996</v>
      </c>
      <c r="P1134" s="72">
        <f>N1134-O1134</f>
        <v>0</v>
      </c>
      <c r="Q1134" s="285"/>
      <c r="R1134" s="285"/>
      <c r="S1134" s="61"/>
      <c r="U1134" s="270"/>
      <c r="V1134" s="61"/>
      <c r="W1134" s="65"/>
      <c r="X1134" s="552"/>
    </row>
    <row r="1135" spans="1:24" ht="15.75">
      <c r="A1135" s="285" t="s">
        <v>1656</v>
      </c>
      <c r="D1135" s="32"/>
      <c r="E1135" s="32">
        <f>D11</f>
        <v>4248.1499999999996</v>
      </c>
      <c r="F1135" s="32">
        <f>D151</f>
        <v>2710.9500000000003</v>
      </c>
      <c r="G1135" s="32">
        <f>D291</f>
        <v>517.90000000000009</v>
      </c>
      <c r="H1135" s="32">
        <f>D431</f>
        <v>799.5</v>
      </c>
      <c r="I1135" s="32">
        <f>D571</f>
        <v>84.7</v>
      </c>
      <c r="J1135" s="32">
        <f>D711</f>
        <v>242.5</v>
      </c>
      <c r="K1135" s="32">
        <f>D851</f>
        <v>0</v>
      </c>
      <c r="L1135" s="32">
        <f>D991</f>
        <v>2953.5</v>
      </c>
      <c r="N1135" s="502">
        <f>SUM(E1135:L1135)</f>
        <v>11557.2</v>
      </c>
      <c r="O1135" s="65">
        <v>11557.199999999999</v>
      </c>
      <c r="P1135" s="72">
        <f>N1135-O1135</f>
        <v>0</v>
      </c>
      <c r="Q1135" s="285"/>
      <c r="R1135" s="285"/>
      <c r="S1135" s="61"/>
      <c r="U1135" s="270"/>
      <c r="V1135" s="61"/>
      <c r="W1135" s="65"/>
      <c r="X1135" s="552"/>
    </row>
    <row r="1136" spans="1:24" ht="15.75">
      <c r="A1136" s="285" t="s">
        <v>1664</v>
      </c>
      <c r="D1136" s="32"/>
      <c r="E1136" s="32">
        <f>D12</f>
        <v>4510.3999999999996</v>
      </c>
      <c r="F1136" s="32">
        <f>D152</f>
        <v>3516.8999999999996</v>
      </c>
      <c r="G1136" s="32">
        <f>D292</f>
        <v>748.30000000000007</v>
      </c>
      <c r="H1136" s="32">
        <f>D432</f>
        <v>918.8</v>
      </c>
      <c r="I1136" s="32">
        <f>D572</f>
        <v>173.00000000000003</v>
      </c>
      <c r="J1136" s="32">
        <f>D712</f>
        <v>181.8</v>
      </c>
      <c r="K1136" s="32">
        <f>D852</f>
        <v>0</v>
      </c>
      <c r="L1136" s="32">
        <f>D992</f>
        <v>2572.5000000000005</v>
      </c>
      <c r="N1136" s="502">
        <f>SUM(E1136:L1136)</f>
        <v>12621.699999999997</v>
      </c>
      <c r="O1136" s="65">
        <v>12621.699999999997</v>
      </c>
      <c r="P1136" s="72">
        <f>N1136-O1136</f>
        <v>0</v>
      </c>
      <c r="Q1136" s="285"/>
      <c r="R1136" s="285"/>
      <c r="S1136" s="61"/>
      <c r="U1136" s="270"/>
      <c r="V1136" s="61"/>
      <c r="W1136" s="65"/>
      <c r="X1136" s="552"/>
    </row>
    <row r="1137" spans="1:24" ht="15.75">
      <c r="A1137" s="284" t="s">
        <v>3621</v>
      </c>
      <c r="D1137" s="32"/>
      <c r="E1137" s="32">
        <f>D13</f>
        <v>5076.0000000000009</v>
      </c>
      <c r="F1137" s="32">
        <f>D153</f>
        <v>2893.7</v>
      </c>
      <c r="G1137" s="32">
        <f>D293</f>
        <v>634</v>
      </c>
      <c r="H1137" s="32">
        <f>D433</f>
        <v>788.39999999999986</v>
      </c>
      <c r="I1137" s="32">
        <f>D573</f>
        <v>231.1</v>
      </c>
      <c r="J1137" s="32">
        <f>D713</f>
        <v>267.5</v>
      </c>
      <c r="K1137" s="32">
        <f>D853</f>
        <v>0</v>
      </c>
      <c r="L1137" s="32">
        <f>D993</f>
        <v>1514.8000000000002</v>
      </c>
      <c r="N1137" s="502">
        <f>SUM(E1137:L1137)</f>
        <v>11405.5</v>
      </c>
      <c r="O1137" s="65">
        <v>11405.500000000004</v>
      </c>
      <c r="P1137" s="72">
        <f>N1137-O1137</f>
        <v>0</v>
      </c>
      <c r="Q1137" s="284"/>
      <c r="R1137" s="284"/>
      <c r="S1137" s="61"/>
      <c r="U1137" s="270"/>
      <c r="V1137" s="61"/>
      <c r="W1137" s="65"/>
      <c r="X1137" s="552"/>
    </row>
    <row r="1138" spans="1:24" ht="15.75">
      <c r="A1138" s="107" t="s">
        <v>2717</v>
      </c>
      <c r="D1138" s="32"/>
      <c r="E1138" s="32">
        <f>D14</f>
        <v>5843.4</v>
      </c>
      <c r="F1138" s="32">
        <f>D154</f>
        <v>2458.8000000000002</v>
      </c>
      <c r="G1138" s="32">
        <f>D294</f>
        <v>1079.1000000000001</v>
      </c>
      <c r="H1138" s="32">
        <f>D434</f>
        <v>742.49999999999989</v>
      </c>
      <c r="I1138" s="32">
        <f>D574</f>
        <v>289.8</v>
      </c>
      <c r="J1138" s="32">
        <f>D714</f>
        <v>202</v>
      </c>
      <c r="K1138" s="32">
        <f>D854</f>
        <v>0</v>
      </c>
      <c r="L1138" s="32">
        <f>D994</f>
        <v>1458.5</v>
      </c>
      <c r="N1138" s="502">
        <f>SUM(E1138:L1138)</f>
        <v>12074.1</v>
      </c>
      <c r="O1138" s="65">
        <v>12074.1</v>
      </c>
      <c r="P1138" s="72">
        <f>N1138-O1138</f>
        <v>0</v>
      </c>
      <c r="Q1138" s="107"/>
      <c r="R1138" s="107"/>
      <c r="S1138" s="61"/>
      <c r="U1138" s="270"/>
      <c r="V1138" s="61"/>
      <c r="W1138" s="65"/>
      <c r="X1138" s="552"/>
    </row>
    <row r="1139" spans="1:24" ht="15.75">
      <c r="A1139" s="107" t="s">
        <v>3622</v>
      </c>
      <c r="D1139" s="32"/>
      <c r="E1139" s="32">
        <f>D15</f>
        <v>5538.2000000000007</v>
      </c>
      <c r="F1139" s="32">
        <f>D155</f>
        <v>2798.2</v>
      </c>
      <c r="G1139" s="32">
        <f>D295</f>
        <v>695.09999999999991</v>
      </c>
      <c r="H1139" s="32">
        <f>D435</f>
        <v>625.80000000000007</v>
      </c>
      <c r="I1139" s="32">
        <f>D575</f>
        <v>160.20000000000002</v>
      </c>
      <c r="J1139" s="32">
        <f>D715</f>
        <v>242.9</v>
      </c>
      <c r="K1139" s="32">
        <f>D855</f>
        <v>0</v>
      </c>
      <c r="L1139" s="32">
        <f>D995</f>
        <v>1837.8999999999999</v>
      </c>
      <c r="N1139" s="502">
        <f>SUM(E1139:L1139)</f>
        <v>11898.300000000001</v>
      </c>
      <c r="O1139" s="65">
        <v>11898.299999999997</v>
      </c>
      <c r="P1139" s="72">
        <f>N1139-O1139</f>
        <v>0</v>
      </c>
      <c r="Q1139" s="107"/>
      <c r="R1139" s="107"/>
      <c r="S1139" s="61"/>
      <c r="U1139" s="270"/>
      <c r="V1139" s="61"/>
      <c r="W1139" s="65"/>
      <c r="X1139" s="552"/>
    </row>
    <row r="1140" spans="1:24" ht="15.75">
      <c r="A1140" s="106" t="s">
        <v>1342</v>
      </c>
      <c r="D1140" s="32"/>
      <c r="E1140" s="32">
        <f>D16</f>
        <v>5475.2</v>
      </c>
      <c r="F1140" s="32">
        <f>D156</f>
        <v>3123.7</v>
      </c>
      <c r="G1140" s="32">
        <f>D296</f>
        <v>906.5</v>
      </c>
      <c r="H1140" s="32">
        <f>D436</f>
        <v>556.20000000000005</v>
      </c>
      <c r="I1140" s="32">
        <f>D576</f>
        <v>283.5</v>
      </c>
      <c r="J1140" s="32">
        <f>D716</f>
        <v>150.1</v>
      </c>
      <c r="K1140" s="32">
        <f>D856</f>
        <v>0</v>
      </c>
      <c r="L1140" s="32">
        <f>D996</f>
        <v>2460.8999999999996</v>
      </c>
      <c r="N1140" s="502">
        <f>SUM(E1140:L1140)</f>
        <v>12956.1</v>
      </c>
      <c r="O1140" s="65">
        <v>12956.100000000002</v>
      </c>
      <c r="P1140" s="72">
        <f>N1140-O1140</f>
        <v>0</v>
      </c>
      <c r="Q1140" s="106"/>
      <c r="R1140" s="106"/>
      <c r="S1140" s="61"/>
      <c r="U1140" s="270"/>
      <c r="V1140" s="61"/>
      <c r="W1140" s="65"/>
      <c r="X1140" s="552"/>
    </row>
    <row r="1141" spans="1:24" ht="15.75">
      <c r="A1141" s="107" t="s">
        <v>2848</v>
      </c>
      <c r="D1141" s="32"/>
      <c r="E1141" s="32">
        <f>D17</f>
        <v>5203.75</v>
      </c>
      <c r="F1141" s="32">
        <f>D157</f>
        <v>2769.7500000000005</v>
      </c>
      <c r="G1141" s="32">
        <f>D297</f>
        <v>677.19999999999993</v>
      </c>
      <c r="H1141" s="32">
        <f>D437</f>
        <v>690.09999999999991</v>
      </c>
      <c r="I1141" s="32">
        <f>D577</f>
        <v>271.7</v>
      </c>
      <c r="J1141" s="32">
        <f>D717</f>
        <v>122.39999999999999</v>
      </c>
      <c r="K1141" s="32">
        <f>D857</f>
        <v>22.5</v>
      </c>
      <c r="L1141" s="32">
        <f>D997</f>
        <v>1201.6999999999998</v>
      </c>
      <c r="N1141" s="502">
        <f>SUM(E1141:L1141)</f>
        <v>10959.100000000002</v>
      </c>
      <c r="O1141" s="65">
        <v>10959.099999999997</v>
      </c>
      <c r="P1141" s="72">
        <f>N1141-O1141</f>
        <v>0</v>
      </c>
      <c r="Q1141" s="107"/>
      <c r="R1141" s="107"/>
      <c r="S1141" s="61"/>
      <c r="U1141" s="270"/>
      <c r="V1141" s="61"/>
      <c r="W1141" s="65"/>
      <c r="X1141" s="552"/>
    </row>
    <row r="1142" spans="1:24" ht="15.75">
      <c r="A1142" s="107" t="s">
        <v>675</v>
      </c>
      <c r="D1142" s="32"/>
      <c r="E1142" s="32">
        <f>D18</f>
        <v>5587.4</v>
      </c>
      <c r="F1142" s="32">
        <f>D158</f>
        <v>2738.8500000000004</v>
      </c>
      <c r="G1142" s="32">
        <f>D298</f>
        <v>662.3</v>
      </c>
      <c r="H1142" s="32">
        <f>D438</f>
        <v>525.70000000000005</v>
      </c>
      <c r="I1142" s="32">
        <f>D578</f>
        <v>170.8</v>
      </c>
      <c r="J1142" s="32">
        <f>D718</f>
        <v>122.5</v>
      </c>
      <c r="K1142" s="32">
        <f>D858</f>
        <v>0</v>
      </c>
      <c r="L1142" s="32">
        <f>D998</f>
        <v>2148</v>
      </c>
      <c r="N1142" s="502">
        <f>SUM(E1142:L1142)</f>
        <v>11955.55</v>
      </c>
      <c r="O1142" s="65">
        <v>11955.55</v>
      </c>
      <c r="P1142" s="72">
        <f>N1142-O1142</f>
        <v>0</v>
      </c>
      <c r="Q1142" s="107"/>
      <c r="R1142" s="107"/>
      <c r="S1142" s="61"/>
      <c r="U1142" s="270"/>
      <c r="V1142" s="61"/>
      <c r="W1142" s="65"/>
      <c r="X1142" s="552"/>
    </row>
    <row r="1143" spans="1:24" ht="15.75">
      <c r="A1143" s="107" t="s">
        <v>2707</v>
      </c>
      <c r="D1143" s="32"/>
      <c r="E1143" s="32">
        <f>D19</f>
        <v>3855.5</v>
      </c>
      <c r="F1143" s="32">
        <f>D159</f>
        <v>3657.55</v>
      </c>
      <c r="G1143" s="32">
        <f>D299</f>
        <v>1006.3999999999999</v>
      </c>
      <c r="H1143" s="32">
        <f>D439</f>
        <v>835.4</v>
      </c>
      <c r="I1143" s="32">
        <f>D579</f>
        <v>286.60000000000002</v>
      </c>
      <c r="J1143" s="32">
        <f>D719</f>
        <v>157.09999999999997</v>
      </c>
      <c r="K1143" s="32">
        <f>D859</f>
        <v>19.5</v>
      </c>
      <c r="L1143" s="32">
        <f>D999</f>
        <v>3570.1</v>
      </c>
      <c r="N1143" s="502">
        <f>SUM(E1143:L1143)</f>
        <v>13388.150000000001</v>
      </c>
      <c r="O1143" s="65">
        <v>13388.15</v>
      </c>
      <c r="P1143" s="72">
        <f>N1143-O1143</f>
        <v>0</v>
      </c>
      <c r="Q1143" s="107"/>
      <c r="R1143" s="107"/>
      <c r="S1143" s="61"/>
      <c r="U1143" s="270"/>
      <c r="V1143" s="61"/>
      <c r="W1143" s="65"/>
      <c r="X1143" s="552"/>
    </row>
    <row r="1144" spans="1:24" ht="15.75">
      <c r="A1144" s="284" t="s">
        <v>3623</v>
      </c>
      <c r="D1144" s="32"/>
      <c r="E1144" s="32">
        <f>D20</f>
        <v>5415</v>
      </c>
      <c r="F1144" s="32">
        <f>D160</f>
        <v>2712.7999999999997</v>
      </c>
      <c r="G1144" s="32">
        <f>D300</f>
        <v>585.9</v>
      </c>
      <c r="H1144" s="32">
        <f>D440</f>
        <v>641.09999999999991</v>
      </c>
      <c r="I1144" s="32">
        <f>D580</f>
        <v>58.800000000000004</v>
      </c>
      <c r="J1144" s="32">
        <f>D720</f>
        <v>129.1</v>
      </c>
      <c r="K1144" s="32">
        <f>D860</f>
        <v>0</v>
      </c>
      <c r="L1144" s="32">
        <f>D1000</f>
        <v>1793.1</v>
      </c>
      <c r="N1144" s="502">
        <f>SUM(E1144:L1144)</f>
        <v>11335.8</v>
      </c>
      <c r="O1144" s="65">
        <v>11335.800000000007</v>
      </c>
      <c r="P1144" s="72">
        <f>N1144-O1144</f>
        <v>0</v>
      </c>
      <c r="Q1144" s="284"/>
      <c r="R1144" s="284"/>
      <c r="S1144" s="61"/>
      <c r="U1144" s="270"/>
      <c r="V1144" s="61"/>
      <c r="W1144" s="65"/>
      <c r="X1144" s="552"/>
    </row>
    <row r="1145" spans="1:24" ht="15.75">
      <c r="A1145" s="285" t="s">
        <v>1653</v>
      </c>
      <c r="D1145" s="32"/>
      <c r="E1145" s="32">
        <f>D21</f>
        <v>5562.1500000000005</v>
      </c>
      <c r="F1145" s="32">
        <f>D161</f>
        <v>3718.45</v>
      </c>
      <c r="G1145" s="32">
        <f>D301</f>
        <v>735.3</v>
      </c>
      <c r="H1145" s="32">
        <f>D441</f>
        <v>953.3</v>
      </c>
      <c r="I1145" s="32">
        <f>D581</f>
        <v>196.3</v>
      </c>
      <c r="J1145" s="32">
        <f>D721</f>
        <v>216.60000000000002</v>
      </c>
      <c r="K1145" s="32">
        <f>D861</f>
        <v>0</v>
      </c>
      <c r="L1145" s="32">
        <f>D1001</f>
        <v>2212.5000000000005</v>
      </c>
      <c r="N1145" s="502">
        <f>SUM(E1145:L1145)</f>
        <v>13594.599999999999</v>
      </c>
      <c r="O1145" s="65">
        <v>13594.599999999997</v>
      </c>
      <c r="P1145" s="72">
        <f>N1145-O1145</f>
        <v>0</v>
      </c>
      <c r="Q1145" s="285"/>
      <c r="R1145" s="285"/>
      <c r="S1145" s="61"/>
      <c r="U1145" s="270"/>
      <c r="V1145" s="61"/>
      <c r="W1145" s="65"/>
      <c r="X1145" s="552"/>
    </row>
    <row r="1146" spans="1:24" ht="15.75">
      <c r="A1146" s="107" t="s">
        <v>2196</v>
      </c>
      <c r="D1146" s="32"/>
      <c r="E1146" s="32">
        <f>D22</f>
        <v>3828.1499999999996</v>
      </c>
      <c r="F1146" s="32">
        <f>D162</f>
        <v>3408.8999999999996</v>
      </c>
      <c r="G1146" s="32">
        <f>D302</f>
        <v>698.85</v>
      </c>
      <c r="H1146" s="32">
        <f>D442</f>
        <v>732</v>
      </c>
      <c r="I1146" s="32">
        <f>D582</f>
        <v>181.1</v>
      </c>
      <c r="J1146" s="32">
        <f>D722</f>
        <v>217.29999999999998</v>
      </c>
      <c r="K1146" s="32">
        <f>D862</f>
        <v>0</v>
      </c>
      <c r="L1146" s="32">
        <f>D1002</f>
        <v>3446.85</v>
      </c>
      <c r="N1146" s="502">
        <f>SUM(E1146:L1146)</f>
        <v>12513.15</v>
      </c>
      <c r="O1146" s="65">
        <v>12513.150000000001</v>
      </c>
      <c r="P1146" s="72">
        <f>N1146-O1146</f>
        <v>0</v>
      </c>
      <c r="Q1146" s="107"/>
      <c r="R1146" s="107"/>
      <c r="S1146" s="61"/>
      <c r="U1146" s="270"/>
      <c r="V1146" s="61"/>
      <c r="W1146" s="65"/>
      <c r="X1146" s="552"/>
    </row>
    <row r="1147" spans="1:24" ht="15.75">
      <c r="A1147" s="107" t="s">
        <v>153</v>
      </c>
      <c r="D1147" s="32"/>
      <c r="E1147" s="32">
        <f>D23</f>
        <v>5556.2</v>
      </c>
      <c r="F1147" s="32">
        <f>D163</f>
        <v>2870.1000000000004</v>
      </c>
      <c r="G1147" s="32">
        <f>D303</f>
        <v>993.1</v>
      </c>
      <c r="H1147" s="32">
        <f>D443</f>
        <v>508.09999999999997</v>
      </c>
      <c r="I1147" s="32">
        <f>D583</f>
        <v>462</v>
      </c>
      <c r="J1147" s="32">
        <f>D723</f>
        <v>166.80000000000004</v>
      </c>
      <c r="K1147" s="32">
        <f>D863</f>
        <v>1.5</v>
      </c>
      <c r="L1147" s="32">
        <f>D1003</f>
        <v>2186.5</v>
      </c>
      <c r="N1147" s="502">
        <f>SUM(E1147:L1147)</f>
        <v>12744.3</v>
      </c>
      <c r="O1147" s="65">
        <v>12744.300000000001</v>
      </c>
      <c r="P1147" s="72">
        <f>N1147-O1147</f>
        <v>0</v>
      </c>
      <c r="Q1147" s="107"/>
      <c r="R1147" s="107"/>
      <c r="S1147" s="61"/>
      <c r="U1147" s="270"/>
      <c r="V1147" s="61"/>
      <c r="W1147" s="65"/>
      <c r="X1147" s="552"/>
    </row>
    <row r="1148" spans="1:24" ht="15.75">
      <c r="A1148" s="285" t="s">
        <v>1665</v>
      </c>
      <c r="D1148" s="32"/>
      <c r="E1148" s="32">
        <f>D24</f>
        <v>3456.7999999999997</v>
      </c>
      <c r="F1148" s="32">
        <f>D164</f>
        <v>2134.9</v>
      </c>
      <c r="G1148" s="32">
        <f>D304</f>
        <v>581.40000000000009</v>
      </c>
      <c r="H1148" s="32">
        <f>D444</f>
        <v>645.69999999999993</v>
      </c>
      <c r="I1148" s="32">
        <f>D584</f>
        <v>480.19999999999993</v>
      </c>
      <c r="J1148" s="32">
        <f>D724</f>
        <v>231.6</v>
      </c>
      <c r="K1148" s="32">
        <f>D864</f>
        <v>12.1</v>
      </c>
      <c r="L1148" s="32">
        <f>D1004</f>
        <v>1672</v>
      </c>
      <c r="N1148" s="502">
        <f>SUM(E1148:L1148)</f>
        <v>9214.7000000000007</v>
      </c>
      <c r="O1148" s="65">
        <v>9214.7000000000044</v>
      </c>
      <c r="P1148" s="72">
        <f>N1148-O1148</f>
        <v>0</v>
      </c>
      <c r="Q1148" s="285"/>
      <c r="R1148" s="285"/>
      <c r="S1148" s="61"/>
      <c r="U1148" s="270"/>
      <c r="V1148" s="61"/>
      <c r="W1148" s="65"/>
      <c r="X1148" s="552"/>
    </row>
    <row r="1149" spans="1:24" ht="15.75">
      <c r="A1149" s="284" t="s">
        <v>3624</v>
      </c>
      <c r="D1149" s="32"/>
      <c r="E1149" s="32">
        <f>D25</f>
        <v>4592.6500000000005</v>
      </c>
      <c r="F1149" s="32">
        <f>D165</f>
        <v>3777.25</v>
      </c>
      <c r="G1149" s="32">
        <f>D305</f>
        <v>1126.8999999999999</v>
      </c>
      <c r="H1149" s="32">
        <f>D445</f>
        <v>864.00000000000011</v>
      </c>
      <c r="I1149" s="32">
        <f>D585</f>
        <v>296</v>
      </c>
      <c r="J1149" s="32">
        <f>D725</f>
        <v>252.09999999999997</v>
      </c>
      <c r="K1149" s="32">
        <f>D865</f>
        <v>14.3</v>
      </c>
      <c r="L1149" s="32">
        <f>D1005</f>
        <v>2041.6</v>
      </c>
      <c r="N1149" s="502">
        <f>SUM(E1149:L1149)</f>
        <v>12964.800000000001</v>
      </c>
      <c r="O1149" s="65">
        <v>12964.800000000001</v>
      </c>
      <c r="P1149" s="72">
        <f>N1149-O1149</f>
        <v>0</v>
      </c>
      <c r="Q1149" s="284"/>
      <c r="R1149" s="284"/>
      <c r="S1149" s="61"/>
      <c r="U1149" s="270"/>
      <c r="V1149" s="61"/>
      <c r="W1149" s="65"/>
      <c r="X1149" s="552"/>
    </row>
    <row r="1150" spans="1:24" ht="15.75">
      <c r="A1150" s="107" t="s">
        <v>2212</v>
      </c>
      <c r="D1150" s="32"/>
      <c r="E1150" s="32">
        <f>D26</f>
        <v>5343.4</v>
      </c>
      <c r="F1150" s="32">
        <f>D166</f>
        <v>3272.2</v>
      </c>
      <c r="G1150" s="32">
        <f>D306</f>
        <v>1118.3</v>
      </c>
      <c r="H1150" s="32">
        <f>D446</f>
        <v>381.4</v>
      </c>
      <c r="I1150" s="32">
        <f>D586</f>
        <v>336.8</v>
      </c>
      <c r="J1150" s="32">
        <f>D726</f>
        <v>177.89999999999998</v>
      </c>
      <c r="K1150" s="32">
        <f>D866</f>
        <v>0</v>
      </c>
      <c r="L1150" s="32">
        <f>D1006</f>
        <v>2269.6999999999998</v>
      </c>
      <c r="N1150" s="502">
        <f>SUM(E1150:L1150)</f>
        <v>12899.699999999997</v>
      </c>
      <c r="O1150" s="65">
        <v>12899.699999999999</v>
      </c>
      <c r="P1150" s="72">
        <f>N1150-O1150</f>
        <v>0</v>
      </c>
      <c r="Q1150" s="107"/>
      <c r="R1150" s="107"/>
      <c r="S1150" s="61"/>
      <c r="U1150" s="270"/>
      <c r="V1150" s="61"/>
      <c r="W1150" s="65"/>
      <c r="X1150" s="552"/>
    </row>
    <row r="1151" spans="1:24" ht="15.75">
      <c r="A1151" s="284" t="s">
        <v>3625</v>
      </c>
      <c r="D1151" s="32"/>
      <c r="E1151" s="32">
        <f>D27</f>
        <v>5351.1500000000005</v>
      </c>
      <c r="F1151" s="32">
        <f>D167</f>
        <v>3018.2499999999995</v>
      </c>
      <c r="G1151" s="32">
        <f>D307</f>
        <v>723.10000000000014</v>
      </c>
      <c r="H1151" s="32">
        <f>D447</f>
        <v>566.9</v>
      </c>
      <c r="I1151" s="32">
        <f>D587</f>
        <v>227.69999999999996</v>
      </c>
      <c r="J1151" s="32">
        <f>D727</f>
        <v>218.8</v>
      </c>
      <c r="K1151" s="32">
        <f>D867</f>
        <v>0</v>
      </c>
      <c r="L1151" s="32">
        <f>D1007</f>
        <v>2973.6</v>
      </c>
      <c r="N1151" s="502">
        <f>SUM(E1151:L1151)</f>
        <v>13079.5</v>
      </c>
      <c r="O1151" s="65">
        <v>13079.500000000004</v>
      </c>
      <c r="P1151" s="72">
        <f>N1151-O1151</f>
        <v>0</v>
      </c>
      <c r="Q1151" s="284"/>
      <c r="R1151" s="284"/>
      <c r="S1151" s="61"/>
      <c r="U1151" s="270"/>
      <c r="V1151" s="61"/>
      <c r="W1151" s="65"/>
      <c r="X1151" s="552"/>
    </row>
    <row r="1152" spans="1:24" ht="15.75">
      <c r="A1152" s="107" t="s">
        <v>2720</v>
      </c>
      <c r="D1152" s="32"/>
      <c r="E1152" s="32">
        <f>D28</f>
        <v>4987.3500000000004</v>
      </c>
      <c r="F1152" s="32">
        <f>D168</f>
        <v>4265.0499999999993</v>
      </c>
      <c r="G1152" s="32">
        <f>D308</f>
        <v>926.2</v>
      </c>
      <c r="H1152" s="32">
        <f>D448</f>
        <v>929.09999999999991</v>
      </c>
      <c r="I1152" s="32">
        <f>D588</f>
        <v>232.30000000000004</v>
      </c>
      <c r="J1152" s="32">
        <f>D728</f>
        <v>128.29999999999998</v>
      </c>
      <c r="K1152" s="32">
        <f>D868</f>
        <v>0</v>
      </c>
      <c r="L1152" s="32">
        <f>D1008</f>
        <v>1408.2</v>
      </c>
      <c r="N1152" s="502">
        <f>SUM(E1152:L1152)</f>
        <v>12876.5</v>
      </c>
      <c r="O1152" s="65">
        <v>12876.5</v>
      </c>
      <c r="P1152" s="72">
        <f>N1152-O1152</f>
        <v>0</v>
      </c>
      <c r="Q1152" s="107"/>
      <c r="R1152" s="107"/>
      <c r="S1152" s="61"/>
      <c r="U1152" s="270"/>
      <c r="V1152" s="61"/>
      <c r="W1152" s="65"/>
      <c r="X1152" s="552"/>
    </row>
    <row r="1153" spans="1:24" ht="15.75">
      <c r="A1153" s="285" t="s">
        <v>1661</v>
      </c>
      <c r="D1153" s="32"/>
      <c r="E1153" s="32">
        <f>D29</f>
        <v>3577.2000000000007</v>
      </c>
      <c r="F1153" s="32">
        <f>D169</f>
        <v>5368.5500000000011</v>
      </c>
      <c r="G1153" s="32">
        <f>D309</f>
        <v>793.5</v>
      </c>
      <c r="H1153" s="32">
        <f>D449</f>
        <v>838.6</v>
      </c>
      <c r="I1153" s="32">
        <f>D589</f>
        <v>177.39999999999998</v>
      </c>
      <c r="J1153" s="32">
        <f>D729</f>
        <v>258.45</v>
      </c>
      <c r="K1153" s="32">
        <f>D869</f>
        <v>0</v>
      </c>
      <c r="L1153" s="32">
        <f>D1009</f>
        <v>1566.4999999999998</v>
      </c>
      <c r="N1153" s="502">
        <f>SUM(E1153:L1153)</f>
        <v>12580.200000000003</v>
      </c>
      <c r="O1153" s="65">
        <v>12580.199999999997</v>
      </c>
      <c r="P1153" s="72">
        <f>N1153-O1153</f>
        <v>0</v>
      </c>
      <c r="Q1153" s="285"/>
      <c r="R1153" s="285"/>
      <c r="S1153" s="61"/>
      <c r="U1153" s="270"/>
      <c r="V1153" s="61"/>
      <c r="W1153" s="65"/>
      <c r="X1153" s="552"/>
    </row>
    <row r="1154" spans="1:24" ht="15.75">
      <c r="A1154" s="285" t="s">
        <v>11</v>
      </c>
      <c r="D1154" s="32"/>
      <c r="E1154" s="32">
        <f>D30</f>
        <v>3806.8999999999996</v>
      </c>
      <c r="F1154" s="32">
        <f>D170</f>
        <v>4273.6000000000004</v>
      </c>
      <c r="G1154" s="32">
        <f>D310</f>
        <v>831.8</v>
      </c>
      <c r="H1154" s="32">
        <f>D450</f>
        <v>564.80000000000007</v>
      </c>
      <c r="I1154" s="32">
        <f>D590</f>
        <v>159.4</v>
      </c>
      <c r="J1154" s="32">
        <f>D730</f>
        <v>166.3</v>
      </c>
      <c r="K1154" s="32">
        <f>D870</f>
        <v>0</v>
      </c>
      <c r="L1154" s="32">
        <f>D1010</f>
        <v>3796.9</v>
      </c>
      <c r="N1154" s="502">
        <f>SUM(E1154:L1154)</f>
        <v>13599.699999999997</v>
      </c>
      <c r="O1154" s="65">
        <v>13599.699999999999</v>
      </c>
      <c r="P1154" s="72">
        <f>N1154-O1154</f>
        <v>0</v>
      </c>
      <c r="Q1154" s="285"/>
      <c r="R1154" s="285"/>
      <c r="S1154" s="61"/>
      <c r="U1154" s="270"/>
      <c r="V1154" s="61"/>
      <c r="W1154" s="65"/>
      <c r="X1154" s="552"/>
    </row>
    <row r="1155" spans="1:24" ht="15.75">
      <c r="A1155" s="107" t="s">
        <v>2197</v>
      </c>
      <c r="D1155" s="32"/>
      <c r="E1155" s="32">
        <f>D31</f>
        <v>5107.95</v>
      </c>
      <c r="F1155" s="32">
        <f>D171</f>
        <v>2038.95</v>
      </c>
      <c r="G1155" s="32">
        <f>D311</f>
        <v>521.5</v>
      </c>
      <c r="H1155" s="32">
        <f>D451</f>
        <v>251.4</v>
      </c>
      <c r="I1155" s="32">
        <f>D591</f>
        <v>150.6</v>
      </c>
      <c r="J1155" s="32">
        <f>D731</f>
        <v>202.1</v>
      </c>
      <c r="K1155" s="32">
        <f>D871</f>
        <v>0</v>
      </c>
      <c r="L1155" s="32">
        <f>D1011</f>
        <v>1591</v>
      </c>
      <c r="N1155" s="502">
        <f>SUM(E1155:L1155)</f>
        <v>9863.5</v>
      </c>
      <c r="O1155" s="65">
        <v>9863.5000000000036</v>
      </c>
      <c r="P1155" s="72">
        <f>N1155-O1155</f>
        <v>0</v>
      </c>
      <c r="Q1155" s="107"/>
      <c r="R1155" s="107"/>
      <c r="S1155" s="61"/>
      <c r="U1155" s="270"/>
      <c r="V1155" s="61"/>
      <c r="W1155" s="65"/>
      <c r="X1155" s="552"/>
    </row>
    <row r="1156" spans="1:24" ht="15.75">
      <c r="A1156" s="285" t="s">
        <v>1666</v>
      </c>
      <c r="D1156" s="32"/>
      <c r="E1156" s="32">
        <f>D32</f>
        <v>6077.5999999999995</v>
      </c>
      <c r="F1156" s="32">
        <f>D172</f>
        <v>4229.05</v>
      </c>
      <c r="G1156" s="32">
        <f>D312</f>
        <v>937.6</v>
      </c>
      <c r="H1156" s="32">
        <f>D452</f>
        <v>914.7</v>
      </c>
      <c r="I1156" s="32">
        <f>D592</f>
        <v>239.89999999999998</v>
      </c>
      <c r="J1156" s="32">
        <f>D732</f>
        <v>155.69999999999999</v>
      </c>
      <c r="K1156" s="32">
        <f>D872</f>
        <v>0</v>
      </c>
      <c r="L1156" s="32">
        <f>D1012</f>
        <v>2626.0999999999995</v>
      </c>
      <c r="N1156" s="502">
        <f>SUM(E1156:L1156)</f>
        <v>15180.650000000001</v>
      </c>
      <c r="O1156" s="65">
        <v>15180.650000000001</v>
      </c>
      <c r="P1156" s="72">
        <f>N1156-O1156</f>
        <v>0</v>
      </c>
      <c r="Q1156" s="285"/>
      <c r="R1156" s="285"/>
      <c r="S1156" s="61"/>
      <c r="U1156" s="270"/>
      <c r="V1156" s="61"/>
      <c r="W1156" s="65"/>
      <c r="X1156" s="552"/>
    </row>
    <row r="1157" spans="1:24" ht="15.75">
      <c r="A1157" s="106" t="s">
        <v>1344</v>
      </c>
      <c r="D1157" s="32"/>
      <c r="E1157" s="32">
        <f>D33</f>
        <v>4230.5</v>
      </c>
      <c r="F1157" s="32">
        <f>D173</f>
        <v>4495.3</v>
      </c>
      <c r="G1157" s="32">
        <f>D313</f>
        <v>857.1</v>
      </c>
      <c r="H1157" s="32">
        <f>D453</f>
        <v>827.10000000000014</v>
      </c>
      <c r="I1157" s="32">
        <f>D593</f>
        <v>293.3</v>
      </c>
      <c r="J1157" s="32">
        <f>D733</f>
        <v>143.6</v>
      </c>
      <c r="K1157" s="32">
        <f>D873</f>
        <v>0</v>
      </c>
      <c r="L1157" s="32">
        <f>D1013</f>
        <v>3024.2</v>
      </c>
      <c r="N1157" s="502">
        <f>SUM(E1157:L1157)</f>
        <v>13871.099999999999</v>
      </c>
      <c r="O1157" s="65">
        <v>13871.099999999999</v>
      </c>
      <c r="P1157" s="72">
        <f>N1157-O1157</f>
        <v>0</v>
      </c>
      <c r="Q1157" s="106"/>
      <c r="R1157" s="106"/>
      <c r="S1157" s="61"/>
      <c r="U1157" s="270"/>
      <c r="V1157" s="61"/>
      <c r="W1157" s="65"/>
      <c r="X1157" s="552"/>
    </row>
    <row r="1158" spans="1:24" ht="15.75">
      <c r="A1158" s="107" t="s">
        <v>633</v>
      </c>
      <c r="D1158" s="32"/>
      <c r="E1158" s="32">
        <f>D34</f>
        <v>4673.1500000000005</v>
      </c>
      <c r="F1158" s="32">
        <f>D174</f>
        <v>2812.9499999999994</v>
      </c>
      <c r="G1158" s="32">
        <f>D314</f>
        <v>677.90000000000009</v>
      </c>
      <c r="H1158" s="32">
        <f>D454</f>
        <v>482.09999999999997</v>
      </c>
      <c r="I1158" s="32">
        <f>D594</f>
        <v>275.54999999999995</v>
      </c>
      <c r="J1158" s="32">
        <f>D734</f>
        <v>198.49999999999997</v>
      </c>
      <c r="K1158" s="32">
        <f>D874</f>
        <v>0</v>
      </c>
      <c r="L1158" s="32">
        <f>D1014</f>
        <v>2205.2000000000003</v>
      </c>
      <c r="N1158" s="502">
        <f>SUM(E1158:L1158)</f>
        <v>11325.35</v>
      </c>
      <c r="O1158" s="65">
        <v>11325.349999999999</v>
      </c>
      <c r="P1158" s="72">
        <f>N1158-O1158</f>
        <v>0</v>
      </c>
      <c r="Q1158" s="107"/>
      <c r="R1158" s="107"/>
      <c r="S1158" s="61"/>
      <c r="U1158" s="270"/>
      <c r="V1158" s="61"/>
      <c r="W1158" s="65"/>
      <c r="X1158" s="552"/>
    </row>
    <row r="1159" spans="1:24" ht="15.75">
      <c r="A1159" s="285" t="s">
        <v>1658</v>
      </c>
      <c r="D1159" s="32"/>
      <c r="E1159" s="32">
        <f>D35</f>
        <v>4500.75</v>
      </c>
      <c r="F1159" s="32">
        <f>D175</f>
        <v>2499.2000000000003</v>
      </c>
      <c r="G1159" s="32">
        <f>D315</f>
        <v>566.55000000000007</v>
      </c>
      <c r="H1159" s="32">
        <f>D455</f>
        <v>717.1</v>
      </c>
      <c r="I1159" s="32">
        <f>D595</f>
        <v>138.4</v>
      </c>
      <c r="J1159" s="32">
        <f>D735</f>
        <v>237.10000000000002</v>
      </c>
      <c r="K1159" s="32">
        <f>D875</f>
        <v>0</v>
      </c>
      <c r="L1159" s="32">
        <f>D1015</f>
        <v>2165</v>
      </c>
      <c r="N1159" s="502">
        <f>SUM(E1159:L1159)</f>
        <v>10824.1</v>
      </c>
      <c r="O1159" s="65">
        <v>10824.099999999997</v>
      </c>
      <c r="P1159" s="72">
        <f>N1159-O1159</f>
        <v>0</v>
      </c>
      <c r="Q1159" s="285"/>
      <c r="R1159" s="285"/>
      <c r="S1159" s="61"/>
      <c r="U1159" s="270"/>
      <c r="V1159" s="61"/>
      <c r="W1159" s="65"/>
      <c r="X1159" s="552"/>
    </row>
    <row r="1160" spans="1:24" ht="15.75">
      <c r="A1160" s="107" t="s">
        <v>2716</v>
      </c>
      <c r="D1160" s="32"/>
      <c r="E1160" s="32">
        <f>D36</f>
        <v>4497</v>
      </c>
      <c r="F1160" s="32">
        <f>D176</f>
        <v>3278.4</v>
      </c>
      <c r="G1160" s="32">
        <f>D316</f>
        <v>742.5</v>
      </c>
      <c r="H1160" s="32">
        <f>D456</f>
        <v>786.5</v>
      </c>
      <c r="I1160" s="32">
        <f>D596</f>
        <v>341.20000000000005</v>
      </c>
      <c r="J1160" s="32">
        <f>D736</f>
        <v>222.3</v>
      </c>
      <c r="K1160" s="32">
        <f>D876</f>
        <v>11</v>
      </c>
      <c r="L1160" s="32">
        <f>D1016</f>
        <v>1130.1000000000001</v>
      </c>
      <c r="N1160" s="502">
        <f>SUM(E1160:L1160)</f>
        <v>11009</v>
      </c>
      <c r="O1160" s="65">
        <v>11009.000000000002</v>
      </c>
      <c r="P1160" s="72">
        <f>N1160-O1160</f>
        <v>0</v>
      </c>
      <c r="Q1160" s="107"/>
      <c r="R1160" s="107"/>
      <c r="S1160" s="61"/>
      <c r="U1160" s="270"/>
      <c r="V1160" s="61"/>
      <c r="W1160" s="65"/>
      <c r="X1160" s="552"/>
    </row>
    <row r="1161" spans="1:24" ht="15.75">
      <c r="A1161" s="284" t="s">
        <v>3626</v>
      </c>
      <c r="D1161" s="32"/>
      <c r="E1161" s="32">
        <f>D37</f>
        <v>3804</v>
      </c>
      <c r="F1161" s="32">
        <f>D177</f>
        <v>2773.2000000000003</v>
      </c>
      <c r="G1161" s="32">
        <f>D317</f>
        <v>406.8</v>
      </c>
      <c r="H1161" s="32">
        <f>D457</f>
        <v>801.09999999999991</v>
      </c>
      <c r="I1161" s="32">
        <f>D597</f>
        <v>174.1</v>
      </c>
      <c r="J1161" s="32">
        <f>D737</f>
        <v>207.6</v>
      </c>
      <c r="K1161" s="32">
        <f>D877</f>
        <v>0</v>
      </c>
      <c r="L1161" s="32">
        <f>D1017</f>
        <v>2017.5</v>
      </c>
      <c r="N1161" s="502">
        <f>SUM(E1161:L1161)</f>
        <v>10184.300000000001</v>
      </c>
      <c r="O1161" s="65">
        <v>10184.299999999997</v>
      </c>
      <c r="P1161" s="72">
        <f>N1161-O1161</f>
        <v>0</v>
      </c>
      <c r="Q1161" s="284"/>
      <c r="R1161" s="284"/>
      <c r="S1161" s="61"/>
      <c r="U1161" s="270"/>
      <c r="V1161" s="61"/>
      <c r="W1161" s="65"/>
      <c r="X1161" s="552"/>
    </row>
    <row r="1162" spans="1:24" ht="15.75">
      <c r="A1162" s="107" t="s">
        <v>687</v>
      </c>
      <c r="D1162" s="32"/>
      <c r="E1162" s="32">
        <f>D38</f>
        <v>4833.1000000000004</v>
      </c>
      <c r="F1162" s="32">
        <f>D178</f>
        <v>3440.5</v>
      </c>
      <c r="G1162" s="32">
        <f>D318</f>
        <v>1094</v>
      </c>
      <c r="H1162" s="32">
        <f>D458</f>
        <v>713.8</v>
      </c>
      <c r="I1162" s="32">
        <f>D598</f>
        <v>361.8</v>
      </c>
      <c r="J1162" s="32">
        <f>D738</f>
        <v>185.9</v>
      </c>
      <c r="K1162" s="32">
        <f>D878</f>
        <v>4.5</v>
      </c>
      <c r="L1162" s="32">
        <f>D1018</f>
        <v>1984.3999999999999</v>
      </c>
      <c r="N1162" s="502">
        <f>SUM(E1162:L1162)</f>
        <v>12617.999999999998</v>
      </c>
      <c r="O1162" s="65">
        <v>12618.000000000002</v>
      </c>
      <c r="P1162" s="72">
        <f>N1162-O1162</f>
        <v>0</v>
      </c>
      <c r="Q1162" s="107"/>
      <c r="R1162" s="107"/>
      <c r="S1162" s="61"/>
      <c r="U1162" s="270"/>
      <c r="V1162" s="61"/>
      <c r="W1162" s="65"/>
      <c r="X1162" s="552"/>
    </row>
    <row r="1163" spans="1:24" ht="15.75">
      <c r="A1163" s="107" t="s">
        <v>639</v>
      </c>
      <c r="D1163" s="32"/>
      <c r="E1163" s="32">
        <f>D39</f>
        <v>3281.7999999999997</v>
      </c>
      <c r="F1163" s="32">
        <f>D179</f>
        <v>1947.6</v>
      </c>
      <c r="G1163" s="32">
        <f>D319</f>
        <v>684.95</v>
      </c>
      <c r="H1163" s="32">
        <f>D459</f>
        <v>640.69999999999993</v>
      </c>
      <c r="I1163" s="32">
        <f>D599</f>
        <v>139.9</v>
      </c>
      <c r="J1163" s="32">
        <f>D739</f>
        <v>146.19999999999999</v>
      </c>
      <c r="K1163" s="32">
        <f>D879</f>
        <v>0</v>
      </c>
      <c r="L1163" s="32">
        <f>D1019</f>
        <v>1257.4000000000001</v>
      </c>
      <c r="N1163" s="502">
        <f>SUM(E1163:L1163)</f>
        <v>8098.5499999999993</v>
      </c>
      <c r="O1163" s="65">
        <v>8098.5499999999993</v>
      </c>
      <c r="P1163" s="72">
        <f>N1163-O1163</f>
        <v>0</v>
      </c>
      <c r="Q1163" s="107"/>
      <c r="R1163" s="107"/>
      <c r="S1163" s="61"/>
      <c r="U1163" s="270"/>
      <c r="V1163" s="61"/>
      <c r="W1163" s="65"/>
      <c r="X1163" s="552"/>
    </row>
    <row r="1164" spans="1:24" ht="15.75">
      <c r="A1164" s="284" t="s">
        <v>3655</v>
      </c>
      <c r="D1164" s="32"/>
      <c r="E1164" s="32">
        <f>D40</f>
        <v>4916.6000000000004</v>
      </c>
      <c r="F1164" s="32">
        <f>D180</f>
        <v>3426.2999999999997</v>
      </c>
      <c r="G1164" s="32">
        <f>D320</f>
        <v>842.69999999999993</v>
      </c>
      <c r="H1164" s="32">
        <f>D460</f>
        <v>888.2</v>
      </c>
      <c r="I1164" s="32">
        <f>D600</f>
        <v>305.50000000000006</v>
      </c>
      <c r="J1164" s="32">
        <f>D740</f>
        <v>235.5</v>
      </c>
      <c r="K1164" s="32">
        <f>D880</f>
        <v>0</v>
      </c>
      <c r="L1164" s="32">
        <f>D1020</f>
        <v>2006.6</v>
      </c>
      <c r="N1164" s="502">
        <f>SUM(E1164:L1164)</f>
        <v>12621.400000000001</v>
      </c>
      <c r="O1164" s="65">
        <v>12621.399999999996</v>
      </c>
      <c r="P1164" s="72">
        <f>N1164-O1164</f>
        <v>0</v>
      </c>
      <c r="Q1164" s="284"/>
      <c r="R1164" s="284"/>
      <c r="S1164" s="61"/>
      <c r="U1164" s="270"/>
      <c r="V1164" s="61"/>
      <c r="W1164" s="65"/>
      <c r="X1164" s="552"/>
    </row>
    <row r="1165" spans="1:24" ht="15.75">
      <c r="A1165" s="285" t="s">
        <v>15</v>
      </c>
      <c r="D1165" s="32"/>
      <c r="E1165" s="32">
        <f>D41</f>
        <v>4516.7</v>
      </c>
      <c r="F1165" s="32">
        <f>D181</f>
        <v>3982.6000000000004</v>
      </c>
      <c r="G1165" s="32">
        <f>D321</f>
        <v>781.49999999999989</v>
      </c>
      <c r="H1165" s="32">
        <f>D461</f>
        <v>857.1</v>
      </c>
      <c r="I1165" s="32">
        <f>D601</f>
        <v>239.3</v>
      </c>
      <c r="J1165" s="32">
        <f>D741</f>
        <v>278.3</v>
      </c>
      <c r="K1165" s="32">
        <f>D881</f>
        <v>0</v>
      </c>
      <c r="L1165" s="32">
        <f>D1021</f>
        <v>2756.2</v>
      </c>
      <c r="N1165" s="502">
        <f>SUM(E1165:L1165)</f>
        <v>13411.699999999997</v>
      </c>
      <c r="O1165" s="65">
        <v>13411.7</v>
      </c>
      <c r="P1165" s="72">
        <f>N1165-O1165</f>
        <v>0</v>
      </c>
      <c r="Q1165" s="285"/>
      <c r="R1165" s="285"/>
      <c r="S1165" s="61"/>
      <c r="U1165" s="270"/>
      <c r="V1165" s="61"/>
      <c r="W1165" s="65"/>
      <c r="X1165" s="552"/>
    </row>
    <row r="1166" spans="1:24" ht="15.75">
      <c r="A1166" s="107" t="s">
        <v>2725</v>
      </c>
      <c r="D1166" s="32"/>
      <c r="E1166" s="32">
        <f>D42</f>
        <v>4990.4500000000007</v>
      </c>
      <c r="F1166" s="32">
        <f>D182</f>
        <v>3283.3500000000004</v>
      </c>
      <c r="G1166" s="32">
        <f>D322</f>
        <v>830.2</v>
      </c>
      <c r="H1166" s="32">
        <f>D462</f>
        <v>915.69999999999993</v>
      </c>
      <c r="I1166" s="32">
        <f>D602</f>
        <v>331.79999999999995</v>
      </c>
      <c r="J1166" s="32">
        <f>D742</f>
        <v>259.79999999999995</v>
      </c>
      <c r="K1166" s="32">
        <f>D882</f>
        <v>0</v>
      </c>
      <c r="L1166" s="32">
        <f>D1022</f>
        <v>1944.9</v>
      </c>
      <c r="N1166" s="502">
        <f>SUM(E1166:L1166)</f>
        <v>12556.2</v>
      </c>
      <c r="O1166" s="65">
        <v>12556.199999999997</v>
      </c>
      <c r="P1166" s="72">
        <f>N1166-O1166</f>
        <v>0</v>
      </c>
      <c r="Q1166" s="107"/>
      <c r="R1166" s="107"/>
      <c r="S1166" s="61"/>
      <c r="U1166" s="270"/>
      <c r="V1166" s="61"/>
      <c r="W1166" s="65"/>
      <c r="X1166" s="552"/>
    </row>
    <row r="1167" spans="1:24" ht="15.75">
      <c r="A1167" s="284" t="s">
        <v>3627</v>
      </c>
      <c r="D1167" s="32"/>
      <c r="E1167" s="32">
        <f>D43</f>
        <v>3741.7999999999997</v>
      </c>
      <c r="F1167" s="32">
        <f>D183</f>
        <v>3528.8</v>
      </c>
      <c r="G1167" s="32">
        <f>D323</f>
        <v>743.6</v>
      </c>
      <c r="H1167" s="32">
        <f>D463</f>
        <v>948.30000000000007</v>
      </c>
      <c r="I1167" s="32">
        <f>D603</f>
        <v>267.30000000000007</v>
      </c>
      <c r="J1167" s="32">
        <f>D743</f>
        <v>285.70000000000005</v>
      </c>
      <c r="K1167" s="32">
        <f>D883</f>
        <v>4.5</v>
      </c>
      <c r="L1167" s="32">
        <f>D1023</f>
        <v>2299.3000000000006</v>
      </c>
      <c r="N1167" s="502">
        <f>SUM(E1167:L1167)</f>
        <v>11819.300000000001</v>
      </c>
      <c r="O1167" s="65">
        <v>11819.300000000003</v>
      </c>
      <c r="P1167" s="72">
        <f>N1167-O1167</f>
        <v>0</v>
      </c>
      <c r="Q1167" s="284"/>
      <c r="R1167" s="284"/>
      <c r="S1167" s="61"/>
      <c r="U1167" s="270"/>
      <c r="V1167" s="61"/>
      <c r="W1167" s="65"/>
      <c r="X1167" s="552"/>
    </row>
    <row r="1168" spans="1:24" ht="15.75">
      <c r="A1168" s="107" t="s">
        <v>2216</v>
      </c>
      <c r="D1168" s="32"/>
      <c r="E1168" s="32">
        <f>D44</f>
        <v>5674.55</v>
      </c>
      <c r="F1168" s="32">
        <f>D184</f>
        <v>3983.25</v>
      </c>
      <c r="G1168" s="32">
        <f>D324</f>
        <v>816.5</v>
      </c>
      <c r="H1168" s="32">
        <f>D464</f>
        <v>1014.5999999999999</v>
      </c>
      <c r="I1168" s="32">
        <f>D604</f>
        <v>224.7</v>
      </c>
      <c r="J1168" s="32">
        <f>D744</f>
        <v>177.89999999999998</v>
      </c>
      <c r="K1168" s="32">
        <f>D884</f>
        <v>0</v>
      </c>
      <c r="L1168" s="32">
        <f>D1024</f>
        <v>3146.5999999999995</v>
      </c>
      <c r="N1168" s="502">
        <f>SUM(E1168:L1168)</f>
        <v>15038.099999999999</v>
      </c>
      <c r="O1168" s="65">
        <v>15038.099999999997</v>
      </c>
      <c r="P1168" s="72">
        <f>N1168-O1168</f>
        <v>0</v>
      </c>
      <c r="Q1168" s="107"/>
      <c r="R1168" s="107"/>
      <c r="S1168" s="61"/>
      <c r="U1168" s="270"/>
      <c r="V1168" s="61"/>
      <c r="W1168" s="65"/>
      <c r="X1168" s="552"/>
    </row>
    <row r="1169" spans="1:24" ht="15.75">
      <c r="A1169" s="284" t="s">
        <v>3628</v>
      </c>
      <c r="D1169" s="32"/>
      <c r="E1169" s="32">
        <f>D45</f>
        <v>5022.4500000000007</v>
      </c>
      <c r="F1169" s="32">
        <f>D185</f>
        <v>1975.35</v>
      </c>
      <c r="G1169" s="32">
        <f>D325</f>
        <v>643.1</v>
      </c>
      <c r="H1169" s="32">
        <f>D465</f>
        <v>598.4</v>
      </c>
      <c r="I1169" s="32">
        <f>D605</f>
        <v>157.39999999999998</v>
      </c>
      <c r="J1169" s="32">
        <f>D745</f>
        <v>252</v>
      </c>
      <c r="K1169" s="32">
        <f>D885</f>
        <v>17.8</v>
      </c>
      <c r="L1169" s="32">
        <f>D1025</f>
        <v>1426.6000000000001</v>
      </c>
      <c r="N1169" s="502">
        <f>SUM(E1169:L1169)</f>
        <v>10093.1</v>
      </c>
      <c r="O1169" s="65">
        <v>10093.099999999999</v>
      </c>
      <c r="P1169" s="72">
        <f>N1169-O1169</f>
        <v>0</v>
      </c>
      <c r="Q1169" s="284"/>
      <c r="R1169" s="284"/>
      <c r="S1169" s="61"/>
      <c r="U1169" s="270"/>
      <c r="V1169" s="61"/>
      <c r="W1169" s="65"/>
      <c r="X1169" s="552"/>
    </row>
    <row r="1170" spans="1:24" ht="15.75">
      <c r="A1170" s="285" t="s">
        <v>1654</v>
      </c>
      <c r="D1170" s="32"/>
      <c r="E1170" s="32">
        <f>D46</f>
        <v>2849.6500000000005</v>
      </c>
      <c r="F1170" s="32">
        <f>D186</f>
        <v>3920.6499999999996</v>
      </c>
      <c r="G1170" s="32">
        <f>D326</f>
        <v>632.79999999999995</v>
      </c>
      <c r="H1170" s="32">
        <f>D466</f>
        <v>957.9</v>
      </c>
      <c r="I1170" s="32">
        <f>D606</f>
        <v>309</v>
      </c>
      <c r="J1170" s="32">
        <f>D746</f>
        <v>314.09999999999997</v>
      </c>
      <c r="K1170" s="32">
        <f>D886</f>
        <v>0</v>
      </c>
      <c r="L1170" s="32">
        <f>D1026</f>
        <v>2695.7</v>
      </c>
      <c r="N1170" s="502">
        <f>SUM(E1170:L1170)</f>
        <v>11679.8</v>
      </c>
      <c r="O1170" s="65">
        <v>11679.800000000005</v>
      </c>
      <c r="P1170" s="72">
        <f>N1170-O1170</f>
        <v>0</v>
      </c>
      <c r="Q1170" s="285"/>
      <c r="R1170" s="285"/>
      <c r="S1170" s="61"/>
      <c r="U1170" s="270"/>
      <c r="V1170" s="61"/>
      <c r="W1170" s="65"/>
      <c r="X1170" s="552"/>
    </row>
    <row r="1171" spans="1:24" ht="15.75">
      <c r="A1171" s="285" t="s">
        <v>17</v>
      </c>
      <c r="D1171" s="32"/>
      <c r="E1171" s="32">
        <f>D47</f>
        <v>4305.4000000000005</v>
      </c>
      <c r="F1171" s="32">
        <f>D187</f>
        <v>4297.5</v>
      </c>
      <c r="G1171" s="32">
        <f>D327</f>
        <v>830.4</v>
      </c>
      <c r="H1171" s="32">
        <f>D467</f>
        <v>1142.5999999999999</v>
      </c>
      <c r="I1171" s="32">
        <f>D607</f>
        <v>318.40000000000003</v>
      </c>
      <c r="J1171" s="32">
        <f>D747</f>
        <v>177.99999999999997</v>
      </c>
      <c r="K1171" s="32">
        <f>D887</f>
        <v>0</v>
      </c>
      <c r="L1171" s="32">
        <f>D1027</f>
        <v>2184.3999999999996</v>
      </c>
      <c r="N1171" s="502">
        <f>SUM(E1171:L1171)</f>
        <v>13256.7</v>
      </c>
      <c r="O1171" s="65">
        <v>13256.699999999997</v>
      </c>
      <c r="P1171" s="72">
        <f>N1171-O1171</f>
        <v>0</v>
      </c>
      <c r="Q1171" s="285"/>
      <c r="R1171" s="285"/>
      <c r="S1171" s="61"/>
      <c r="U1171" s="270"/>
      <c r="V1171" s="61"/>
      <c r="W1171" s="65"/>
      <c r="X1171" s="552"/>
    </row>
    <row r="1172" spans="1:24" ht="15.75">
      <c r="A1172" s="284" t="s">
        <v>3629</v>
      </c>
      <c r="D1172" s="32"/>
      <c r="E1172" s="32">
        <f>D48</f>
        <v>4426.1000000000004</v>
      </c>
      <c r="F1172" s="32">
        <f>D188</f>
        <v>3912.0999999999995</v>
      </c>
      <c r="G1172" s="32">
        <f>D328</f>
        <v>795.09999999999991</v>
      </c>
      <c r="H1172" s="32">
        <f>D468</f>
        <v>861.00000000000011</v>
      </c>
      <c r="I1172" s="32">
        <f>D608</f>
        <v>371</v>
      </c>
      <c r="J1172" s="32">
        <f>D748</f>
        <v>183.3</v>
      </c>
      <c r="K1172" s="32">
        <f>D888</f>
        <v>0</v>
      </c>
      <c r="L1172" s="32">
        <f>D1028</f>
        <v>3398.8</v>
      </c>
      <c r="N1172" s="502">
        <f>SUM(E1172:L1172)</f>
        <v>13947.400000000001</v>
      </c>
      <c r="O1172" s="65">
        <v>13947.400000000003</v>
      </c>
      <c r="P1172" s="72">
        <f>N1172-O1172</f>
        <v>0</v>
      </c>
      <c r="Q1172" s="284"/>
      <c r="R1172" s="284"/>
      <c r="S1172" s="61"/>
      <c r="U1172" s="270"/>
      <c r="V1172" s="61"/>
      <c r="W1172" s="65"/>
      <c r="X1172" s="552"/>
    </row>
    <row r="1173" spans="1:24" ht="15.75">
      <c r="A1173" s="107" t="s">
        <v>162</v>
      </c>
      <c r="D1173" s="32"/>
      <c r="E1173" s="32">
        <f>D49</f>
        <v>3854.5</v>
      </c>
      <c r="F1173" s="32">
        <f>D189</f>
        <v>2583.6999999999998</v>
      </c>
      <c r="G1173" s="32">
        <f>D329</f>
        <v>791.70000000000016</v>
      </c>
      <c r="H1173" s="32">
        <f>D469</f>
        <v>964.8</v>
      </c>
      <c r="I1173" s="32">
        <f>D609</f>
        <v>248.7</v>
      </c>
      <c r="J1173" s="32">
        <f>D749</f>
        <v>202.20000000000002</v>
      </c>
      <c r="K1173" s="32">
        <f>D889</f>
        <v>0</v>
      </c>
      <c r="L1173" s="32">
        <f>D1029</f>
        <v>1593.8999999999999</v>
      </c>
      <c r="N1173" s="502">
        <f>SUM(E1173:L1173)</f>
        <v>10239.5</v>
      </c>
      <c r="O1173" s="65">
        <v>10239.500000000005</v>
      </c>
      <c r="P1173" s="72">
        <f>N1173-O1173</f>
        <v>0</v>
      </c>
      <c r="Q1173" s="107"/>
      <c r="R1173" s="107"/>
      <c r="S1173" s="61"/>
      <c r="U1173" s="270"/>
      <c r="V1173" s="61"/>
      <c r="W1173" s="65"/>
      <c r="X1173" s="552"/>
    </row>
    <row r="1174" spans="1:24" ht="15.75">
      <c r="A1174" s="107" t="s">
        <v>2201</v>
      </c>
      <c r="D1174" s="32"/>
      <c r="E1174" s="32">
        <f>D50</f>
        <v>4908.0999999999995</v>
      </c>
      <c r="F1174" s="32">
        <f>D190</f>
        <v>2798.9000000000005</v>
      </c>
      <c r="G1174" s="32">
        <f>D330</f>
        <v>692.30000000000007</v>
      </c>
      <c r="H1174" s="32">
        <f>D470</f>
        <v>636.59999999999991</v>
      </c>
      <c r="I1174" s="32">
        <f>D610</f>
        <v>248.7</v>
      </c>
      <c r="J1174" s="32">
        <f>D750</f>
        <v>177.2</v>
      </c>
      <c r="K1174" s="32">
        <f>D890</f>
        <v>16.5</v>
      </c>
      <c r="L1174" s="32">
        <f>D1030</f>
        <v>1803.4000000000003</v>
      </c>
      <c r="N1174" s="502">
        <f>SUM(E1174:L1174)</f>
        <v>11281.7</v>
      </c>
      <c r="O1174" s="65">
        <v>11281.7</v>
      </c>
      <c r="P1174" s="72">
        <f>N1174-O1174</f>
        <v>0</v>
      </c>
      <c r="Q1174" s="107"/>
      <c r="R1174" s="107"/>
      <c r="S1174" s="61"/>
      <c r="U1174" s="270"/>
      <c r="V1174" s="61"/>
      <c r="W1174" s="65"/>
      <c r="X1174" s="552"/>
    </row>
    <row r="1175" spans="1:24" ht="15.75">
      <c r="A1175" s="284" t="s">
        <v>3630</v>
      </c>
      <c r="D1175" s="32"/>
      <c r="E1175" s="32">
        <f>D51</f>
        <v>6307.4</v>
      </c>
      <c r="F1175" s="32">
        <f>D191</f>
        <v>2640.7</v>
      </c>
      <c r="G1175" s="32">
        <f>D331</f>
        <v>890.50000000000023</v>
      </c>
      <c r="H1175" s="32">
        <f>D471</f>
        <v>790.99999999999989</v>
      </c>
      <c r="I1175" s="32">
        <f>D611</f>
        <v>292.8</v>
      </c>
      <c r="J1175" s="32">
        <f>D751</f>
        <v>262.40000000000003</v>
      </c>
      <c r="K1175" s="32">
        <f>D891</f>
        <v>0</v>
      </c>
      <c r="L1175" s="32">
        <f>D1031</f>
        <v>2651.2999999999997</v>
      </c>
      <c r="N1175" s="502">
        <f>SUM(E1175:L1175)</f>
        <v>13836.099999999997</v>
      </c>
      <c r="O1175" s="65">
        <v>13836.1</v>
      </c>
      <c r="P1175" s="72">
        <f>N1175-O1175</f>
        <v>0</v>
      </c>
      <c r="Q1175" s="284"/>
      <c r="R1175" s="284"/>
      <c r="S1175" s="61"/>
      <c r="U1175" s="270"/>
      <c r="V1175" s="61"/>
      <c r="W1175" s="65"/>
      <c r="X1175" s="552"/>
    </row>
    <row r="1176" spans="1:24" ht="15.75">
      <c r="A1176" s="107" t="s">
        <v>2719</v>
      </c>
      <c r="D1176" s="32"/>
      <c r="E1176" s="32">
        <f>D52</f>
        <v>4639.5999999999995</v>
      </c>
      <c r="F1176" s="32">
        <f>D192</f>
        <v>5221.8</v>
      </c>
      <c r="G1176" s="32">
        <f>D332</f>
        <v>1021.8</v>
      </c>
      <c r="H1176" s="32">
        <f>D472</f>
        <v>1043.7999999999997</v>
      </c>
      <c r="I1176" s="32">
        <f>D612</f>
        <v>279</v>
      </c>
      <c r="J1176" s="32">
        <f>D752</f>
        <v>220.1</v>
      </c>
      <c r="K1176" s="32">
        <f>D892</f>
        <v>0</v>
      </c>
      <c r="L1176" s="32">
        <f>D1032</f>
        <v>2579.9</v>
      </c>
      <c r="N1176" s="502">
        <f>SUM(E1176:L1176)</f>
        <v>15005.999999999998</v>
      </c>
      <c r="O1176" s="65">
        <v>15006</v>
      </c>
      <c r="P1176" s="72">
        <f>N1176-O1176</f>
        <v>0</v>
      </c>
      <c r="Q1176" s="107"/>
      <c r="R1176" s="107"/>
      <c r="S1176" s="61"/>
      <c r="U1176" s="270"/>
      <c r="V1176" s="61"/>
      <c r="W1176" s="65"/>
      <c r="X1176" s="552"/>
    </row>
    <row r="1177" spans="1:24" ht="15.75">
      <c r="A1177" s="107" t="s">
        <v>2220</v>
      </c>
      <c r="D1177" s="32"/>
      <c r="E1177" s="32">
        <f>D53</f>
        <v>5114.0000000000009</v>
      </c>
      <c r="F1177" s="32">
        <f>D193</f>
        <v>2557.5</v>
      </c>
      <c r="G1177" s="32">
        <f>D333</f>
        <v>998.4</v>
      </c>
      <c r="H1177" s="32">
        <f>D473</f>
        <v>654.9</v>
      </c>
      <c r="I1177" s="32">
        <f>D613</f>
        <v>290</v>
      </c>
      <c r="J1177" s="32">
        <f>D753</f>
        <v>252.69999999999996</v>
      </c>
      <c r="K1177" s="32">
        <f>D893</f>
        <v>0</v>
      </c>
      <c r="L1177" s="32">
        <f>D1033</f>
        <v>1561.3</v>
      </c>
      <c r="N1177" s="502">
        <f>SUM(E1177:L1177)</f>
        <v>11428.800000000001</v>
      </c>
      <c r="O1177" s="65">
        <v>11428.800000000003</v>
      </c>
      <c r="P1177" s="72">
        <f>N1177-O1177</f>
        <v>0</v>
      </c>
      <c r="Q1177" s="107"/>
      <c r="R1177" s="107"/>
      <c r="S1177" s="61"/>
      <c r="U1177" s="270"/>
      <c r="V1177" s="61"/>
      <c r="W1177" s="65"/>
      <c r="X1177" s="552"/>
    </row>
    <row r="1178" spans="1:24" ht="15.75">
      <c r="A1178" s="107" t="s">
        <v>2711</v>
      </c>
      <c r="D1178" s="32"/>
      <c r="E1178" s="32">
        <f>D54</f>
        <v>5154.6000000000004</v>
      </c>
      <c r="F1178" s="32">
        <f>D194</f>
        <v>3886.1</v>
      </c>
      <c r="G1178" s="32">
        <f>D334</f>
        <v>922.80000000000007</v>
      </c>
      <c r="H1178" s="32">
        <f>D474</f>
        <v>602.4</v>
      </c>
      <c r="I1178" s="32">
        <f>D614</f>
        <v>140.60000000000002</v>
      </c>
      <c r="J1178" s="32">
        <f>D754</f>
        <v>269.70000000000005</v>
      </c>
      <c r="K1178" s="32">
        <f>D894</f>
        <v>0</v>
      </c>
      <c r="L1178" s="32">
        <f>D1034</f>
        <v>3162.2</v>
      </c>
      <c r="N1178" s="502">
        <f>SUM(E1178:L1178)</f>
        <v>14138.400000000001</v>
      </c>
      <c r="O1178" s="65">
        <v>14138.400000000005</v>
      </c>
      <c r="P1178" s="72">
        <f>N1178-O1178</f>
        <v>0</v>
      </c>
      <c r="Q1178" s="107"/>
      <c r="R1178" s="107"/>
      <c r="S1178" s="61"/>
      <c r="U1178" s="270"/>
      <c r="V1178" s="61"/>
      <c r="W1178" s="65"/>
      <c r="X1178" s="552"/>
    </row>
    <row r="1179" spans="1:24" ht="15.75">
      <c r="A1179" s="284" t="s">
        <v>3631</v>
      </c>
      <c r="D1179" s="32"/>
      <c r="E1179" s="32">
        <f>D55</f>
        <v>5171.55</v>
      </c>
      <c r="F1179" s="32">
        <f>D195</f>
        <v>3426.3499999999995</v>
      </c>
      <c r="G1179" s="32">
        <f>D335</f>
        <v>942.30000000000007</v>
      </c>
      <c r="H1179" s="32">
        <f>D475</f>
        <v>619.19999999999993</v>
      </c>
      <c r="I1179" s="32">
        <f>D615</f>
        <v>231.1</v>
      </c>
      <c r="J1179" s="32">
        <f>D755</f>
        <v>149.30000000000001</v>
      </c>
      <c r="K1179" s="32">
        <f>D895</f>
        <v>0</v>
      </c>
      <c r="L1179" s="32">
        <f>D1035</f>
        <v>2791.4</v>
      </c>
      <c r="N1179" s="502">
        <f>SUM(E1179:L1179)</f>
        <v>13331.199999999999</v>
      </c>
      <c r="O1179" s="65">
        <v>13331.2</v>
      </c>
      <c r="P1179" s="72">
        <f>N1179-O1179</f>
        <v>0</v>
      </c>
      <c r="Q1179" s="284"/>
      <c r="R1179" s="284"/>
      <c r="S1179" s="61"/>
      <c r="U1179" s="270"/>
      <c r="V1179" s="61"/>
      <c r="W1179" s="65"/>
      <c r="X1179" s="552"/>
    </row>
    <row r="1180" spans="1:24" ht="15.75">
      <c r="A1180" s="107" t="s">
        <v>2200</v>
      </c>
      <c r="D1180" s="32"/>
      <c r="E1180" s="32">
        <f>D56</f>
        <v>5310.2499999999991</v>
      </c>
      <c r="F1180" s="32">
        <f>D196</f>
        <v>3340.9500000000003</v>
      </c>
      <c r="G1180" s="32">
        <f>D336</f>
        <v>892.50000000000011</v>
      </c>
      <c r="H1180" s="32">
        <f>D476</f>
        <v>288.70000000000005</v>
      </c>
      <c r="I1180" s="32">
        <f>D616</f>
        <v>158.5</v>
      </c>
      <c r="J1180" s="32">
        <f>D756</f>
        <v>247.7</v>
      </c>
      <c r="K1180" s="32">
        <f>D896</f>
        <v>0</v>
      </c>
      <c r="L1180" s="32">
        <f>D1036</f>
        <v>1171</v>
      </c>
      <c r="N1180" s="502">
        <f>SUM(E1180:L1180)</f>
        <v>11409.6</v>
      </c>
      <c r="O1180" s="65">
        <v>11409.599999999999</v>
      </c>
      <c r="P1180" s="72">
        <f>N1180-O1180</f>
        <v>0</v>
      </c>
      <c r="Q1180" s="107"/>
      <c r="R1180" s="107"/>
      <c r="S1180" s="61"/>
      <c r="U1180" s="270"/>
      <c r="V1180" s="61"/>
      <c r="W1180" s="65"/>
      <c r="X1180" s="552"/>
    </row>
    <row r="1181" spans="1:24" ht="15.75">
      <c r="A1181" s="284" t="s">
        <v>3632</v>
      </c>
      <c r="D1181" s="32"/>
      <c r="E1181" s="32">
        <f>D57</f>
        <v>4719.3499999999995</v>
      </c>
      <c r="F1181" s="32">
        <f>D197</f>
        <v>3562.4500000000003</v>
      </c>
      <c r="G1181" s="32">
        <f>D337</f>
        <v>842.7</v>
      </c>
      <c r="H1181" s="32">
        <f>D477</f>
        <v>693.3</v>
      </c>
      <c r="I1181" s="32">
        <f>D617</f>
        <v>263.5</v>
      </c>
      <c r="J1181" s="32">
        <f>D757</f>
        <v>245.7</v>
      </c>
      <c r="K1181" s="32">
        <f>D897</f>
        <v>0</v>
      </c>
      <c r="L1181" s="32">
        <f>D1037</f>
        <v>1958.8000000000002</v>
      </c>
      <c r="N1181" s="502">
        <f>SUM(E1181:L1181)</f>
        <v>12285.8</v>
      </c>
      <c r="O1181" s="65">
        <v>12285.8</v>
      </c>
      <c r="P1181" s="72">
        <f>N1181-O1181</f>
        <v>0</v>
      </c>
      <c r="Q1181" s="284"/>
      <c r="R1181" s="284"/>
      <c r="S1181" s="61"/>
      <c r="U1181" s="270"/>
      <c r="V1181" s="61"/>
      <c r="W1181" s="65"/>
      <c r="X1181" s="552"/>
    </row>
    <row r="1182" spans="1:24" ht="15.75">
      <c r="A1182" s="107" t="s">
        <v>2733</v>
      </c>
      <c r="D1182" s="32"/>
      <c r="E1182" s="32">
        <f>D58</f>
        <v>4853.8</v>
      </c>
      <c r="F1182" s="32">
        <f>D198</f>
        <v>2865.6</v>
      </c>
      <c r="G1182" s="32">
        <f>D338</f>
        <v>873.6</v>
      </c>
      <c r="H1182" s="32">
        <f>D478</f>
        <v>656.69999999999993</v>
      </c>
      <c r="I1182" s="32">
        <f>D618</f>
        <v>489.50000000000006</v>
      </c>
      <c r="J1182" s="32">
        <f>D758</f>
        <v>210.6</v>
      </c>
      <c r="K1182" s="32">
        <f>D898</f>
        <v>0</v>
      </c>
      <c r="L1182" s="32">
        <f>D1038</f>
        <v>2256</v>
      </c>
      <c r="N1182" s="502">
        <f>SUM(E1182:L1182)</f>
        <v>12205.800000000001</v>
      </c>
      <c r="O1182" s="65">
        <v>12205.799999999997</v>
      </c>
      <c r="P1182" s="72">
        <f>N1182-O1182</f>
        <v>0</v>
      </c>
      <c r="Q1182" s="107"/>
      <c r="R1182" s="107"/>
      <c r="S1182" s="61"/>
      <c r="U1182" s="270"/>
      <c r="V1182" s="61"/>
      <c r="W1182" s="65"/>
      <c r="X1182" s="552"/>
    </row>
    <row r="1183" spans="1:24" ht="15.75">
      <c r="A1183" s="107" t="s">
        <v>704</v>
      </c>
      <c r="D1183" s="32"/>
      <c r="E1183" s="32">
        <f>D59</f>
        <v>4624.5</v>
      </c>
      <c r="F1183" s="32">
        <f>D199</f>
        <v>4377.2</v>
      </c>
      <c r="G1183" s="32">
        <f>D339</f>
        <v>1017.2999999999998</v>
      </c>
      <c r="H1183" s="32">
        <f>D479</f>
        <v>821.80000000000007</v>
      </c>
      <c r="I1183" s="32">
        <f>D619</f>
        <v>305.2</v>
      </c>
      <c r="J1183" s="32">
        <f>D759</f>
        <v>278.90000000000003</v>
      </c>
      <c r="K1183" s="32">
        <f>D899</f>
        <v>0</v>
      </c>
      <c r="L1183" s="32">
        <f>D1039</f>
        <v>3799.6000000000004</v>
      </c>
      <c r="N1183" s="502">
        <f>SUM(E1183:L1183)</f>
        <v>15224.5</v>
      </c>
      <c r="O1183" s="65">
        <v>15224.499999999998</v>
      </c>
      <c r="P1183" s="72">
        <f>N1183-O1183</f>
        <v>0</v>
      </c>
      <c r="Q1183" s="107"/>
      <c r="R1183" s="107"/>
      <c r="S1183" s="61"/>
      <c r="U1183" s="270"/>
      <c r="V1183" s="61"/>
      <c r="W1183" s="65"/>
      <c r="X1183" s="552"/>
    </row>
    <row r="1184" spans="1:24" ht="15.75">
      <c r="A1184" s="107" t="s">
        <v>2732</v>
      </c>
      <c r="D1184" s="32"/>
      <c r="E1184" s="32">
        <f>D60</f>
        <v>4588.5</v>
      </c>
      <c r="F1184" s="32">
        <f>D200</f>
        <v>3233</v>
      </c>
      <c r="G1184" s="32">
        <f>D340</f>
        <v>655.9</v>
      </c>
      <c r="H1184" s="32">
        <f>D480</f>
        <v>679.9</v>
      </c>
      <c r="I1184" s="32">
        <f>D620</f>
        <v>299.50000000000006</v>
      </c>
      <c r="J1184" s="32">
        <f>D760</f>
        <v>171.1</v>
      </c>
      <c r="K1184" s="32">
        <f>D900</f>
        <v>0</v>
      </c>
      <c r="L1184" s="32">
        <f>D1040</f>
        <v>1850.6999999999998</v>
      </c>
      <c r="N1184" s="502">
        <f>SUM(E1184:L1184)</f>
        <v>11478.599999999999</v>
      </c>
      <c r="O1184" s="65">
        <v>11478.600000000002</v>
      </c>
      <c r="P1184" s="72">
        <f>N1184-O1184</f>
        <v>0</v>
      </c>
      <c r="Q1184" s="107"/>
      <c r="R1184" s="107"/>
      <c r="S1184" s="61"/>
      <c r="U1184" s="270"/>
      <c r="V1184" s="61"/>
      <c r="W1184" s="65"/>
      <c r="X1184" s="552"/>
    </row>
    <row r="1185" spans="1:24" ht="15.75">
      <c r="A1185" s="285" t="s">
        <v>2325</v>
      </c>
      <c r="D1185" s="32"/>
      <c r="E1185" s="32">
        <f>D61</f>
        <v>4839.0999999999995</v>
      </c>
      <c r="F1185" s="32">
        <f>D201</f>
        <v>4271</v>
      </c>
      <c r="G1185" s="32">
        <f>D341</f>
        <v>856.69999999999993</v>
      </c>
      <c r="H1185" s="32">
        <f>D481</f>
        <v>1147.6999999999998</v>
      </c>
      <c r="I1185" s="32">
        <f>D621</f>
        <v>353.4</v>
      </c>
      <c r="J1185" s="32">
        <f>D761</f>
        <v>166.5</v>
      </c>
      <c r="K1185" s="32">
        <f>D901</f>
        <v>0</v>
      </c>
      <c r="L1185" s="32">
        <f>D1041</f>
        <v>2383.8000000000002</v>
      </c>
      <c r="N1185" s="502">
        <f>SUM(E1185:L1185)</f>
        <v>14018.2</v>
      </c>
      <c r="O1185" s="65">
        <v>14018.199999999995</v>
      </c>
      <c r="P1185" s="72">
        <f>N1185-O1185</f>
        <v>0</v>
      </c>
      <c r="Q1185" s="285"/>
      <c r="R1185" s="285"/>
      <c r="S1185" s="61"/>
      <c r="U1185" s="270"/>
      <c r="V1185" s="61"/>
      <c r="W1185" s="65"/>
      <c r="X1185" s="552"/>
    </row>
    <row r="1186" spans="1:24" ht="15.75">
      <c r="A1186" s="107" t="s">
        <v>3633</v>
      </c>
      <c r="D1186" s="32"/>
      <c r="E1186" s="32">
        <f>D62</f>
        <v>4881.6000000000004</v>
      </c>
      <c r="F1186" s="32">
        <f>D202</f>
        <v>4374.1000000000004</v>
      </c>
      <c r="G1186" s="32">
        <f>D342</f>
        <v>897.4</v>
      </c>
      <c r="H1186" s="32">
        <f>D482</f>
        <v>857.10000000000014</v>
      </c>
      <c r="I1186" s="32">
        <f>D622</f>
        <v>189.60000000000002</v>
      </c>
      <c r="J1186" s="32">
        <f>D762</f>
        <v>300.5</v>
      </c>
      <c r="K1186" s="32">
        <f>D902</f>
        <v>0</v>
      </c>
      <c r="L1186" s="32">
        <f>D1042</f>
        <v>1616.3</v>
      </c>
      <c r="N1186" s="502">
        <f>SUM(E1186:L1186)</f>
        <v>13116.6</v>
      </c>
      <c r="O1186" s="65">
        <v>13116.599999999997</v>
      </c>
      <c r="P1186" s="72">
        <f>N1186-O1186</f>
        <v>0</v>
      </c>
      <c r="Q1186" s="107"/>
      <c r="R1186" s="107"/>
      <c r="S1186" s="61"/>
      <c r="U1186" s="270"/>
      <c r="V1186" s="61"/>
      <c r="W1186" s="65"/>
      <c r="X1186" s="552"/>
    </row>
    <row r="1187" spans="1:24" ht="15.75">
      <c r="A1187" s="107" t="s">
        <v>2715</v>
      </c>
      <c r="D1187" s="32"/>
      <c r="E1187" s="32">
        <f>D63</f>
        <v>4523.9000000000005</v>
      </c>
      <c r="F1187" s="32">
        <f>D203</f>
        <v>3590</v>
      </c>
      <c r="G1187" s="32">
        <f>D343</f>
        <v>704.5</v>
      </c>
      <c r="H1187" s="32">
        <f>D483</f>
        <v>1105.1999999999998</v>
      </c>
      <c r="I1187" s="32">
        <f>D623</f>
        <v>335.69999999999993</v>
      </c>
      <c r="J1187" s="32">
        <f>D763</f>
        <v>203.1</v>
      </c>
      <c r="K1187" s="32">
        <f>D903</f>
        <v>0</v>
      </c>
      <c r="L1187" s="32">
        <f>D1043</f>
        <v>3106.7000000000003</v>
      </c>
      <c r="N1187" s="502">
        <f>SUM(E1187:L1187)</f>
        <v>13569.100000000004</v>
      </c>
      <c r="O1187" s="65">
        <v>13569.099999999999</v>
      </c>
      <c r="P1187" s="72">
        <f>N1187-O1187</f>
        <v>0</v>
      </c>
      <c r="Q1187" s="107"/>
      <c r="R1187" s="107"/>
      <c r="S1187" s="61"/>
      <c r="U1187" s="270"/>
      <c r="V1187" s="61"/>
      <c r="W1187" s="65"/>
      <c r="X1187" s="552"/>
    </row>
    <row r="1188" spans="1:24" ht="15.75">
      <c r="A1188" s="107" t="s">
        <v>700</v>
      </c>
      <c r="D1188" s="32"/>
      <c r="E1188" s="32">
        <f>D64</f>
        <v>5697.1000000000013</v>
      </c>
      <c r="F1188" s="32">
        <f>D204</f>
        <v>2002.1</v>
      </c>
      <c r="G1188" s="32">
        <f>D344</f>
        <v>904.3</v>
      </c>
      <c r="H1188" s="32">
        <f>D484</f>
        <v>587.6</v>
      </c>
      <c r="I1188" s="32">
        <f>D624</f>
        <v>260.7</v>
      </c>
      <c r="J1188" s="32">
        <f>D764</f>
        <v>251.20000000000002</v>
      </c>
      <c r="K1188" s="32">
        <f>D904</f>
        <v>0</v>
      </c>
      <c r="L1188" s="32">
        <f>D1044</f>
        <v>1671.1000000000001</v>
      </c>
      <c r="N1188" s="502">
        <f>SUM(E1188:L1188)</f>
        <v>11374.100000000002</v>
      </c>
      <c r="O1188" s="65">
        <v>11374.100000000002</v>
      </c>
      <c r="P1188" s="72">
        <f>N1188-O1188</f>
        <v>0</v>
      </c>
      <c r="Q1188" s="107"/>
      <c r="R1188" s="107"/>
      <c r="S1188" s="61"/>
      <c r="U1188" s="270"/>
      <c r="V1188" s="61"/>
      <c r="W1188" s="65"/>
      <c r="X1188" s="552"/>
    </row>
    <row r="1189" spans="1:24" ht="15.75">
      <c r="A1189" s="284" t="s">
        <v>21</v>
      </c>
      <c r="D1189" s="32"/>
      <c r="E1189" s="32">
        <f>D65</f>
        <v>4742.8999999999996</v>
      </c>
      <c r="F1189" s="32">
        <f>D205</f>
        <v>4399.2</v>
      </c>
      <c r="G1189" s="32">
        <f>D345</f>
        <v>903.29999999999984</v>
      </c>
      <c r="H1189" s="32">
        <f>D485</f>
        <v>880</v>
      </c>
      <c r="I1189" s="32">
        <f>D625</f>
        <v>255.99999999999997</v>
      </c>
      <c r="J1189" s="32">
        <f>D765</f>
        <v>198.6</v>
      </c>
      <c r="K1189" s="32">
        <f>D905</f>
        <v>0</v>
      </c>
      <c r="L1189" s="32">
        <f>D1045</f>
        <v>2783.7999999999997</v>
      </c>
      <c r="N1189" s="502">
        <f>SUM(E1189:L1189)</f>
        <v>14163.799999999997</v>
      </c>
      <c r="O1189" s="65">
        <v>14163.800000000003</v>
      </c>
      <c r="P1189" s="72">
        <f>N1189-O1189</f>
        <v>0</v>
      </c>
      <c r="Q1189" s="284"/>
      <c r="R1189" s="284"/>
      <c r="S1189" s="61"/>
      <c r="U1189" s="270"/>
      <c r="V1189" s="61"/>
      <c r="W1189" s="65"/>
      <c r="X1189" s="552"/>
    </row>
    <row r="1190" spans="1:24" ht="15.75">
      <c r="A1190" s="107" t="s">
        <v>141</v>
      </c>
      <c r="D1190" s="32"/>
      <c r="E1190" s="32">
        <f>D66</f>
        <v>3927.1</v>
      </c>
      <c r="F1190" s="32">
        <f>D206</f>
        <v>4314.7</v>
      </c>
      <c r="G1190" s="32">
        <f>D346</f>
        <v>917.30000000000007</v>
      </c>
      <c r="H1190" s="32">
        <f>D486</f>
        <v>878.59999999999991</v>
      </c>
      <c r="I1190" s="32">
        <f>D626</f>
        <v>124</v>
      </c>
      <c r="J1190" s="32">
        <f>D766</f>
        <v>197.2</v>
      </c>
      <c r="K1190" s="32">
        <f>D906</f>
        <v>0</v>
      </c>
      <c r="L1190" s="32">
        <f>D1046</f>
        <v>3792.0999999999995</v>
      </c>
      <c r="N1190" s="502">
        <f>SUM(E1190:L1190)</f>
        <v>14151</v>
      </c>
      <c r="O1190" s="65">
        <v>14151</v>
      </c>
      <c r="P1190" s="72">
        <f>N1190-O1190</f>
        <v>0</v>
      </c>
      <c r="Q1190" s="107"/>
      <c r="R1190" s="107"/>
      <c r="S1190" s="61"/>
      <c r="U1190" s="270"/>
      <c r="V1190" s="61"/>
      <c r="W1190" s="65"/>
      <c r="X1190" s="552"/>
    </row>
    <row r="1191" spans="1:24" ht="15.75">
      <c r="A1191" s="107" t="s">
        <v>2193</v>
      </c>
      <c r="D1191" s="32"/>
      <c r="E1191" s="32">
        <f>D67</f>
        <v>1976.9</v>
      </c>
      <c r="F1191" s="32">
        <f>D207</f>
        <v>1796.1000000000001</v>
      </c>
      <c r="G1191" s="32">
        <f>D347</f>
        <v>653</v>
      </c>
      <c r="H1191" s="32">
        <f>D487</f>
        <v>851.2</v>
      </c>
      <c r="I1191" s="32">
        <f>D627</f>
        <v>445.00000000000006</v>
      </c>
      <c r="J1191" s="32">
        <f>D767</f>
        <v>280.2</v>
      </c>
      <c r="K1191" s="32">
        <f>D907</f>
        <v>0</v>
      </c>
      <c r="L1191" s="32">
        <f>D1047</f>
        <v>1481.1</v>
      </c>
      <c r="N1191" s="502">
        <f>SUM(E1191:L1191)</f>
        <v>7483.5</v>
      </c>
      <c r="O1191" s="65">
        <v>7483.5</v>
      </c>
      <c r="P1191" s="72">
        <f>N1191-O1191</f>
        <v>0</v>
      </c>
      <c r="Q1191" s="107"/>
      <c r="R1191" s="107"/>
      <c r="S1191" s="61"/>
      <c r="U1191" s="270"/>
      <c r="V1191" s="61"/>
      <c r="W1191" s="65"/>
      <c r="X1191" s="552"/>
    </row>
    <row r="1192" spans="1:24" ht="15.75">
      <c r="A1192" s="285" t="s">
        <v>1667</v>
      </c>
      <c r="D1192" s="32"/>
      <c r="E1192" s="32">
        <f>D68</f>
        <v>3311.8</v>
      </c>
      <c r="F1192" s="32">
        <f>D208</f>
        <v>3367.7</v>
      </c>
      <c r="G1192" s="32">
        <f>D348</f>
        <v>674.4</v>
      </c>
      <c r="H1192" s="32">
        <f>D488</f>
        <v>821.79999999999984</v>
      </c>
      <c r="I1192" s="32">
        <f>D628</f>
        <v>261.20000000000005</v>
      </c>
      <c r="J1192" s="32">
        <f>D768</f>
        <v>165.9</v>
      </c>
      <c r="K1192" s="32">
        <f>D908</f>
        <v>0</v>
      </c>
      <c r="L1192" s="32">
        <f>D1048</f>
        <v>1165.1000000000001</v>
      </c>
      <c r="N1192" s="502">
        <f>SUM(E1192:L1192)</f>
        <v>9767.9</v>
      </c>
      <c r="O1192" s="65">
        <v>9767.9000000000015</v>
      </c>
      <c r="P1192" s="72">
        <f>N1192-O1192</f>
        <v>0</v>
      </c>
      <c r="Q1192" s="285"/>
      <c r="R1192" s="285"/>
      <c r="S1192" s="61"/>
      <c r="U1192" s="270"/>
      <c r="V1192" s="61"/>
      <c r="W1192" s="65"/>
      <c r="X1192" s="552"/>
    </row>
    <row r="1193" spans="1:24" ht="15.75">
      <c r="A1193" s="284" t="s">
        <v>3634</v>
      </c>
      <c r="D1193" s="32"/>
      <c r="E1193" s="32">
        <f>D69</f>
        <v>5071.7</v>
      </c>
      <c r="F1193" s="32">
        <f>D209</f>
        <v>3248.5</v>
      </c>
      <c r="G1193" s="32">
        <f>D349</f>
        <v>919.2</v>
      </c>
      <c r="H1193" s="32">
        <f>D489</f>
        <v>598.40000000000009</v>
      </c>
      <c r="I1193" s="32">
        <f>D629</f>
        <v>266.2</v>
      </c>
      <c r="J1193" s="32">
        <f>D769</f>
        <v>125.30000000000001</v>
      </c>
      <c r="K1193" s="32">
        <f>D909</f>
        <v>0</v>
      </c>
      <c r="L1193" s="32">
        <f>D1049</f>
        <v>1887.5999999999997</v>
      </c>
      <c r="N1193" s="502">
        <f>SUM(E1193:L1193)</f>
        <v>12116.900000000001</v>
      </c>
      <c r="O1193" s="65">
        <v>12116.9</v>
      </c>
      <c r="P1193" s="72">
        <f>N1193-O1193</f>
        <v>0</v>
      </c>
      <c r="Q1193" s="284"/>
      <c r="R1193" s="284"/>
      <c r="S1193" s="61"/>
      <c r="U1193" s="270"/>
      <c r="V1193" s="61"/>
      <c r="W1193" s="65"/>
      <c r="X1193" s="552"/>
    </row>
    <row r="1194" spans="1:24" ht="15.75">
      <c r="A1194" s="107" t="s">
        <v>2726</v>
      </c>
      <c r="D1194" s="32"/>
      <c r="E1194" s="32">
        <f>D70</f>
        <v>4040.15</v>
      </c>
      <c r="F1194" s="32">
        <f>D210</f>
        <v>4780.7499999999991</v>
      </c>
      <c r="G1194" s="32">
        <f>D350</f>
        <v>689.19999999999993</v>
      </c>
      <c r="H1194" s="32">
        <f>D490</f>
        <v>837.50000000000011</v>
      </c>
      <c r="I1194" s="32">
        <f>D630</f>
        <v>271.2</v>
      </c>
      <c r="J1194" s="32">
        <f>D770</f>
        <v>261.8</v>
      </c>
      <c r="K1194" s="32">
        <f>D910</f>
        <v>0</v>
      </c>
      <c r="L1194" s="32">
        <f>D1050</f>
        <v>3537.7</v>
      </c>
      <c r="N1194" s="502">
        <f>SUM(E1194:L1194)</f>
        <v>14418.3</v>
      </c>
      <c r="O1194" s="65">
        <v>14418.300000000001</v>
      </c>
      <c r="P1194" s="72">
        <f>N1194-O1194</f>
        <v>0</v>
      </c>
      <c r="Q1194" s="107"/>
      <c r="R1194" s="107"/>
      <c r="S1194" s="61"/>
      <c r="U1194" s="270"/>
      <c r="V1194" s="61"/>
      <c r="W1194" s="65"/>
      <c r="X1194" s="552"/>
    </row>
    <row r="1195" spans="1:24" ht="15.75">
      <c r="A1195" s="107" t="s">
        <v>2203</v>
      </c>
      <c r="D1195" s="32"/>
      <c r="E1195" s="32">
        <f>D71</f>
        <v>4445.6000000000004</v>
      </c>
      <c r="F1195" s="32">
        <f>D211</f>
        <v>4776.5999999999995</v>
      </c>
      <c r="G1195" s="32">
        <f>D351</f>
        <v>815.80000000000007</v>
      </c>
      <c r="H1195" s="32">
        <f>D491</f>
        <v>1046.5</v>
      </c>
      <c r="I1195" s="32">
        <f>D631</f>
        <v>279.64999999999998</v>
      </c>
      <c r="J1195" s="32">
        <f>D771</f>
        <v>108.5</v>
      </c>
      <c r="K1195" s="32">
        <f>D911</f>
        <v>0</v>
      </c>
      <c r="L1195" s="32">
        <f>D1051</f>
        <v>3083.4999999999995</v>
      </c>
      <c r="N1195" s="502">
        <f>SUM(E1195:L1195)</f>
        <v>14556.15</v>
      </c>
      <c r="O1195" s="65">
        <v>14556.149999999996</v>
      </c>
      <c r="P1195" s="72">
        <f>N1195-O1195</f>
        <v>0</v>
      </c>
      <c r="Q1195" s="107"/>
      <c r="R1195" s="107"/>
      <c r="S1195" s="61"/>
      <c r="U1195" s="270"/>
      <c r="V1195" s="61"/>
      <c r="W1195" s="65"/>
      <c r="X1195" s="552"/>
    </row>
    <row r="1196" spans="1:24" ht="15.75">
      <c r="A1196" s="285" t="s">
        <v>1668</v>
      </c>
      <c r="D1196" s="32"/>
      <c r="E1196" s="32">
        <f>D72</f>
        <v>4647.3999999999996</v>
      </c>
      <c r="F1196" s="32">
        <f>D212</f>
        <v>3796.5</v>
      </c>
      <c r="G1196" s="32">
        <f>D352</f>
        <v>752.7</v>
      </c>
      <c r="H1196" s="32">
        <f>D492</f>
        <v>744.75</v>
      </c>
      <c r="I1196" s="32">
        <f>D632</f>
        <v>74.599999999999994</v>
      </c>
      <c r="J1196" s="32">
        <f>D772</f>
        <v>218.20000000000002</v>
      </c>
      <c r="K1196" s="32">
        <f>D912</f>
        <v>0</v>
      </c>
      <c r="L1196" s="32">
        <f>D1052</f>
        <v>1723.3999999999999</v>
      </c>
      <c r="N1196" s="502">
        <f>SUM(E1196:L1196)</f>
        <v>11957.550000000001</v>
      </c>
      <c r="O1196" s="65">
        <v>11957.549999999997</v>
      </c>
      <c r="P1196" s="72">
        <f>N1196-O1196</f>
        <v>0</v>
      </c>
      <c r="Q1196" s="285"/>
      <c r="R1196" s="285"/>
      <c r="S1196" s="61"/>
      <c r="U1196" s="270"/>
      <c r="V1196" s="61"/>
      <c r="W1196" s="65"/>
      <c r="X1196" s="552"/>
    </row>
    <row r="1197" spans="1:24" ht="15.75">
      <c r="A1197" s="284" t="s">
        <v>3635</v>
      </c>
      <c r="D1197" s="32"/>
      <c r="E1197" s="32">
        <f>D73</f>
        <v>6127.85</v>
      </c>
      <c r="F1197" s="32">
        <f>D213</f>
        <v>2171.1499999999996</v>
      </c>
      <c r="G1197" s="32">
        <f>D353</f>
        <v>581.69999999999993</v>
      </c>
      <c r="H1197" s="32">
        <f>D493</f>
        <v>621.40000000000009</v>
      </c>
      <c r="I1197" s="32">
        <f>D633</f>
        <v>167.79999999999998</v>
      </c>
      <c r="J1197" s="32">
        <f>D773</f>
        <v>188.79999999999995</v>
      </c>
      <c r="K1197" s="32">
        <f>D913</f>
        <v>22.5</v>
      </c>
      <c r="L1197" s="32">
        <f>D1053</f>
        <v>1092.3</v>
      </c>
      <c r="N1197" s="502">
        <f>SUM(E1197:L1197)</f>
        <v>10973.499999999998</v>
      </c>
      <c r="O1197" s="65">
        <v>10973.499999999998</v>
      </c>
      <c r="P1197" s="72">
        <f>N1197-O1197</f>
        <v>0</v>
      </c>
      <c r="Q1197" s="284"/>
      <c r="R1197" s="284"/>
      <c r="S1197" s="61"/>
      <c r="U1197" s="270"/>
      <c r="V1197" s="61"/>
      <c r="W1197" s="65"/>
      <c r="X1197" s="552"/>
    </row>
    <row r="1198" spans="1:24" ht="15.75">
      <c r="A1198" s="284" t="s">
        <v>3636</v>
      </c>
      <c r="D1198" s="32"/>
      <c r="E1198" s="32">
        <f>D74</f>
        <v>4680.8499999999995</v>
      </c>
      <c r="F1198" s="32">
        <f>D214</f>
        <v>3708.55</v>
      </c>
      <c r="G1198" s="32">
        <f>D354</f>
        <v>891.69999999999993</v>
      </c>
      <c r="H1198" s="32">
        <f>D494</f>
        <v>742.6</v>
      </c>
      <c r="I1198" s="32">
        <f>D634</f>
        <v>212.4</v>
      </c>
      <c r="J1198" s="32">
        <f>D774</f>
        <v>51.2</v>
      </c>
      <c r="K1198" s="32">
        <f>D914</f>
        <v>0</v>
      </c>
      <c r="L1198" s="32">
        <f>D1054</f>
        <v>1630.4999999999998</v>
      </c>
      <c r="N1198" s="502">
        <f>SUM(E1198:L1198)</f>
        <v>11917.800000000001</v>
      </c>
      <c r="O1198" s="65">
        <v>11917.800000000003</v>
      </c>
      <c r="P1198" s="72">
        <f>N1198-O1198</f>
        <v>0</v>
      </c>
      <c r="Q1198" s="284"/>
      <c r="R1198" s="284"/>
      <c r="S1198" s="61"/>
      <c r="U1198" s="270"/>
      <c r="V1198" s="61"/>
      <c r="W1198" s="65"/>
      <c r="X1198" s="552"/>
    </row>
    <row r="1199" spans="1:24" ht="15.75">
      <c r="A1199" s="107" t="s">
        <v>667</v>
      </c>
      <c r="D1199" s="32"/>
      <c r="E1199" s="32">
        <f>D75</f>
        <v>5315.65</v>
      </c>
      <c r="F1199" s="32">
        <f>D215</f>
        <v>4180.1499999999996</v>
      </c>
      <c r="G1199" s="32">
        <f>D355</f>
        <v>1268.8</v>
      </c>
      <c r="H1199" s="32">
        <f>D495</f>
        <v>745.80000000000007</v>
      </c>
      <c r="I1199" s="32">
        <f>D635</f>
        <v>238</v>
      </c>
      <c r="J1199" s="32">
        <f>D775</f>
        <v>286.8</v>
      </c>
      <c r="K1199" s="32">
        <f>D915</f>
        <v>3.3000000000000003</v>
      </c>
      <c r="L1199" s="32">
        <f>D1055</f>
        <v>2940.8999999999996</v>
      </c>
      <c r="N1199" s="502">
        <f>SUM(E1199:L1199)</f>
        <v>14979.399999999996</v>
      </c>
      <c r="O1199" s="65">
        <v>14979.400000000003</v>
      </c>
      <c r="P1199" s="72">
        <f>N1199-O1199</f>
        <v>0</v>
      </c>
      <c r="Q1199" s="107"/>
      <c r="R1199" s="107"/>
      <c r="S1199" s="61"/>
      <c r="U1199" s="270"/>
      <c r="V1199" s="61"/>
      <c r="W1199" s="65"/>
      <c r="X1199" s="552"/>
    </row>
    <row r="1200" spans="1:24" ht="15.75">
      <c r="A1200" s="107" t="s">
        <v>2202</v>
      </c>
      <c r="D1200" s="32"/>
      <c r="E1200" s="32">
        <f>D76</f>
        <v>4468.3</v>
      </c>
      <c r="F1200" s="32">
        <f>D216</f>
        <v>4014.9</v>
      </c>
      <c r="G1200" s="32">
        <f>D356</f>
        <v>798.69999999999993</v>
      </c>
      <c r="H1200" s="32">
        <f>D496</f>
        <v>1131.2</v>
      </c>
      <c r="I1200" s="32">
        <f>D636</f>
        <v>259.05</v>
      </c>
      <c r="J1200" s="32">
        <f>D776</f>
        <v>155.6</v>
      </c>
      <c r="K1200" s="32">
        <f>D916</f>
        <v>3.5999999999999996</v>
      </c>
      <c r="L1200" s="32">
        <f>D1056</f>
        <v>3169.7000000000007</v>
      </c>
      <c r="N1200" s="502">
        <f>SUM(E1200:L1200)</f>
        <v>14001.050000000003</v>
      </c>
      <c r="O1200" s="65">
        <v>14001.049999999997</v>
      </c>
      <c r="P1200" s="72">
        <f>N1200-O1200</f>
        <v>0</v>
      </c>
      <c r="Q1200" s="107"/>
      <c r="R1200" s="107"/>
      <c r="S1200" s="61"/>
      <c r="U1200" s="270"/>
      <c r="V1200" s="61"/>
      <c r="W1200" s="65"/>
      <c r="X1200" s="552"/>
    </row>
    <row r="1201" spans="1:24" ht="15.75">
      <c r="A1201" s="107" t="s">
        <v>2209</v>
      </c>
      <c r="D1201" s="32"/>
      <c r="E1201" s="32">
        <f>D77</f>
        <v>5239.1499999999996</v>
      </c>
      <c r="F1201" s="32">
        <f>D217</f>
        <v>2745.0999999999995</v>
      </c>
      <c r="G1201" s="32">
        <f>D357</f>
        <v>670.6</v>
      </c>
      <c r="H1201" s="32">
        <f>D497</f>
        <v>753.7</v>
      </c>
      <c r="I1201" s="32">
        <f>D637</f>
        <v>218.09999999999997</v>
      </c>
      <c r="J1201" s="32">
        <f>D777</f>
        <v>185.2</v>
      </c>
      <c r="K1201" s="32">
        <f>D917</f>
        <v>0</v>
      </c>
      <c r="L1201" s="32">
        <f>D1057</f>
        <v>1144.3000000000002</v>
      </c>
      <c r="N1201" s="502">
        <f>SUM(E1201:L1201)</f>
        <v>10956.150000000001</v>
      </c>
      <c r="O1201" s="65">
        <v>10956.150000000001</v>
      </c>
      <c r="P1201" s="72">
        <f>N1201-O1201</f>
        <v>0</v>
      </c>
      <c r="Q1201" s="107"/>
      <c r="R1201" s="107"/>
      <c r="S1201" s="61"/>
      <c r="U1201" s="270"/>
      <c r="V1201" s="61"/>
      <c r="W1201" s="65"/>
      <c r="X1201" s="552"/>
    </row>
    <row r="1202" spans="1:24" ht="15.75">
      <c r="A1202" s="107" t="s">
        <v>668</v>
      </c>
      <c r="D1202" s="32"/>
      <c r="E1202" s="32">
        <f>D78</f>
        <v>5413.45</v>
      </c>
      <c r="F1202" s="32">
        <f>D218</f>
        <v>2056.3000000000002</v>
      </c>
      <c r="G1202" s="32">
        <f>D358</f>
        <v>1119.1500000000001</v>
      </c>
      <c r="H1202" s="32">
        <f>D498</f>
        <v>681.6</v>
      </c>
      <c r="I1202" s="32">
        <f>D638</f>
        <v>398.7</v>
      </c>
      <c r="J1202" s="32">
        <f>D778</f>
        <v>209.89999999999998</v>
      </c>
      <c r="K1202" s="32">
        <f>D918</f>
        <v>0</v>
      </c>
      <c r="L1202" s="32">
        <f>D1058</f>
        <v>2106.3000000000002</v>
      </c>
      <c r="N1202" s="502">
        <f>SUM(E1202:L1202)</f>
        <v>11985.400000000001</v>
      </c>
      <c r="O1202" s="65">
        <v>11985.4</v>
      </c>
      <c r="P1202" s="72">
        <f>N1202-O1202</f>
        <v>0</v>
      </c>
      <c r="Q1202" s="107"/>
      <c r="R1202" s="107"/>
      <c r="S1202" s="61"/>
      <c r="U1202" s="270"/>
      <c r="V1202" s="61"/>
      <c r="W1202" s="65"/>
      <c r="X1202" s="552"/>
    </row>
    <row r="1203" spans="1:24" ht="15.75">
      <c r="A1203" s="107" t="s">
        <v>3637</v>
      </c>
      <c r="E1203" s="32">
        <f>D79</f>
        <v>5804.6000000000013</v>
      </c>
      <c r="F1203" s="32">
        <f>D219</f>
        <v>3043.1</v>
      </c>
      <c r="G1203" s="32">
        <f>D359</f>
        <v>879.6</v>
      </c>
      <c r="H1203" s="32">
        <f>D499</f>
        <v>720.09999999999991</v>
      </c>
      <c r="I1203" s="32">
        <f>D639</f>
        <v>216.00000000000003</v>
      </c>
      <c r="J1203" s="32">
        <f>D779</f>
        <v>153.69999999999999</v>
      </c>
      <c r="K1203" s="32">
        <f>D919</f>
        <v>0</v>
      </c>
      <c r="L1203" s="32">
        <f>D1059</f>
        <v>1266.2999999999997</v>
      </c>
      <c r="N1203" s="502">
        <f>SUM(E1203:L1203)</f>
        <v>12083.400000000001</v>
      </c>
      <c r="O1203" s="65">
        <v>12083.400000000001</v>
      </c>
      <c r="P1203" s="72">
        <f>N1203-O1203</f>
        <v>0</v>
      </c>
      <c r="Q1203" s="107"/>
      <c r="R1203" s="107"/>
      <c r="S1203" s="61"/>
      <c r="U1203" s="270"/>
      <c r="V1203" s="61"/>
      <c r="W1203" s="65"/>
      <c r="X1203" s="552"/>
    </row>
    <row r="1204" spans="1:24" ht="15.75">
      <c r="A1204" s="285" t="s">
        <v>23</v>
      </c>
      <c r="E1204" s="32">
        <f>D80</f>
        <v>4296.4000000000005</v>
      </c>
      <c r="F1204" s="32">
        <f>D220</f>
        <v>3880.7</v>
      </c>
      <c r="G1204" s="32">
        <f>D360</f>
        <v>839.6</v>
      </c>
      <c r="H1204" s="32">
        <f>D500</f>
        <v>679.19999999999993</v>
      </c>
      <c r="I1204" s="32">
        <f>D640</f>
        <v>308</v>
      </c>
      <c r="J1204" s="32">
        <f>D780</f>
        <v>220.39999999999998</v>
      </c>
      <c r="K1204" s="32">
        <f>D920</f>
        <v>0</v>
      </c>
      <c r="L1204" s="32">
        <f>D1060</f>
        <v>1952.5000000000002</v>
      </c>
      <c r="N1204" s="502">
        <f>SUM(E1204:L1204)</f>
        <v>12176.800000000001</v>
      </c>
      <c r="O1204" s="65">
        <v>12176.800000000001</v>
      </c>
      <c r="P1204" s="72">
        <f>N1204-O1204</f>
        <v>0</v>
      </c>
      <c r="Q1204" s="285"/>
      <c r="R1204" s="285"/>
      <c r="S1204" s="61"/>
      <c r="U1204" s="270"/>
      <c r="V1204" s="61"/>
      <c r="W1204" s="65"/>
      <c r="X1204" s="552"/>
    </row>
    <row r="1205" spans="1:24" ht="15.75">
      <c r="A1205" s="285" t="s">
        <v>25</v>
      </c>
      <c r="E1205" s="32">
        <f>D81</f>
        <v>4535.4000000000005</v>
      </c>
      <c r="F1205" s="32">
        <f>D221</f>
        <v>3874.7000000000007</v>
      </c>
      <c r="G1205" s="32">
        <f>D361</f>
        <v>1090</v>
      </c>
      <c r="H1205" s="32">
        <f>D501</f>
        <v>883.7</v>
      </c>
      <c r="I1205" s="32">
        <f>D641</f>
        <v>235.2</v>
      </c>
      <c r="J1205" s="32">
        <f>D781</f>
        <v>152.9</v>
      </c>
      <c r="K1205" s="32">
        <f>D921</f>
        <v>0</v>
      </c>
      <c r="L1205" s="32">
        <f>D1061</f>
        <v>3273.2999999999997</v>
      </c>
      <c r="N1205" s="502">
        <f>SUM(E1205:L1205)</f>
        <v>14045.200000000003</v>
      </c>
      <c r="O1205" s="65">
        <v>14045.199999999995</v>
      </c>
      <c r="P1205" s="72">
        <f>N1205-O1205</f>
        <v>0</v>
      </c>
      <c r="Q1205" s="285"/>
      <c r="R1205" s="285"/>
      <c r="S1205" s="61"/>
      <c r="U1205" s="270"/>
      <c r="V1205" s="61"/>
      <c r="W1205" s="65"/>
      <c r="X1205" s="552"/>
    </row>
    <row r="1206" spans="1:24" ht="15.75">
      <c r="A1206" s="107" t="s">
        <v>2712</v>
      </c>
      <c r="E1206" s="32">
        <f>D82</f>
        <v>5122.5499999999993</v>
      </c>
      <c r="F1206" s="32">
        <f>D222</f>
        <v>3955.1500000000005</v>
      </c>
      <c r="G1206" s="32">
        <f>D362</f>
        <v>895.9</v>
      </c>
      <c r="H1206" s="32">
        <f>D502</f>
        <v>784.29999999999984</v>
      </c>
      <c r="I1206" s="32">
        <f>D642</f>
        <v>258.3</v>
      </c>
      <c r="J1206" s="32">
        <f>D782</f>
        <v>202.8</v>
      </c>
      <c r="K1206" s="32">
        <f>D922</f>
        <v>0</v>
      </c>
      <c r="L1206" s="32">
        <f>D1062</f>
        <v>3149.7</v>
      </c>
      <c r="N1206" s="502">
        <f>SUM(E1206:L1206)</f>
        <v>14368.699999999997</v>
      </c>
      <c r="O1206" s="65">
        <v>14368.699999999999</v>
      </c>
      <c r="P1206" s="72">
        <f>N1206-O1206</f>
        <v>0</v>
      </c>
      <c r="Q1206" s="107"/>
      <c r="R1206" s="107"/>
      <c r="S1206" s="61"/>
      <c r="U1206" s="270"/>
      <c r="V1206" s="61"/>
      <c r="W1206" s="65"/>
      <c r="X1206" s="552"/>
    </row>
    <row r="1207" spans="1:24" ht="15.75">
      <c r="A1207" s="106" t="s">
        <v>1343</v>
      </c>
      <c r="E1207" s="32">
        <f>D83</f>
        <v>4805.8</v>
      </c>
      <c r="F1207" s="32">
        <f>D223</f>
        <v>3501.5</v>
      </c>
      <c r="G1207" s="32">
        <f>D363</f>
        <v>703.4</v>
      </c>
      <c r="H1207" s="32">
        <f>D503</f>
        <v>787.3</v>
      </c>
      <c r="I1207" s="32">
        <f>D643</f>
        <v>184</v>
      </c>
      <c r="J1207" s="32">
        <f>D783</f>
        <v>294.10000000000002</v>
      </c>
      <c r="K1207" s="32">
        <f>D923</f>
        <v>0</v>
      </c>
      <c r="L1207" s="32">
        <f>D1063</f>
        <v>2488</v>
      </c>
      <c r="N1207" s="502">
        <f>SUM(E1207:L1207)</f>
        <v>12764.099999999999</v>
      </c>
      <c r="O1207" s="65">
        <v>12764.099999999999</v>
      </c>
      <c r="P1207" s="72">
        <f>N1207-O1207</f>
        <v>0</v>
      </c>
      <c r="Q1207" s="106"/>
      <c r="R1207" s="106"/>
      <c r="S1207" s="61"/>
      <c r="U1207" s="270"/>
      <c r="V1207" s="61"/>
      <c r="W1207" s="65"/>
      <c r="X1207" s="552"/>
    </row>
    <row r="1208" spans="1:24" ht="15.75">
      <c r="A1208" s="106" t="s">
        <v>1345</v>
      </c>
      <c r="E1208" s="32">
        <f>D84</f>
        <v>5887.15</v>
      </c>
      <c r="F1208" s="32">
        <f>D224</f>
        <v>2578.4500000000003</v>
      </c>
      <c r="G1208" s="32">
        <f>D364</f>
        <v>795.10000000000014</v>
      </c>
      <c r="H1208" s="32">
        <f>D504</f>
        <v>812</v>
      </c>
      <c r="I1208" s="32">
        <f>D644</f>
        <v>323.39999999999998</v>
      </c>
      <c r="J1208" s="32">
        <f>D784</f>
        <v>247.79999999999998</v>
      </c>
      <c r="K1208" s="32">
        <f>D924</f>
        <v>0</v>
      </c>
      <c r="L1208" s="32">
        <f>D1064</f>
        <v>2646.7000000000003</v>
      </c>
      <c r="N1208" s="502">
        <f>SUM(E1208:L1208)</f>
        <v>13290.6</v>
      </c>
      <c r="O1208" s="65">
        <v>13290.599999999997</v>
      </c>
      <c r="P1208" s="72">
        <f>N1208-O1208</f>
        <v>0</v>
      </c>
      <c r="Q1208" s="106"/>
      <c r="R1208" s="106"/>
      <c r="S1208" s="61"/>
      <c r="U1208" s="270"/>
      <c r="V1208" s="61"/>
      <c r="W1208" s="65"/>
      <c r="X1208" s="552"/>
    </row>
    <row r="1209" spans="1:24" ht="15.75">
      <c r="A1209" s="107" t="s">
        <v>2713</v>
      </c>
      <c r="E1209" s="32">
        <f>D85</f>
        <v>4537.75</v>
      </c>
      <c r="F1209" s="32">
        <f>D225</f>
        <v>3846.25</v>
      </c>
      <c r="G1209" s="32">
        <f>D365</f>
        <v>860.20000000000016</v>
      </c>
      <c r="H1209" s="32">
        <f>D505</f>
        <v>1098.8999999999999</v>
      </c>
      <c r="I1209" s="32">
        <f>D645</f>
        <v>289.3</v>
      </c>
      <c r="J1209" s="32">
        <f>D785</f>
        <v>182.7</v>
      </c>
      <c r="K1209" s="32">
        <f>D925</f>
        <v>0</v>
      </c>
      <c r="L1209" s="32">
        <f>D1065</f>
        <v>1624.4</v>
      </c>
      <c r="N1209" s="502">
        <f>SUM(E1209:L1209)</f>
        <v>12439.5</v>
      </c>
      <c r="O1209" s="65">
        <v>12439.5</v>
      </c>
      <c r="P1209" s="72">
        <f>N1209-O1209</f>
        <v>0</v>
      </c>
      <c r="Q1209" s="107"/>
      <c r="R1209" s="107"/>
      <c r="S1209" s="61"/>
      <c r="U1209" s="270"/>
      <c r="V1209" s="61"/>
      <c r="W1209" s="65"/>
      <c r="X1209" s="552"/>
    </row>
    <row r="1210" spans="1:24" ht="15.75">
      <c r="A1210" s="284" t="s">
        <v>3638</v>
      </c>
      <c r="E1210" s="32">
        <f>D86</f>
        <v>4955.45</v>
      </c>
      <c r="F1210" s="32">
        <f>D226</f>
        <v>3303.45</v>
      </c>
      <c r="G1210" s="32">
        <f>D366</f>
        <v>1067.5</v>
      </c>
      <c r="H1210" s="32">
        <f>D506</f>
        <v>692.8</v>
      </c>
      <c r="I1210" s="32">
        <f>D646</f>
        <v>275.3</v>
      </c>
      <c r="J1210" s="32">
        <f>D786</f>
        <v>216.50000000000003</v>
      </c>
      <c r="K1210" s="32">
        <f>D926</f>
        <v>0</v>
      </c>
      <c r="L1210" s="32">
        <f>D1066</f>
        <v>1921.5999999999997</v>
      </c>
      <c r="N1210" s="502">
        <f>SUM(E1210:L1210)</f>
        <v>12432.599999999999</v>
      </c>
      <c r="O1210" s="65">
        <v>12432.600000000002</v>
      </c>
      <c r="P1210" s="72">
        <f>N1210-O1210</f>
        <v>0</v>
      </c>
      <c r="Q1210" s="284"/>
      <c r="R1210" s="284"/>
      <c r="S1210" s="61"/>
      <c r="U1210" s="270"/>
      <c r="V1210" s="61"/>
      <c r="W1210" s="65"/>
      <c r="X1210" s="552"/>
    </row>
    <row r="1211" spans="1:24" ht="15.75">
      <c r="A1211" s="284" t="s">
        <v>3639</v>
      </c>
      <c r="E1211" s="32">
        <f>D87</f>
        <v>6028.3500000000013</v>
      </c>
      <c r="F1211" s="32">
        <f>D227</f>
        <v>4222.45</v>
      </c>
      <c r="G1211" s="32">
        <f>D367</f>
        <v>905.9</v>
      </c>
      <c r="H1211" s="32">
        <f>D507</f>
        <v>730.5</v>
      </c>
      <c r="I1211" s="32">
        <f>D647</f>
        <v>301.99999999999994</v>
      </c>
      <c r="J1211" s="32">
        <f>D787</f>
        <v>197</v>
      </c>
      <c r="K1211" s="32">
        <f>D927</f>
        <v>0</v>
      </c>
      <c r="L1211" s="32">
        <f>D1067</f>
        <v>2211.3000000000002</v>
      </c>
      <c r="N1211" s="502">
        <f>SUM(E1211:L1211)</f>
        <v>14597.5</v>
      </c>
      <c r="O1211" s="65">
        <v>14597.499999999998</v>
      </c>
      <c r="P1211" s="72">
        <f>N1211-O1211</f>
        <v>0</v>
      </c>
      <c r="Q1211" s="284"/>
      <c r="R1211" s="284"/>
      <c r="S1211" s="61"/>
      <c r="U1211" s="270"/>
      <c r="V1211" s="61"/>
      <c r="W1211" s="65"/>
      <c r="X1211" s="552"/>
    </row>
    <row r="1212" spans="1:24" ht="15.75">
      <c r="A1212" s="107" t="s">
        <v>2198</v>
      </c>
      <c r="E1212" s="32">
        <f>D88</f>
        <v>2802.25</v>
      </c>
      <c r="F1212" s="32">
        <f>D228</f>
        <v>3685.45</v>
      </c>
      <c r="G1212" s="32">
        <f>D368</f>
        <v>852</v>
      </c>
      <c r="H1212" s="32">
        <f>D508</f>
        <v>575.00000000000011</v>
      </c>
      <c r="I1212" s="32">
        <f>D648</f>
        <v>134.30000000000001</v>
      </c>
      <c r="J1212" s="32">
        <f>D788</f>
        <v>176.7</v>
      </c>
      <c r="K1212" s="32">
        <f>D928</f>
        <v>0</v>
      </c>
      <c r="L1212" s="32">
        <f>D1068</f>
        <v>2102.1999999999998</v>
      </c>
      <c r="N1212" s="502">
        <f>SUM(E1212:L1212)</f>
        <v>10327.900000000001</v>
      </c>
      <c r="O1212" s="65">
        <v>10327.9</v>
      </c>
      <c r="P1212" s="72">
        <f>N1212-O1212</f>
        <v>0</v>
      </c>
      <c r="Q1212" s="107"/>
      <c r="R1212" s="107"/>
      <c r="S1212" s="61"/>
      <c r="U1212" s="270"/>
      <c r="V1212" s="61"/>
      <c r="W1212" s="65"/>
      <c r="X1212" s="552"/>
    </row>
    <row r="1213" spans="1:24" ht="15.75">
      <c r="A1213" s="107" t="s">
        <v>651</v>
      </c>
      <c r="E1213" s="32">
        <f>D89</f>
        <v>5038.8999999999996</v>
      </c>
      <c r="F1213" s="32">
        <f>D229</f>
        <v>4166.8</v>
      </c>
      <c r="G1213" s="32">
        <f>D369</f>
        <v>759.69999999999993</v>
      </c>
      <c r="H1213" s="32">
        <f>D509</f>
        <v>810.6</v>
      </c>
      <c r="I1213" s="32">
        <f>D649</f>
        <v>207</v>
      </c>
      <c r="J1213" s="32">
        <f>D789</f>
        <v>189</v>
      </c>
      <c r="K1213" s="32">
        <f>D929</f>
        <v>0</v>
      </c>
      <c r="L1213" s="32">
        <f>D1069</f>
        <v>2762.4999999999995</v>
      </c>
      <c r="N1213" s="502">
        <f>SUM(E1213:L1213)</f>
        <v>13934.500000000002</v>
      </c>
      <c r="O1213" s="65">
        <v>13934.499999999998</v>
      </c>
      <c r="P1213" s="72">
        <f>N1213-O1213</f>
        <v>0</v>
      </c>
      <c r="Q1213" s="107"/>
      <c r="R1213" s="107"/>
      <c r="S1213" s="61"/>
      <c r="U1213" s="270"/>
      <c r="V1213" s="61"/>
      <c r="W1213" s="65"/>
      <c r="X1213" s="552"/>
    </row>
    <row r="1214" spans="1:24" ht="15.75">
      <c r="A1214" s="107" t="s">
        <v>682</v>
      </c>
      <c r="E1214" s="32">
        <f>D90</f>
        <v>4156.5999999999995</v>
      </c>
      <c r="F1214" s="32">
        <f>D230</f>
        <v>3775.7</v>
      </c>
      <c r="G1214" s="32">
        <f>D370</f>
        <v>520.6</v>
      </c>
      <c r="H1214" s="32">
        <f>D510</f>
        <v>648.5</v>
      </c>
      <c r="I1214" s="32">
        <f>D650</f>
        <v>186.2</v>
      </c>
      <c r="J1214" s="32">
        <f>D790</f>
        <v>243.39999999999998</v>
      </c>
      <c r="K1214" s="32">
        <f>D930</f>
        <v>4.5</v>
      </c>
      <c r="L1214" s="32">
        <f>D1070</f>
        <v>2822.7000000000003</v>
      </c>
      <c r="N1214" s="502">
        <f>SUM(E1214:L1214)</f>
        <v>12358.2</v>
      </c>
      <c r="O1214" s="65">
        <v>12358.200000000003</v>
      </c>
      <c r="P1214" s="72">
        <f>N1214-O1214</f>
        <v>0</v>
      </c>
      <c r="Q1214" s="107"/>
      <c r="R1214" s="107"/>
      <c r="S1214" s="61"/>
      <c r="U1214" s="270"/>
      <c r="V1214" s="61"/>
      <c r="W1214" s="65"/>
      <c r="X1214" s="552"/>
    </row>
    <row r="1215" spans="1:24" ht="15.75">
      <c r="A1215" s="107" t="s">
        <v>2708</v>
      </c>
      <c r="E1215" s="32">
        <f>D91</f>
        <v>4400.95</v>
      </c>
      <c r="F1215" s="32">
        <f>D231</f>
        <v>4294.45</v>
      </c>
      <c r="G1215" s="32">
        <f>D371</f>
        <v>838.10000000000014</v>
      </c>
      <c r="H1215" s="32">
        <f>D511</f>
        <v>816.10000000000014</v>
      </c>
      <c r="I1215" s="32">
        <f>D651</f>
        <v>251</v>
      </c>
      <c r="J1215" s="32">
        <f>D791</f>
        <v>249.6</v>
      </c>
      <c r="K1215" s="32">
        <f>D931</f>
        <v>0</v>
      </c>
      <c r="L1215" s="32">
        <f>D1071</f>
        <v>3663.5</v>
      </c>
      <c r="N1215" s="502">
        <f>SUM(E1215:L1215)</f>
        <v>14513.7</v>
      </c>
      <c r="O1215" s="65">
        <v>14513.700000000004</v>
      </c>
      <c r="P1215" s="72">
        <f>N1215-O1215</f>
        <v>0</v>
      </c>
      <c r="Q1215" s="107"/>
      <c r="R1215" s="107"/>
      <c r="S1215" s="61"/>
      <c r="U1215" s="270"/>
      <c r="V1215" s="61"/>
      <c r="W1215" s="65"/>
      <c r="X1215" s="552"/>
    </row>
    <row r="1216" spans="1:24" ht="15.75">
      <c r="A1216" s="107" t="s">
        <v>2734</v>
      </c>
      <c r="E1216" s="32">
        <f>D92</f>
        <v>5358.5999999999995</v>
      </c>
      <c r="F1216" s="32">
        <f>D232</f>
        <v>2976.9999999999995</v>
      </c>
      <c r="G1216" s="32">
        <f>D372</f>
        <v>683.5</v>
      </c>
      <c r="H1216" s="32">
        <f>D512</f>
        <v>764.2</v>
      </c>
      <c r="I1216" s="32">
        <f>D652</f>
        <v>338.1</v>
      </c>
      <c r="J1216" s="32">
        <f>D792</f>
        <v>215.4</v>
      </c>
      <c r="K1216" s="32">
        <f>D932</f>
        <v>15</v>
      </c>
      <c r="L1216" s="32">
        <f>D1072</f>
        <v>1893.8000000000002</v>
      </c>
      <c r="N1216" s="502">
        <f>SUM(E1216:L1216)</f>
        <v>12245.599999999999</v>
      </c>
      <c r="O1216" s="65">
        <v>12245.599999999997</v>
      </c>
      <c r="P1216" s="72">
        <f>N1216-O1216</f>
        <v>0</v>
      </c>
      <c r="Q1216" s="107"/>
      <c r="R1216" s="107"/>
      <c r="S1216" s="61"/>
      <c r="U1216" s="270"/>
      <c r="V1216" s="61"/>
      <c r="W1216" s="65"/>
      <c r="X1216" s="552"/>
    </row>
    <row r="1217" spans="1:24" ht="15.75">
      <c r="A1217" s="284" t="s">
        <v>3640</v>
      </c>
      <c r="E1217" s="32">
        <f>D93</f>
        <v>5364.4</v>
      </c>
      <c r="F1217" s="32">
        <f>D233</f>
        <v>1630.3</v>
      </c>
      <c r="G1217" s="32">
        <f>D373</f>
        <v>756.1</v>
      </c>
      <c r="H1217" s="32">
        <f>D513</f>
        <v>592.70000000000005</v>
      </c>
      <c r="I1217" s="32">
        <f>D653</f>
        <v>206.4</v>
      </c>
      <c r="J1217" s="32">
        <f>D793</f>
        <v>93.9</v>
      </c>
      <c r="K1217" s="32">
        <f>D933</f>
        <v>0</v>
      </c>
      <c r="L1217" s="32">
        <f>D1073</f>
        <v>1782.6</v>
      </c>
      <c r="N1217" s="502">
        <f>SUM(E1217:L1217)</f>
        <v>10426.4</v>
      </c>
      <c r="O1217" s="65">
        <v>10426.400000000001</v>
      </c>
      <c r="P1217" s="72">
        <f>N1217-O1217</f>
        <v>0</v>
      </c>
      <c r="Q1217" s="284"/>
      <c r="R1217" s="284"/>
      <c r="S1217" s="61"/>
      <c r="U1217" s="270"/>
      <c r="V1217" s="61"/>
      <c r="W1217" s="65"/>
      <c r="X1217" s="552"/>
    </row>
    <row r="1218" spans="1:24" ht="15.75">
      <c r="A1218" s="284" t="s">
        <v>3641</v>
      </c>
      <c r="E1218" s="32">
        <f>D94</f>
        <v>4585.9000000000005</v>
      </c>
      <c r="F1218" s="32">
        <f>D234</f>
        <v>3287.6499999999996</v>
      </c>
      <c r="G1218" s="32">
        <f>D374</f>
        <v>757.59999999999991</v>
      </c>
      <c r="H1218" s="32">
        <f>D514</f>
        <v>798.4</v>
      </c>
      <c r="I1218" s="32">
        <f>D654</f>
        <v>308.50000000000006</v>
      </c>
      <c r="J1218" s="32">
        <f>D794</f>
        <v>291.10000000000002</v>
      </c>
      <c r="K1218" s="32">
        <f>D934</f>
        <v>0</v>
      </c>
      <c r="L1218" s="32">
        <f>D1074</f>
        <v>831.6</v>
      </c>
      <c r="N1218" s="502">
        <f>SUM(E1218:L1218)</f>
        <v>10860.75</v>
      </c>
      <c r="O1218" s="65">
        <v>10860.75</v>
      </c>
      <c r="P1218" s="72">
        <f>N1218-O1218</f>
        <v>0</v>
      </c>
      <c r="Q1218" s="284"/>
      <c r="R1218" s="284"/>
      <c r="S1218" s="61"/>
      <c r="U1218" s="270"/>
      <c r="V1218" s="61"/>
      <c r="W1218" s="65"/>
      <c r="X1218" s="552"/>
    </row>
    <row r="1219" spans="1:24" ht="15.75">
      <c r="A1219" s="107" t="s">
        <v>154</v>
      </c>
      <c r="E1219" s="32">
        <f>D95</f>
        <v>4443.45</v>
      </c>
      <c r="F1219" s="32">
        <f>D235</f>
        <v>4889.75</v>
      </c>
      <c r="G1219" s="32">
        <f>D375</f>
        <v>784.80000000000007</v>
      </c>
      <c r="H1219" s="32">
        <f>D515</f>
        <v>900.9</v>
      </c>
      <c r="I1219" s="32">
        <f>D655</f>
        <v>240.75</v>
      </c>
      <c r="J1219" s="32">
        <f>D795</f>
        <v>171.4</v>
      </c>
      <c r="K1219" s="32">
        <f>D935</f>
        <v>0</v>
      </c>
      <c r="L1219" s="32">
        <f>D1075</f>
        <v>3264.1000000000004</v>
      </c>
      <c r="N1219" s="502">
        <f>SUM(E1219:L1219)</f>
        <v>14695.15</v>
      </c>
      <c r="O1219" s="65">
        <v>14695.149999999996</v>
      </c>
      <c r="P1219" s="72">
        <f>N1219-O1219</f>
        <v>0</v>
      </c>
      <c r="Q1219" s="107"/>
      <c r="R1219" s="107"/>
      <c r="S1219" s="61"/>
      <c r="U1219" s="270"/>
      <c r="V1219" s="61"/>
      <c r="W1219" s="65"/>
      <c r="X1219" s="552"/>
    </row>
    <row r="1220" spans="1:24" ht="15.75">
      <c r="A1220" s="107" t="s">
        <v>2210</v>
      </c>
      <c r="E1220" s="32">
        <f>D96</f>
        <v>5774.7</v>
      </c>
      <c r="F1220" s="32">
        <f>D236</f>
        <v>3143.7000000000003</v>
      </c>
      <c r="G1220" s="32">
        <f>D376</f>
        <v>980.5</v>
      </c>
      <c r="H1220" s="32">
        <f>D516</f>
        <v>614.4</v>
      </c>
      <c r="I1220" s="32">
        <f>D656</f>
        <v>365.54999999999995</v>
      </c>
      <c r="J1220" s="32">
        <f>D796</f>
        <v>156</v>
      </c>
      <c r="K1220" s="32">
        <f>D936</f>
        <v>0</v>
      </c>
      <c r="L1220" s="32">
        <f>D1076</f>
        <v>1782.6</v>
      </c>
      <c r="N1220" s="502">
        <f>SUM(E1220:L1220)</f>
        <v>12817.449999999999</v>
      </c>
      <c r="O1220" s="65">
        <v>12817.449999999999</v>
      </c>
      <c r="P1220" s="72">
        <f>N1220-O1220</f>
        <v>0</v>
      </c>
      <c r="Q1220" s="107"/>
      <c r="R1220" s="107"/>
      <c r="S1220" s="61"/>
      <c r="U1220" s="270"/>
      <c r="V1220" s="61"/>
      <c r="W1220" s="65"/>
      <c r="X1220" s="552"/>
    </row>
    <row r="1221" spans="1:24" ht="15.75">
      <c r="A1221" s="107" t="s">
        <v>669</v>
      </c>
      <c r="E1221" s="32">
        <f>D97</f>
        <v>3982.85</v>
      </c>
      <c r="F1221" s="32">
        <f>D237</f>
        <v>3481.6500000000005</v>
      </c>
      <c r="G1221" s="32">
        <f>D377</f>
        <v>990</v>
      </c>
      <c r="H1221" s="32">
        <f>D517</f>
        <v>803.69999999999993</v>
      </c>
      <c r="I1221" s="32">
        <f>D657</f>
        <v>254.9</v>
      </c>
      <c r="J1221" s="32">
        <f>D797</f>
        <v>233.19999999999996</v>
      </c>
      <c r="K1221" s="32">
        <f>D937</f>
        <v>7.8000000000000007</v>
      </c>
      <c r="L1221" s="32">
        <f>D1077</f>
        <v>2934.4000000000005</v>
      </c>
      <c r="N1221" s="502">
        <f>SUM(E1221:L1221)</f>
        <v>12688.5</v>
      </c>
      <c r="O1221" s="65">
        <v>12688.500000000004</v>
      </c>
      <c r="P1221" s="72">
        <f>N1221-O1221</f>
        <v>0</v>
      </c>
      <c r="Q1221" s="107"/>
      <c r="R1221" s="107"/>
      <c r="S1221" s="61"/>
      <c r="U1221" s="270"/>
      <c r="V1221" s="61"/>
      <c r="W1221" s="65"/>
      <c r="X1221" s="552"/>
    </row>
    <row r="1222" spans="1:24" ht="15.75">
      <c r="A1222" s="107" t="s">
        <v>2723</v>
      </c>
      <c r="E1222" s="32">
        <f>D98</f>
        <v>5133.3999999999996</v>
      </c>
      <c r="F1222" s="32">
        <f>D238</f>
        <v>4205.1000000000004</v>
      </c>
      <c r="G1222" s="32">
        <f>D378</f>
        <v>926.49999999999989</v>
      </c>
      <c r="H1222" s="32">
        <f>D518</f>
        <v>986</v>
      </c>
      <c r="I1222" s="32">
        <f>D658</f>
        <v>248.5</v>
      </c>
      <c r="J1222" s="32">
        <f>D798</f>
        <v>165.3</v>
      </c>
      <c r="K1222" s="32">
        <f>D938</f>
        <v>0</v>
      </c>
      <c r="L1222" s="32">
        <f>D1078</f>
        <v>2646.9</v>
      </c>
      <c r="N1222" s="502">
        <f>SUM(E1222:L1222)</f>
        <v>14311.699999999999</v>
      </c>
      <c r="O1222" s="65">
        <v>14311.7</v>
      </c>
      <c r="P1222" s="72">
        <f>N1222-O1222</f>
        <v>0</v>
      </c>
      <c r="Q1222" s="107"/>
      <c r="R1222" s="107"/>
      <c r="S1222" s="61"/>
      <c r="U1222" s="270"/>
      <c r="V1222" s="61"/>
      <c r="W1222" s="65"/>
      <c r="X1222" s="552"/>
    </row>
    <row r="1223" spans="1:24" ht="15.75">
      <c r="A1223" s="284" t="s">
        <v>142</v>
      </c>
      <c r="E1223" s="32">
        <f>D99</f>
        <v>5122.4999999999991</v>
      </c>
      <c r="F1223" s="32">
        <f>D239</f>
        <v>4324.55</v>
      </c>
      <c r="G1223" s="32">
        <f>D379</f>
        <v>953.1</v>
      </c>
      <c r="H1223" s="32">
        <f>D519</f>
        <v>1061.1000000000001</v>
      </c>
      <c r="I1223" s="32">
        <f>D659</f>
        <v>228.20000000000005</v>
      </c>
      <c r="J1223" s="32">
        <f>D799</f>
        <v>169.3</v>
      </c>
      <c r="K1223" s="32">
        <f>D939</f>
        <v>0</v>
      </c>
      <c r="L1223" s="32">
        <f>D1079</f>
        <v>2856.7999999999997</v>
      </c>
      <c r="N1223" s="502">
        <f>SUM(E1223:L1223)</f>
        <v>14715.55</v>
      </c>
      <c r="O1223" s="65">
        <v>14715.550000000001</v>
      </c>
      <c r="P1223" s="72">
        <f>N1223-O1223</f>
        <v>0</v>
      </c>
      <c r="Q1223" s="284"/>
      <c r="R1223" s="284"/>
      <c r="S1223" s="61"/>
      <c r="U1223" s="270"/>
      <c r="V1223" s="61"/>
      <c r="W1223" s="65"/>
      <c r="X1223" s="552"/>
    </row>
    <row r="1224" spans="1:24" ht="15.75">
      <c r="A1224" s="106" t="s">
        <v>1349</v>
      </c>
      <c r="E1224" s="32">
        <f>D100</f>
        <v>5499.8</v>
      </c>
      <c r="F1224" s="32">
        <f>D240</f>
        <v>3586.1000000000004</v>
      </c>
      <c r="G1224" s="32">
        <f>D380</f>
        <v>780</v>
      </c>
      <c r="H1224" s="32">
        <f>D520</f>
        <v>790.8</v>
      </c>
      <c r="I1224" s="32">
        <f>D660</f>
        <v>251.60000000000002</v>
      </c>
      <c r="J1224" s="32">
        <f>D800</f>
        <v>199.79999999999998</v>
      </c>
      <c r="K1224" s="32">
        <f>D940</f>
        <v>0</v>
      </c>
      <c r="L1224" s="32">
        <f>D1080</f>
        <v>2864.7999999999997</v>
      </c>
      <c r="N1224" s="502">
        <f>SUM(E1224:L1224)</f>
        <v>13972.9</v>
      </c>
      <c r="O1224" s="65">
        <v>13972.900000000003</v>
      </c>
      <c r="P1224" s="72">
        <f>N1224-O1224</f>
        <v>0</v>
      </c>
      <c r="Q1224" s="106"/>
      <c r="R1224" s="106"/>
      <c r="S1224" s="61"/>
      <c r="U1224" s="270"/>
      <c r="V1224" s="61"/>
      <c r="W1224" s="65"/>
      <c r="X1224" s="552"/>
    </row>
    <row r="1225" spans="1:24" ht="15.75">
      <c r="A1225" s="107" t="s">
        <v>683</v>
      </c>
      <c r="E1225" s="32">
        <f>D101</f>
        <v>3941.8999999999992</v>
      </c>
      <c r="F1225" s="32">
        <f>D241</f>
        <v>4256.5999999999995</v>
      </c>
      <c r="G1225" s="32">
        <f>D381</f>
        <v>688.19999999999993</v>
      </c>
      <c r="H1225" s="32">
        <f>D521</f>
        <v>1024.9999999999998</v>
      </c>
      <c r="I1225" s="32">
        <f>D661</f>
        <v>209.70000000000002</v>
      </c>
      <c r="J1225" s="32">
        <f>D801</f>
        <v>164.8</v>
      </c>
      <c r="K1225" s="32">
        <f>D941</f>
        <v>0</v>
      </c>
      <c r="L1225" s="32">
        <f>D1081</f>
        <v>2740.4</v>
      </c>
      <c r="N1225" s="502">
        <f>SUM(E1225:L1225)</f>
        <v>13026.599999999999</v>
      </c>
      <c r="O1225" s="65">
        <v>13026.599999999997</v>
      </c>
      <c r="P1225" s="72">
        <f>N1225-O1225</f>
        <v>0</v>
      </c>
      <c r="Q1225" s="107"/>
      <c r="R1225" s="107"/>
      <c r="S1225" s="61"/>
      <c r="U1225" s="270"/>
      <c r="V1225" s="61"/>
      <c r="W1225" s="65"/>
      <c r="X1225" s="552"/>
    </row>
    <row r="1226" spans="1:24" ht="15.75">
      <c r="A1226" s="107" t="s">
        <v>2724</v>
      </c>
      <c r="E1226" s="32">
        <f>D102</f>
        <v>6342.4000000000005</v>
      </c>
      <c r="F1226" s="32">
        <f>D242</f>
        <v>3039.3</v>
      </c>
      <c r="G1226" s="32">
        <f>D382</f>
        <v>1247.7</v>
      </c>
      <c r="H1226" s="32">
        <f>D522</f>
        <v>453.30000000000007</v>
      </c>
      <c r="I1226" s="32">
        <f>D662</f>
        <v>359.99999999999994</v>
      </c>
      <c r="J1226" s="32">
        <f>D802</f>
        <v>139.70000000000002</v>
      </c>
      <c r="K1226" s="32">
        <f>D942</f>
        <v>0</v>
      </c>
      <c r="L1226" s="32">
        <f>D1082</f>
        <v>2955.1000000000004</v>
      </c>
      <c r="N1226" s="502">
        <f>SUM(E1226:L1226)</f>
        <v>14537.500000000002</v>
      </c>
      <c r="O1226" s="65">
        <v>14537.499999999998</v>
      </c>
      <c r="P1226" s="72">
        <f>N1226-O1226</f>
        <v>0</v>
      </c>
      <c r="Q1226" s="107"/>
      <c r="R1226" s="107"/>
      <c r="S1226" s="61"/>
      <c r="U1226" s="270"/>
      <c r="V1226" s="61"/>
      <c r="W1226" s="65"/>
      <c r="X1226" s="552"/>
    </row>
    <row r="1227" spans="1:24" ht="15.75">
      <c r="A1227" s="284" t="s">
        <v>3642</v>
      </c>
      <c r="E1227" s="32">
        <f>D103</f>
        <v>5071.3</v>
      </c>
      <c r="F1227" s="32">
        <f>D243</f>
        <v>2279.1000000000004</v>
      </c>
      <c r="G1227" s="32">
        <f>D383</f>
        <v>702.6</v>
      </c>
      <c r="H1227" s="32">
        <f>D523</f>
        <v>606.20000000000005</v>
      </c>
      <c r="I1227" s="32">
        <f>D663</f>
        <v>116</v>
      </c>
      <c r="J1227" s="32">
        <f>D803</f>
        <v>125.00000000000001</v>
      </c>
      <c r="K1227" s="32">
        <f>D943</f>
        <v>22.5</v>
      </c>
      <c r="L1227" s="32">
        <f>D1083</f>
        <v>1116.2</v>
      </c>
      <c r="N1227" s="502">
        <f>SUM(E1227:L1227)</f>
        <v>10038.900000000001</v>
      </c>
      <c r="O1227" s="65">
        <v>10038.900000000003</v>
      </c>
      <c r="P1227" s="72">
        <f>N1227-O1227</f>
        <v>0</v>
      </c>
      <c r="Q1227" s="284"/>
      <c r="R1227" s="284"/>
      <c r="S1227" s="61"/>
      <c r="U1227" s="270"/>
      <c r="V1227" s="61"/>
      <c r="W1227" s="65"/>
      <c r="X1227" s="552"/>
    </row>
    <row r="1228" spans="1:24" ht="15.75">
      <c r="A1228" s="285" t="s">
        <v>1690</v>
      </c>
      <c r="E1228" s="32">
        <f>D104</f>
        <v>3987.4999999999995</v>
      </c>
      <c r="F1228" s="32">
        <f>D244</f>
        <v>2259.85</v>
      </c>
      <c r="G1228" s="32">
        <f>D384</f>
        <v>547.90000000000009</v>
      </c>
      <c r="H1228" s="32">
        <f>D524</f>
        <v>722.15</v>
      </c>
      <c r="I1228" s="32">
        <f>D664</f>
        <v>217.89999999999998</v>
      </c>
      <c r="J1228" s="32">
        <f>D804</f>
        <v>104.89999999999999</v>
      </c>
      <c r="K1228" s="32">
        <f>D944</f>
        <v>0</v>
      </c>
      <c r="L1228" s="32">
        <f>D1084</f>
        <v>1126.3999999999999</v>
      </c>
      <c r="N1228" s="502">
        <f>SUM(E1228:L1228)</f>
        <v>8966.5999999999985</v>
      </c>
      <c r="O1228" s="65">
        <v>8966.5999999999985</v>
      </c>
      <c r="P1228" s="72">
        <f>N1228-O1228</f>
        <v>0</v>
      </c>
      <c r="Q1228" s="285"/>
      <c r="R1228" s="285"/>
      <c r="S1228" s="61"/>
      <c r="U1228" s="270"/>
      <c r="V1228" s="61"/>
      <c r="W1228" s="65"/>
      <c r="X1228" s="552"/>
    </row>
    <row r="1229" spans="1:24" ht="15.75">
      <c r="A1229" s="107" t="s">
        <v>654</v>
      </c>
      <c r="E1229" s="32">
        <f>D105</f>
        <v>4752.3</v>
      </c>
      <c r="F1229" s="32">
        <f>D245</f>
        <v>4551.0999999999995</v>
      </c>
      <c r="G1229" s="32">
        <f>D385</f>
        <v>861.09999999999991</v>
      </c>
      <c r="H1229" s="32">
        <f>D525</f>
        <v>662</v>
      </c>
      <c r="I1229" s="32">
        <f>D665</f>
        <v>198.79999999999998</v>
      </c>
      <c r="J1229" s="32">
        <f>D805</f>
        <v>133.9</v>
      </c>
      <c r="K1229" s="32">
        <f>D945</f>
        <v>0</v>
      </c>
      <c r="L1229" s="32">
        <f>D1085</f>
        <v>2739.1000000000004</v>
      </c>
      <c r="N1229" s="502">
        <f>SUM(E1229:L1229)</f>
        <v>13898.3</v>
      </c>
      <c r="O1229" s="65">
        <v>13898.299999999996</v>
      </c>
      <c r="P1229" s="72">
        <f>N1229-O1229</f>
        <v>0</v>
      </c>
      <c r="Q1229" s="107"/>
      <c r="R1229" s="107"/>
      <c r="S1229" s="61"/>
      <c r="U1229" s="270"/>
      <c r="V1229" s="61"/>
      <c r="W1229" s="65"/>
      <c r="X1229" s="552"/>
    </row>
    <row r="1230" spans="1:24" ht="15.75">
      <c r="A1230" s="107" t="s">
        <v>653</v>
      </c>
      <c r="E1230" s="32">
        <f>D106</f>
        <v>4259.1000000000004</v>
      </c>
      <c r="F1230" s="32">
        <f>D246</f>
        <v>5094.7999999999993</v>
      </c>
      <c r="G1230" s="32">
        <f>D386</f>
        <v>681.5</v>
      </c>
      <c r="H1230" s="32">
        <f>D526</f>
        <v>829.09999999999991</v>
      </c>
      <c r="I1230" s="32">
        <f>D666</f>
        <v>156.10000000000002</v>
      </c>
      <c r="J1230" s="32">
        <f>D806</f>
        <v>184.9</v>
      </c>
      <c r="K1230" s="32">
        <f>D946</f>
        <v>0</v>
      </c>
      <c r="L1230" s="32">
        <f>D1086</f>
        <v>2844</v>
      </c>
      <c r="N1230" s="502">
        <f>SUM(E1230:L1230)</f>
        <v>14049.5</v>
      </c>
      <c r="O1230" s="65">
        <v>14049.499999999998</v>
      </c>
      <c r="P1230" s="72">
        <f>N1230-O1230</f>
        <v>0</v>
      </c>
      <c r="Q1230" s="107"/>
      <c r="R1230" s="107"/>
      <c r="S1230" s="61"/>
      <c r="U1230" s="270"/>
      <c r="V1230" s="61"/>
      <c r="W1230" s="65"/>
      <c r="X1230" s="552"/>
    </row>
    <row r="1231" spans="1:24" ht="15.75">
      <c r="A1231" s="285" t="s">
        <v>1753</v>
      </c>
      <c r="E1231" s="32">
        <f>D107</f>
        <v>3894.55</v>
      </c>
      <c r="F1231" s="32">
        <f>D247</f>
        <v>3919.9500000000003</v>
      </c>
      <c r="G1231" s="32">
        <f>D387</f>
        <v>594</v>
      </c>
      <c r="H1231" s="32">
        <f>D527</f>
        <v>678.59999999999991</v>
      </c>
      <c r="I1231" s="32">
        <f>D667</f>
        <v>166</v>
      </c>
      <c r="J1231" s="32">
        <f>D807</f>
        <v>182.7</v>
      </c>
      <c r="K1231" s="32">
        <f>D947</f>
        <v>0</v>
      </c>
      <c r="L1231" s="32">
        <f>D1087</f>
        <v>1918.3</v>
      </c>
      <c r="N1231" s="502">
        <f>SUM(E1231:L1231)</f>
        <v>11354.1</v>
      </c>
      <c r="O1231" s="65">
        <v>11354.099999999999</v>
      </c>
      <c r="P1231" s="72">
        <f>N1231-O1231</f>
        <v>0</v>
      </c>
      <c r="Q1231" s="285"/>
      <c r="R1231" s="285"/>
      <c r="S1231" s="61"/>
      <c r="U1231" s="270"/>
      <c r="V1231" s="61"/>
      <c r="W1231" s="65"/>
      <c r="X1231" s="552"/>
    </row>
    <row r="1232" spans="1:24" ht="15.75">
      <c r="A1232" s="107" t="s">
        <v>638</v>
      </c>
      <c r="E1232" s="32">
        <f>D108</f>
        <v>4953.6000000000004</v>
      </c>
      <c r="F1232" s="32">
        <f>D248</f>
        <v>3796.8</v>
      </c>
      <c r="G1232" s="32">
        <f>D388</f>
        <v>934.10000000000014</v>
      </c>
      <c r="H1232" s="32">
        <f>D528</f>
        <v>736.40000000000009</v>
      </c>
      <c r="I1232" s="32">
        <f>D668</f>
        <v>266.79999999999995</v>
      </c>
      <c r="J1232" s="32">
        <f>D808</f>
        <v>88.000000000000014</v>
      </c>
      <c r="K1232" s="32">
        <f>D948</f>
        <v>0</v>
      </c>
      <c r="L1232" s="32">
        <f>D1088</f>
        <v>2599.2000000000003</v>
      </c>
      <c r="N1232" s="502">
        <f>SUM(E1232:L1232)</f>
        <v>13374.900000000001</v>
      </c>
      <c r="O1232" s="65">
        <v>13374.900000000011</v>
      </c>
      <c r="P1232" s="72">
        <f>N1232-O1232</f>
        <v>0</v>
      </c>
      <c r="Q1232" s="107"/>
      <c r="R1232" s="107"/>
      <c r="S1232" s="61"/>
      <c r="U1232" s="270"/>
      <c r="V1232" s="61"/>
      <c r="W1232" s="65"/>
      <c r="X1232" s="552"/>
    </row>
    <row r="1233" spans="1:24" ht="15.75">
      <c r="A1233" s="285" t="s">
        <v>1649</v>
      </c>
      <c r="E1233" s="32">
        <f>D109</f>
        <v>4423.5</v>
      </c>
      <c r="F1233" s="32">
        <f>D249</f>
        <v>3980.4500000000003</v>
      </c>
      <c r="G1233" s="32">
        <f>D389</f>
        <v>758.8</v>
      </c>
      <c r="H1233" s="32">
        <f>D529</f>
        <v>533.6</v>
      </c>
      <c r="I1233" s="32">
        <f>D669</f>
        <v>84.4</v>
      </c>
      <c r="J1233" s="32">
        <f>D809</f>
        <v>209.04999999999998</v>
      </c>
      <c r="K1233" s="32">
        <f>D949</f>
        <v>0</v>
      </c>
      <c r="L1233" s="32">
        <f>D1089</f>
        <v>1448.1</v>
      </c>
      <c r="N1233" s="502">
        <f>SUM(E1233:L1233)</f>
        <v>11437.9</v>
      </c>
      <c r="O1233" s="65">
        <v>11437.899999999998</v>
      </c>
      <c r="P1233" s="72">
        <f>N1233-O1233</f>
        <v>0</v>
      </c>
      <c r="Q1233" s="285"/>
      <c r="R1233" s="285"/>
      <c r="S1233" s="61"/>
      <c r="U1233" s="270"/>
      <c r="V1233" s="61"/>
      <c r="W1233" s="65"/>
      <c r="X1233" s="552"/>
    </row>
    <row r="1234" spans="1:24" ht="15.75">
      <c r="A1234" s="107" t="s">
        <v>2714</v>
      </c>
      <c r="E1234" s="32">
        <f>D110</f>
        <v>4296.3999999999996</v>
      </c>
      <c r="F1234" s="32">
        <f>D250</f>
        <v>3047.8</v>
      </c>
      <c r="G1234" s="32">
        <f>D390</f>
        <v>652.70000000000005</v>
      </c>
      <c r="H1234" s="32">
        <f>D530</f>
        <v>632.6</v>
      </c>
      <c r="I1234" s="32">
        <f>D670</f>
        <v>148.69999999999999</v>
      </c>
      <c r="J1234" s="32">
        <f>D810</f>
        <v>102.2</v>
      </c>
      <c r="K1234" s="32">
        <f>D950</f>
        <v>0</v>
      </c>
      <c r="L1234" s="32">
        <f>D1090</f>
        <v>1288.4000000000001</v>
      </c>
      <c r="N1234" s="502">
        <f>SUM(E1234:L1234)</f>
        <v>10168.800000000001</v>
      </c>
      <c r="O1234" s="65">
        <v>10168.800000000001</v>
      </c>
      <c r="P1234" s="72">
        <f>N1234-O1234</f>
        <v>0</v>
      </c>
      <c r="Q1234" s="107"/>
      <c r="R1234" s="107"/>
      <c r="S1234" s="61"/>
      <c r="U1234" s="270"/>
      <c r="V1234" s="61"/>
      <c r="W1234" s="65"/>
      <c r="X1234" s="552"/>
    </row>
    <row r="1235" spans="1:24" ht="15.75">
      <c r="A1235" s="107" t="s">
        <v>2832</v>
      </c>
      <c r="E1235" s="32">
        <f>D111</f>
        <v>4413.3</v>
      </c>
      <c r="F1235" s="32">
        <f>D251</f>
        <v>3194</v>
      </c>
      <c r="G1235" s="32">
        <f>D391</f>
        <v>374.9</v>
      </c>
      <c r="H1235" s="32">
        <f>D531</f>
        <v>910</v>
      </c>
      <c r="I1235" s="32">
        <f>D671</f>
        <v>186</v>
      </c>
      <c r="J1235" s="32">
        <f>D811</f>
        <v>248</v>
      </c>
      <c r="K1235" s="32">
        <f>D951</f>
        <v>0</v>
      </c>
      <c r="L1235" s="32">
        <f>D1091</f>
        <v>2024.0000000000005</v>
      </c>
      <c r="N1235" s="502">
        <f>SUM(E1235:L1235)</f>
        <v>11350.2</v>
      </c>
      <c r="O1235" s="65">
        <v>11350.199999999999</v>
      </c>
      <c r="P1235" s="72">
        <f>N1235-O1235</f>
        <v>0</v>
      </c>
      <c r="Q1235" s="107"/>
      <c r="R1235" s="107"/>
      <c r="S1235" s="61"/>
      <c r="U1235" s="270"/>
      <c r="V1235" s="61"/>
      <c r="W1235" s="65"/>
      <c r="X1235" s="552"/>
    </row>
    <row r="1236" spans="1:24" ht="15.75">
      <c r="A1236" s="284" t="s">
        <v>3643</v>
      </c>
      <c r="E1236" s="32">
        <f>D112</f>
        <v>4883.75</v>
      </c>
      <c r="F1236" s="32">
        <f>D252</f>
        <v>2917.75</v>
      </c>
      <c r="G1236" s="32">
        <f>D392</f>
        <v>419.70000000000005</v>
      </c>
      <c r="H1236" s="32">
        <f>D532</f>
        <v>475.1</v>
      </c>
      <c r="I1236" s="32">
        <f>D672</f>
        <v>134.69999999999999</v>
      </c>
      <c r="J1236" s="32">
        <f>D812</f>
        <v>166.89999999999998</v>
      </c>
      <c r="K1236" s="32">
        <f>D952</f>
        <v>0</v>
      </c>
      <c r="L1236" s="32">
        <f>D1092</f>
        <v>1555</v>
      </c>
      <c r="N1236" s="502">
        <f>SUM(E1236:L1236)</f>
        <v>10552.900000000001</v>
      </c>
      <c r="O1236" s="65">
        <v>10552.899999999998</v>
      </c>
      <c r="P1236" s="72">
        <f>N1236-O1236</f>
        <v>0</v>
      </c>
      <c r="Q1236" s="284"/>
      <c r="R1236" s="284"/>
      <c r="S1236" s="61"/>
      <c r="U1236" s="270"/>
      <c r="V1236" s="61"/>
      <c r="W1236" s="65"/>
      <c r="X1236" s="552"/>
    </row>
    <row r="1237" spans="1:24" ht="15.75">
      <c r="A1237" s="284" t="s">
        <v>3644</v>
      </c>
      <c r="E1237" s="32">
        <f>D113</f>
        <v>5724.85</v>
      </c>
      <c r="F1237" s="32">
        <f>D253</f>
        <v>3238.1500000000005</v>
      </c>
      <c r="G1237" s="32">
        <f>D393</f>
        <v>723.40000000000009</v>
      </c>
      <c r="H1237" s="32">
        <f>D533</f>
        <v>607.69999999999993</v>
      </c>
      <c r="I1237" s="32">
        <f>D673</f>
        <v>139.5</v>
      </c>
      <c r="J1237" s="32">
        <f>D813</f>
        <v>233.6</v>
      </c>
      <c r="K1237" s="32">
        <f>D953</f>
        <v>0</v>
      </c>
      <c r="L1237" s="32">
        <f>D1093</f>
        <v>2306.9</v>
      </c>
      <c r="N1237" s="502">
        <f>SUM(E1237:L1237)</f>
        <v>12974.1</v>
      </c>
      <c r="O1237" s="65">
        <v>12974.100000000002</v>
      </c>
      <c r="P1237" s="72">
        <f>N1237-O1237</f>
        <v>0</v>
      </c>
      <c r="Q1237" s="284"/>
      <c r="R1237" s="284"/>
      <c r="S1237" s="61"/>
      <c r="U1237" s="270"/>
      <c r="V1237" s="61"/>
      <c r="W1237" s="65"/>
      <c r="X1237" s="552"/>
    </row>
    <row r="1238" spans="1:24" ht="15.75">
      <c r="A1238" s="285" t="s">
        <v>31</v>
      </c>
      <c r="E1238" s="32">
        <f>D114</f>
        <v>4997.1499999999996</v>
      </c>
      <c r="F1238" s="32">
        <f>D254</f>
        <v>5431.8</v>
      </c>
      <c r="G1238" s="32">
        <f>D394</f>
        <v>900.7</v>
      </c>
      <c r="H1238" s="32">
        <f>D534</f>
        <v>777.10000000000014</v>
      </c>
      <c r="I1238" s="32">
        <f>D674</f>
        <v>93.3</v>
      </c>
      <c r="J1238" s="32">
        <f>D814</f>
        <v>181.29999999999998</v>
      </c>
      <c r="K1238" s="32">
        <f>D954</f>
        <v>3.3000000000000003</v>
      </c>
      <c r="L1238" s="32">
        <f>D1094</f>
        <v>2536.7999999999997</v>
      </c>
      <c r="N1238" s="502">
        <f>SUM(E1238:L1238)</f>
        <v>14921.449999999999</v>
      </c>
      <c r="O1238" s="65">
        <v>14921.449999999997</v>
      </c>
      <c r="P1238" s="72">
        <f>N1238-O1238</f>
        <v>0</v>
      </c>
      <c r="Q1238" s="285"/>
      <c r="R1238" s="285"/>
      <c r="S1238" s="61"/>
      <c r="U1238" s="270"/>
      <c r="V1238" s="61"/>
      <c r="W1238" s="65"/>
      <c r="X1238" s="552"/>
    </row>
    <row r="1239" spans="1:24" ht="15.75">
      <c r="A1239" s="107" t="s">
        <v>2718</v>
      </c>
      <c r="E1239" s="32">
        <f>D115</f>
        <v>4372.5</v>
      </c>
      <c r="F1239" s="32">
        <f>D255</f>
        <v>4559.2</v>
      </c>
      <c r="G1239" s="32">
        <f>D395</f>
        <v>755.9</v>
      </c>
      <c r="H1239" s="32">
        <f>D535</f>
        <v>878.00000000000023</v>
      </c>
      <c r="I1239" s="32">
        <f>D675</f>
        <v>328.6</v>
      </c>
      <c r="J1239" s="32">
        <f>D815</f>
        <v>224.99999999999997</v>
      </c>
      <c r="K1239" s="32">
        <f>D955</f>
        <v>0</v>
      </c>
      <c r="L1239" s="32">
        <f>D1095</f>
        <v>3918.9</v>
      </c>
      <c r="N1239" s="502">
        <f>SUM(E1239:L1239)</f>
        <v>15038.1</v>
      </c>
      <c r="O1239" s="65">
        <v>15038.100000000002</v>
      </c>
      <c r="P1239" s="72">
        <f>N1239-O1239</f>
        <v>0</v>
      </c>
      <c r="Q1239" s="107"/>
      <c r="R1239" s="107"/>
      <c r="S1239" s="61"/>
      <c r="U1239" s="270"/>
      <c r="V1239" s="61"/>
      <c r="W1239" s="65"/>
      <c r="X1239" s="552"/>
    </row>
    <row r="1240" spans="1:24" ht="15.75">
      <c r="A1240" s="107" t="s">
        <v>694</v>
      </c>
      <c r="E1240" s="32">
        <f>D116</f>
        <v>4045.5499999999997</v>
      </c>
      <c r="F1240" s="32">
        <f>D256</f>
        <v>2055.75</v>
      </c>
      <c r="G1240" s="32">
        <f>D396</f>
        <v>1395.85</v>
      </c>
      <c r="H1240" s="32">
        <f>D536</f>
        <v>613.54999999999995</v>
      </c>
      <c r="I1240" s="32">
        <f>D676</f>
        <v>540.4</v>
      </c>
      <c r="J1240" s="32">
        <f>D816</f>
        <v>123.00000000000001</v>
      </c>
      <c r="K1240" s="32">
        <f>D956</f>
        <v>0</v>
      </c>
      <c r="L1240" s="32">
        <f>D1096</f>
        <v>1748.5</v>
      </c>
      <c r="N1240" s="502">
        <f>SUM(E1240:L1240)</f>
        <v>10522.6</v>
      </c>
      <c r="O1240" s="65">
        <v>10522.599999999997</v>
      </c>
      <c r="P1240" s="72">
        <f>N1240-O1240</f>
        <v>0</v>
      </c>
      <c r="Q1240" s="107"/>
      <c r="R1240" s="107"/>
      <c r="S1240" s="61"/>
      <c r="U1240" s="270"/>
      <c r="V1240" s="61"/>
      <c r="W1240" s="65"/>
      <c r="X1240" s="552"/>
    </row>
    <row r="1241" spans="1:24" ht="15.75">
      <c r="A1241" s="284" t="s">
        <v>3645</v>
      </c>
      <c r="E1241" s="32">
        <f>D117</f>
        <v>5194.7499999999991</v>
      </c>
      <c r="F1241" s="32">
        <f>D257</f>
        <v>3486.05</v>
      </c>
      <c r="G1241" s="32">
        <f>D397</f>
        <v>865.19999999999993</v>
      </c>
      <c r="H1241" s="32">
        <f>D537</f>
        <v>788.4</v>
      </c>
      <c r="I1241" s="32">
        <f>D677</f>
        <v>244.7</v>
      </c>
      <c r="J1241" s="32">
        <f>D817</f>
        <v>144.19999999999999</v>
      </c>
      <c r="K1241" s="32">
        <f>D957</f>
        <v>13</v>
      </c>
      <c r="L1241" s="32">
        <f>D1097</f>
        <v>1341.2000000000003</v>
      </c>
      <c r="N1241" s="502">
        <f>SUM(E1241:L1241)</f>
        <v>12077.500000000002</v>
      </c>
      <c r="O1241" s="65">
        <v>12077.500000000004</v>
      </c>
      <c r="P1241" s="72">
        <f>N1241-O1241</f>
        <v>0</v>
      </c>
      <c r="Q1241" s="284"/>
      <c r="R1241" s="284"/>
      <c r="S1241" s="61"/>
      <c r="U1241" s="270"/>
      <c r="V1241" s="61"/>
      <c r="W1241" s="65"/>
      <c r="X1241" s="552"/>
    </row>
    <row r="1242" spans="1:24" ht="15.75">
      <c r="A1242" s="107" t="s">
        <v>3685</v>
      </c>
      <c r="E1242" s="32">
        <f>D118</f>
        <v>5864.6</v>
      </c>
      <c r="F1242" s="32">
        <f>D258</f>
        <v>2569.8000000000002</v>
      </c>
      <c r="G1242" s="32">
        <f>D398</f>
        <v>711.09999999999991</v>
      </c>
      <c r="H1242" s="32">
        <f>D538</f>
        <v>521.49999999999989</v>
      </c>
      <c r="I1242" s="32">
        <f>D678</f>
        <v>254.70000000000002</v>
      </c>
      <c r="J1242" s="32">
        <f>D818</f>
        <v>219.5</v>
      </c>
      <c r="K1242" s="32">
        <f>D958</f>
        <v>0</v>
      </c>
      <c r="L1242" s="32">
        <f>D1098</f>
        <v>1783.2</v>
      </c>
      <c r="N1242" s="502">
        <f>SUM(E1242:L1242)</f>
        <v>11924.400000000003</v>
      </c>
      <c r="O1242" s="65">
        <v>11924.399999999996</v>
      </c>
      <c r="P1242" s="72">
        <f>N1242-O1242</f>
        <v>0</v>
      </c>
      <c r="Q1242" s="107"/>
      <c r="R1242" s="107"/>
      <c r="S1242" s="61"/>
      <c r="U1242" s="270"/>
      <c r="V1242" s="61"/>
      <c r="W1242" s="65"/>
      <c r="X1242" s="552"/>
    </row>
    <row r="1243" spans="1:24" ht="15.75">
      <c r="A1243" s="107" t="s">
        <v>686</v>
      </c>
      <c r="E1243" s="32">
        <f>D119</f>
        <v>5226.3499999999995</v>
      </c>
      <c r="F1243" s="32">
        <f>D259</f>
        <v>2740.45</v>
      </c>
      <c r="G1243" s="32">
        <f>D399</f>
        <v>668.90000000000009</v>
      </c>
      <c r="H1243" s="32">
        <f>D539</f>
        <v>393.50000000000006</v>
      </c>
      <c r="I1243" s="32">
        <f>D679</f>
        <v>106.4</v>
      </c>
      <c r="J1243" s="32">
        <f>D819</f>
        <v>179.8</v>
      </c>
      <c r="K1243" s="32">
        <f>D959</f>
        <v>0</v>
      </c>
      <c r="L1243" s="32">
        <f>D1099</f>
        <v>2687.8</v>
      </c>
      <c r="N1243" s="502">
        <f>SUM(E1243:L1243)</f>
        <v>12003.199999999997</v>
      </c>
      <c r="O1243" s="65">
        <v>12003.200000000003</v>
      </c>
      <c r="P1243" s="72">
        <f>N1243-O1243</f>
        <v>0</v>
      </c>
      <c r="Q1243" s="107"/>
      <c r="R1243" s="107"/>
      <c r="S1243" s="61"/>
      <c r="U1243" s="270"/>
      <c r="V1243" s="61"/>
      <c r="W1243" s="65"/>
      <c r="X1243" s="552"/>
    </row>
    <row r="1244" spans="1:24" ht="15.75">
      <c r="A1244" s="285" t="s">
        <v>33</v>
      </c>
      <c r="E1244" s="32">
        <f>D120</f>
        <v>4320.1000000000004</v>
      </c>
      <c r="F1244" s="32">
        <f>D260</f>
        <v>3905.2999999999997</v>
      </c>
      <c r="G1244" s="32">
        <f>D400</f>
        <v>883.3</v>
      </c>
      <c r="H1244" s="32">
        <f>D540</f>
        <v>792.30000000000018</v>
      </c>
      <c r="I1244" s="32">
        <f>D680</f>
        <v>226.00000000000003</v>
      </c>
      <c r="J1244" s="32">
        <f>D820</f>
        <v>222.3</v>
      </c>
      <c r="K1244" s="32">
        <f>D960</f>
        <v>0</v>
      </c>
      <c r="L1244" s="32">
        <f>D1100</f>
        <v>3627.8</v>
      </c>
      <c r="N1244" s="502">
        <f>SUM(E1244:L1244)</f>
        <v>13977.099999999999</v>
      </c>
      <c r="O1244" s="65">
        <v>13977.099999999997</v>
      </c>
      <c r="P1244" s="72">
        <f>N1244-O1244</f>
        <v>0</v>
      </c>
      <c r="Q1244" s="285"/>
      <c r="R1244" s="285"/>
      <c r="S1244" s="61"/>
      <c r="U1244" s="270"/>
      <c r="V1244" s="61"/>
      <c r="W1244" s="65"/>
      <c r="X1244" s="552"/>
    </row>
    <row r="1245" spans="1:24" ht="15.75">
      <c r="A1245" s="285" t="s">
        <v>37</v>
      </c>
      <c r="E1245" s="32">
        <f>D121</f>
        <v>5016.7</v>
      </c>
      <c r="F1245" s="32">
        <f>D261</f>
        <v>3243.7</v>
      </c>
      <c r="G1245" s="32">
        <f>D401</f>
        <v>713.80000000000007</v>
      </c>
      <c r="H1245" s="32">
        <f>D541</f>
        <v>827.30000000000018</v>
      </c>
      <c r="I1245" s="32">
        <f>D681</f>
        <v>285.85000000000002</v>
      </c>
      <c r="J1245" s="32">
        <f>D821</f>
        <v>73.5</v>
      </c>
      <c r="K1245" s="32">
        <f>D961</f>
        <v>0</v>
      </c>
      <c r="L1245" s="32">
        <f>D1101</f>
        <v>2839.3999999999996</v>
      </c>
      <c r="N1245" s="502">
        <f>SUM(E1245:L1245)</f>
        <v>13000.25</v>
      </c>
      <c r="O1245" s="65">
        <v>13000.250000000005</v>
      </c>
      <c r="P1245" s="72">
        <f>N1245-O1245</f>
        <v>0</v>
      </c>
      <c r="Q1245" s="285"/>
      <c r="R1245" s="285"/>
      <c r="S1245" s="61"/>
      <c r="U1245" s="270"/>
      <c r="V1245" s="61"/>
      <c r="W1245" s="65"/>
      <c r="X1245" s="552"/>
    </row>
    <row r="1246" spans="1:24" ht="15.75">
      <c r="A1246" s="284" t="s">
        <v>143</v>
      </c>
      <c r="E1246" s="32">
        <f>D122</f>
        <v>4901.8500000000004</v>
      </c>
      <c r="F1246" s="32">
        <f>D262</f>
        <v>3455.8</v>
      </c>
      <c r="G1246" s="32">
        <f>D402</f>
        <v>929.20000000000016</v>
      </c>
      <c r="H1246" s="32">
        <f>D542</f>
        <v>805.39999999999986</v>
      </c>
      <c r="I1246" s="32">
        <f>D682</f>
        <v>317.14999999999998</v>
      </c>
      <c r="J1246" s="32">
        <f>D822</f>
        <v>148.9</v>
      </c>
      <c r="K1246" s="32">
        <f>D962</f>
        <v>0</v>
      </c>
      <c r="L1246" s="32">
        <f>D1102</f>
        <v>2725.1000000000004</v>
      </c>
      <c r="N1246" s="502">
        <f>SUM(E1246:L1246)</f>
        <v>13283.400000000001</v>
      </c>
      <c r="O1246" s="65">
        <v>13283.399999999998</v>
      </c>
      <c r="P1246" s="72">
        <f>N1246-O1246</f>
        <v>0</v>
      </c>
      <c r="Q1246" s="284"/>
      <c r="R1246" s="284"/>
      <c r="S1246" s="61"/>
      <c r="U1246" s="270"/>
      <c r="V1246" s="61"/>
      <c r="W1246" s="65"/>
      <c r="X1246" s="552"/>
    </row>
    <row r="1247" spans="1:24" ht="15.75">
      <c r="A1247" s="284" t="s">
        <v>3646</v>
      </c>
      <c r="E1247" s="32">
        <f>D123</f>
        <v>4689.8999999999996</v>
      </c>
      <c r="F1247" s="32">
        <f>D263</f>
        <v>2658</v>
      </c>
      <c r="G1247" s="32">
        <f>D403</f>
        <v>797.90000000000009</v>
      </c>
      <c r="H1247" s="32">
        <f>D543</f>
        <v>661.40000000000009</v>
      </c>
      <c r="I1247" s="32">
        <f>D683</f>
        <v>326.59999999999997</v>
      </c>
      <c r="J1247" s="32">
        <f>D823</f>
        <v>105.2</v>
      </c>
      <c r="K1247" s="32">
        <f>D963</f>
        <v>0</v>
      </c>
      <c r="L1247" s="32">
        <f>D1103</f>
        <v>1684</v>
      </c>
      <c r="N1247" s="502">
        <f>SUM(E1247:L1247)</f>
        <v>10923</v>
      </c>
      <c r="O1247" s="65">
        <v>10923</v>
      </c>
      <c r="P1247" s="72">
        <f>N1247-O1247</f>
        <v>0</v>
      </c>
      <c r="Q1247" s="284"/>
      <c r="R1247" s="284"/>
      <c r="S1247" s="61"/>
      <c r="U1247" s="270"/>
      <c r="V1247" s="61"/>
      <c r="W1247" s="65"/>
      <c r="X1247" s="552"/>
    </row>
    <row r="1248" spans="1:24" ht="15.75">
      <c r="A1248" s="107" t="s">
        <v>2721</v>
      </c>
      <c r="E1248" s="32">
        <f>D124</f>
        <v>3834.4500000000003</v>
      </c>
      <c r="F1248" s="32">
        <f>D264</f>
        <v>4718.95</v>
      </c>
      <c r="G1248" s="32">
        <f>D404</f>
        <v>590.90000000000009</v>
      </c>
      <c r="H1248" s="32">
        <f>D544</f>
        <v>672.2</v>
      </c>
      <c r="I1248" s="32">
        <f>D684</f>
        <v>155</v>
      </c>
      <c r="J1248" s="32">
        <f>D824</f>
        <v>146.60000000000002</v>
      </c>
      <c r="K1248" s="32">
        <f>D964</f>
        <v>0</v>
      </c>
      <c r="L1248" s="32">
        <f>D1104</f>
        <v>3257.2999999999997</v>
      </c>
      <c r="N1248" s="502">
        <f>SUM(E1248:L1248)</f>
        <v>13375.4</v>
      </c>
      <c r="O1248" s="65">
        <v>13375.399999999996</v>
      </c>
      <c r="P1248" s="72">
        <f>N1248-O1248</f>
        <v>0</v>
      </c>
      <c r="Q1248" s="107"/>
      <c r="R1248" s="107"/>
      <c r="S1248" s="61"/>
      <c r="U1248" s="270"/>
      <c r="V1248" s="61"/>
      <c r="W1248" s="65"/>
      <c r="X1248" s="552"/>
    </row>
    <row r="1249" spans="1:24" ht="15.75">
      <c r="A1249" s="106" t="s">
        <v>1351</v>
      </c>
      <c r="E1249" s="32">
        <f>D125</f>
        <v>5404.6</v>
      </c>
      <c r="F1249" s="32">
        <f>D265</f>
        <v>4105.3999999999996</v>
      </c>
      <c r="G1249" s="32">
        <f>D405</f>
        <v>860.5</v>
      </c>
      <c r="H1249" s="32">
        <f>D545</f>
        <v>1023.6999999999999</v>
      </c>
      <c r="I1249" s="32">
        <f>D685</f>
        <v>269.5</v>
      </c>
      <c r="J1249" s="32">
        <f>D825</f>
        <v>189.70000000000002</v>
      </c>
      <c r="K1249" s="32">
        <f>D965</f>
        <v>0</v>
      </c>
      <c r="L1249" s="32">
        <f>D1105</f>
        <v>3098.5999999999995</v>
      </c>
      <c r="N1249" s="502">
        <f>SUM(E1249:L1249)</f>
        <v>14952</v>
      </c>
      <c r="O1249" s="65">
        <v>14952.000000000002</v>
      </c>
      <c r="P1249" s="72">
        <f>N1249-O1249</f>
        <v>0</v>
      </c>
      <c r="Q1249" s="106"/>
      <c r="R1249" s="106"/>
      <c r="S1249" s="61"/>
      <c r="U1249" s="270"/>
      <c r="V1249" s="61"/>
      <c r="W1249" s="65"/>
      <c r="X1249" s="552"/>
    </row>
    <row r="1250" spans="1:24" ht="15.75">
      <c r="A1250" s="107" t="s">
        <v>2722</v>
      </c>
      <c r="E1250" s="32">
        <f>D126</f>
        <v>4416.2999999999993</v>
      </c>
      <c r="F1250" s="32">
        <f>D266</f>
        <v>4749.2</v>
      </c>
      <c r="G1250" s="32">
        <f>D406</f>
        <v>801.19999999999993</v>
      </c>
      <c r="H1250" s="32">
        <f>D546</f>
        <v>997.6</v>
      </c>
      <c r="I1250" s="32">
        <f>D686</f>
        <v>246.89999999999998</v>
      </c>
      <c r="J1250" s="32">
        <f>D826</f>
        <v>167.39999999999995</v>
      </c>
      <c r="K1250" s="32">
        <f>D966</f>
        <v>0</v>
      </c>
      <c r="L1250" s="32">
        <f>D1106</f>
        <v>1916</v>
      </c>
      <c r="N1250" s="502">
        <f>SUM(E1250:L1250)</f>
        <v>13294.6</v>
      </c>
      <c r="O1250" s="65">
        <v>13294.599999999995</v>
      </c>
      <c r="P1250" s="72">
        <f>N1250-O1250</f>
        <v>0</v>
      </c>
      <c r="Q1250" s="107"/>
      <c r="R1250" s="107"/>
      <c r="S1250" s="61"/>
      <c r="U1250" s="270"/>
      <c r="V1250" s="61"/>
      <c r="W1250" s="65"/>
      <c r="X1250" s="552"/>
    </row>
    <row r="1251" spans="1:24" ht="15.75">
      <c r="A1251" s="284" t="s">
        <v>3647</v>
      </c>
      <c r="E1251" s="32">
        <f>D127</f>
        <v>4709.6499999999996</v>
      </c>
      <c r="F1251" s="32">
        <f>D267</f>
        <v>2178.35</v>
      </c>
      <c r="G1251" s="32">
        <f>D407</f>
        <v>1068.1000000000001</v>
      </c>
      <c r="H1251" s="32">
        <f>D547</f>
        <v>598.70000000000016</v>
      </c>
      <c r="I1251" s="32">
        <f>D687</f>
        <v>206.9</v>
      </c>
      <c r="J1251" s="32">
        <f>D827</f>
        <v>147.60000000000002</v>
      </c>
      <c r="K1251" s="32">
        <f>D967</f>
        <v>12</v>
      </c>
      <c r="L1251" s="32">
        <f>D1107</f>
        <v>1995.3</v>
      </c>
      <c r="N1251" s="502">
        <f>SUM(E1251:L1251)</f>
        <v>10916.6</v>
      </c>
      <c r="O1251" s="65">
        <v>10916.599999999997</v>
      </c>
      <c r="P1251" s="72">
        <f>N1251-O1251</f>
        <v>0</v>
      </c>
      <c r="Q1251" s="284"/>
      <c r="R1251" s="284"/>
      <c r="S1251" s="61"/>
      <c r="U1251" s="270"/>
      <c r="V1251" s="61"/>
      <c r="W1251" s="65"/>
      <c r="X1251" s="552"/>
    </row>
    <row r="1252" spans="1:24" ht="15.75">
      <c r="A1252" s="107" t="s">
        <v>2727</v>
      </c>
      <c r="E1252" s="32">
        <f>D128</f>
        <v>5543.5999999999995</v>
      </c>
      <c r="F1252" s="32">
        <f>D268</f>
        <v>2635.7</v>
      </c>
      <c r="G1252" s="32">
        <f>D408</f>
        <v>650.1</v>
      </c>
      <c r="H1252" s="32">
        <f>D548</f>
        <v>421.30000000000007</v>
      </c>
      <c r="I1252" s="32">
        <f>D688</f>
        <v>120.5</v>
      </c>
      <c r="J1252" s="32">
        <f>D828</f>
        <v>197.29999999999998</v>
      </c>
      <c r="K1252" s="32">
        <f>D968</f>
        <v>0</v>
      </c>
      <c r="L1252" s="32">
        <f>D1108</f>
        <v>1916.6</v>
      </c>
      <c r="N1252" s="502">
        <f>SUM(E1252:L1252)</f>
        <v>11485.099999999999</v>
      </c>
      <c r="O1252" s="65">
        <v>11485.100000000004</v>
      </c>
      <c r="P1252" s="72">
        <f>N1252-O1252</f>
        <v>0</v>
      </c>
      <c r="Q1252" s="107"/>
      <c r="R1252" s="107"/>
      <c r="S1252" s="61"/>
      <c r="U1252" s="270"/>
      <c r="V1252" s="61"/>
      <c r="W1252" s="65"/>
      <c r="X1252" s="552"/>
    </row>
    <row r="1253" spans="1:24" ht="15.75">
      <c r="A1253" s="285" t="s">
        <v>1671</v>
      </c>
      <c r="E1253" s="32">
        <f>D129</f>
        <v>4487.5499999999993</v>
      </c>
      <c r="F1253" s="32">
        <f>D269</f>
        <v>4092.3500000000004</v>
      </c>
      <c r="G1253" s="32">
        <f>D409</f>
        <v>951.80000000000007</v>
      </c>
      <c r="H1253" s="32">
        <f>D549</f>
        <v>548.6</v>
      </c>
      <c r="I1253" s="32">
        <f>D689</f>
        <v>218.7</v>
      </c>
      <c r="J1253" s="32">
        <f>D829</f>
        <v>177.89999999999998</v>
      </c>
      <c r="K1253" s="32">
        <f>D969</f>
        <v>0</v>
      </c>
      <c r="L1253" s="32">
        <f>D1109</f>
        <v>2362.7000000000003</v>
      </c>
      <c r="N1253" s="502">
        <f>SUM(E1253:L1253)</f>
        <v>12839.6</v>
      </c>
      <c r="O1253" s="65">
        <v>12839.599999999997</v>
      </c>
      <c r="P1253" s="72">
        <f>N1253-O1253</f>
        <v>0</v>
      </c>
      <c r="Q1253" s="285"/>
      <c r="R1253" s="285"/>
      <c r="S1253" s="61"/>
      <c r="U1253" s="270"/>
      <c r="V1253" s="61"/>
      <c r="W1253" s="65"/>
      <c r="X1253" s="552"/>
    </row>
    <row r="1254" spans="1:24" ht="15.75">
      <c r="A1254" s="107" t="s">
        <v>180</v>
      </c>
      <c r="E1254" s="32">
        <f>D130</f>
        <v>5347.85</v>
      </c>
      <c r="F1254" s="32">
        <f>D270</f>
        <v>3853.7500000000005</v>
      </c>
      <c r="G1254" s="32">
        <f>D410</f>
        <v>668.30000000000007</v>
      </c>
      <c r="H1254" s="32">
        <f>D550</f>
        <v>579.1</v>
      </c>
      <c r="I1254" s="32">
        <f>D690</f>
        <v>249.09999999999997</v>
      </c>
      <c r="J1254" s="32">
        <f>D830</f>
        <v>359</v>
      </c>
      <c r="K1254" s="32">
        <f>D970</f>
        <v>0</v>
      </c>
      <c r="L1254" s="32">
        <f>D1110</f>
        <v>2902.9</v>
      </c>
      <c r="N1254" s="502">
        <f>SUM(E1254:L1254)</f>
        <v>13960</v>
      </c>
      <c r="O1254" s="65">
        <v>13960.000000000002</v>
      </c>
      <c r="P1254" s="72">
        <f>N1254-O1254</f>
        <v>0</v>
      </c>
      <c r="Q1254" s="107"/>
      <c r="R1254" s="107"/>
      <c r="S1254" s="61"/>
      <c r="U1254" s="270"/>
      <c r="V1254" s="61"/>
      <c r="W1254" s="65"/>
      <c r="X1254" s="552"/>
    </row>
    <row r="1255" spans="1:24" ht="15.75">
      <c r="A1255" s="107" t="s">
        <v>2710</v>
      </c>
      <c r="E1255" s="32">
        <f>D131</f>
        <v>6310.0000000000018</v>
      </c>
      <c r="F1255" s="32">
        <f>D271</f>
        <v>3096.1999999999994</v>
      </c>
      <c r="G1255" s="32">
        <f>D411</f>
        <v>1054.3</v>
      </c>
      <c r="H1255" s="32">
        <f>D551</f>
        <v>785.4</v>
      </c>
      <c r="I1255" s="32">
        <f>D691</f>
        <v>349.3</v>
      </c>
      <c r="J1255" s="32">
        <f>D831</f>
        <v>169.20000000000002</v>
      </c>
      <c r="K1255" s="32">
        <f>D971</f>
        <v>0</v>
      </c>
      <c r="L1255" s="32">
        <f>D1111</f>
        <v>2595.0000000000005</v>
      </c>
      <c r="N1255" s="502">
        <f>SUM(E1255:L1255)</f>
        <v>14359.4</v>
      </c>
      <c r="O1255" s="65">
        <v>14359.399999999998</v>
      </c>
      <c r="P1255" s="72">
        <f>N1255-O1255</f>
        <v>0</v>
      </c>
      <c r="Q1255" s="107"/>
      <c r="R1255" s="107"/>
      <c r="S1255" s="61"/>
      <c r="U1255" s="270"/>
      <c r="V1255" s="61"/>
      <c r="W1255" s="65"/>
      <c r="X1255" s="552"/>
    </row>
    <row r="1256" spans="1:24" ht="15.75">
      <c r="A1256" s="107" t="s">
        <v>2217</v>
      </c>
      <c r="E1256" s="32">
        <f>D132</f>
        <v>4543.7500000000009</v>
      </c>
      <c r="F1256" s="32">
        <f>D272</f>
        <v>2708.15</v>
      </c>
      <c r="G1256" s="32">
        <f>D412</f>
        <v>405.5</v>
      </c>
      <c r="H1256" s="32">
        <f>D552</f>
        <v>777.30000000000007</v>
      </c>
      <c r="I1256" s="32">
        <f>D692</f>
        <v>67.5</v>
      </c>
      <c r="J1256" s="32">
        <f>D832</f>
        <v>304.8</v>
      </c>
      <c r="K1256" s="32">
        <f>D972</f>
        <v>0</v>
      </c>
      <c r="L1256" s="32">
        <f>D1112</f>
        <v>1915.5</v>
      </c>
      <c r="N1256" s="502">
        <f>SUM(E1256:L1256)</f>
        <v>10722.5</v>
      </c>
      <c r="O1256" s="65">
        <v>10722.499999999998</v>
      </c>
      <c r="P1256" s="72">
        <f>N1256-O1256</f>
        <v>0</v>
      </c>
      <c r="Q1256" s="107"/>
      <c r="R1256" s="107"/>
      <c r="S1256" s="61"/>
      <c r="U1256" s="270"/>
      <c r="V1256" s="61"/>
      <c r="W1256" s="65"/>
      <c r="X1256" s="552"/>
    </row>
    <row r="1257" spans="1:24" ht="15.75">
      <c r="A1257" s="107" t="s">
        <v>2729</v>
      </c>
      <c r="E1257" s="32">
        <f>D133</f>
        <v>4160.2999999999993</v>
      </c>
      <c r="F1257" s="32">
        <f>D273</f>
        <v>3187.8999999999996</v>
      </c>
      <c r="G1257" s="32">
        <f>D413</f>
        <v>571.19999999999993</v>
      </c>
      <c r="H1257" s="32">
        <f>D553</f>
        <v>742.2</v>
      </c>
      <c r="I1257" s="32">
        <f>D693</f>
        <v>334.09999999999997</v>
      </c>
      <c r="J1257" s="32">
        <f>D833</f>
        <v>235.20000000000005</v>
      </c>
      <c r="K1257" s="32">
        <f>D973</f>
        <v>0</v>
      </c>
      <c r="L1257" s="32">
        <f>D1113</f>
        <v>1535.0000000000002</v>
      </c>
      <c r="N1257" s="502">
        <f>SUM(E1257:L1257)</f>
        <v>10765.9</v>
      </c>
      <c r="O1257" s="65">
        <v>10765.9</v>
      </c>
      <c r="P1257" s="72">
        <f>N1257-O1257</f>
        <v>0</v>
      </c>
      <c r="Q1257" s="107"/>
      <c r="R1257" s="107"/>
      <c r="S1257" s="61"/>
      <c r="U1257" s="270"/>
      <c r="V1257" s="61"/>
      <c r="W1257" s="65"/>
      <c r="X1257" s="552"/>
    </row>
    <row r="1258" spans="1:24" ht="15.75">
      <c r="A1258" s="107" t="s">
        <v>155</v>
      </c>
      <c r="E1258" s="32">
        <f>D134</f>
        <v>4327.5999999999995</v>
      </c>
      <c r="F1258" s="32">
        <f>D274</f>
        <v>5348.4</v>
      </c>
      <c r="G1258" s="32">
        <f>D414</f>
        <v>564.84999999999991</v>
      </c>
      <c r="H1258" s="32">
        <f>D554</f>
        <v>1052.3499999999999</v>
      </c>
      <c r="I1258" s="32">
        <f>D694</f>
        <v>142.80000000000001</v>
      </c>
      <c r="J1258" s="32">
        <f>D834</f>
        <v>224.49999999999997</v>
      </c>
      <c r="K1258" s="32">
        <f>D974</f>
        <v>0</v>
      </c>
      <c r="L1258" s="32">
        <f>D1114</f>
        <v>2922.9000000000005</v>
      </c>
      <c r="N1258" s="502">
        <f>SUM(E1258:L1258)</f>
        <v>14583.400000000001</v>
      </c>
      <c r="O1258" s="65">
        <v>14583.399999999994</v>
      </c>
      <c r="P1258" s="72">
        <f>N1258-O1258</f>
        <v>0</v>
      </c>
      <c r="Q1258" s="107"/>
      <c r="R1258" s="107"/>
      <c r="S1258" s="61"/>
      <c r="U1258" s="270"/>
      <c r="V1258" s="61"/>
      <c r="W1258" s="65"/>
      <c r="X1258" s="552"/>
    </row>
    <row r="1259" spans="1:24" ht="15.75">
      <c r="A1259" s="284" t="s">
        <v>3648</v>
      </c>
      <c r="E1259" s="32">
        <f>D135</f>
        <v>4669.1500000000005</v>
      </c>
      <c r="F1259" s="32">
        <f>D275</f>
        <v>3596.25</v>
      </c>
      <c r="G1259" s="32">
        <f>D415</f>
        <v>1272.5</v>
      </c>
      <c r="H1259" s="32">
        <f>D555</f>
        <v>762.00000000000011</v>
      </c>
      <c r="I1259" s="32">
        <f>D695</f>
        <v>298.29999999999995</v>
      </c>
      <c r="J1259" s="32">
        <f>D835</f>
        <v>157.5</v>
      </c>
      <c r="K1259" s="32">
        <f>D975</f>
        <v>0</v>
      </c>
      <c r="L1259" s="32">
        <f>D1115</f>
        <v>2267.2000000000003</v>
      </c>
      <c r="N1259" s="502">
        <f>SUM(E1259:L1259)</f>
        <v>13022.900000000001</v>
      </c>
      <c r="O1259" s="65">
        <v>13022.899999999996</v>
      </c>
      <c r="P1259" s="72">
        <f>N1259-O1259</f>
        <v>0</v>
      </c>
      <c r="Q1259" s="284"/>
      <c r="R1259" s="284"/>
      <c r="S1259" s="61"/>
      <c r="U1259" s="270"/>
      <c r="V1259" s="61"/>
      <c r="W1259" s="65"/>
      <c r="X1259" s="552"/>
    </row>
    <row r="1260" spans="1:24" ht="15.75">
      <c r="A1260" s="107" t="s">
        <v>2730</v>
      </c>
      <c r="E1260" s="32">
        <f>D136</f>
        <v>5470.85</v>
      </c>
      <c r="F1260" s="32">
        <f>D276</f>
        <v>2531.1499999999996</v>
      </c>
      <c r="G1260" s="32">
        <f>D416</f>
        <v>982.7</v>
      </c>
      <c r="H1260" s="32">
        <f>D556</f>
        <v>632</v>
      </c>
      <c r="I1260" s="32">
        <f>D696</f>
        <v>308.89999999999998</v>
      </c>
      <c r="J1260" s="32">
        <f>D836</f>
        <v>275.60000000000002</v>
      </c>
      <c r="K1260" s="32">
        <f>D976</f>
        <v>0</v>
      </c>
      <c r="L1260" s="32">
        <f>D1116</f>
        <v>1753.5</v>
      </c>
      <c r="N1260" s="502">
        <f>SUM(E1260:L1260)</f>
        <v>11954.7</v>
      </c>
      <c r="O1260" s="65">
        <v>11954.699999999997</v>
      </c>
      <c r="P1260" s="72">
        <f>N1260-O1260</f>
        <v>0</v>
      </c>
      <c r="Q1260" s="107"/>
      <c r="R1260" s="107"/>
      <c r="S1260" s="61"/>
      <c r="U1260" s="270"/>
      <c r="V1260" s="61"/>
      <c r="W1260" s="65"/>
      <c r="X1260" s="552"/>
    </row>
    <row r="1261" spans="1:24" ht="15.75">
      <c r="A1261" s="107" t="s">
        <v>2728</v>
      </c>
      <c r="E1261" s="32">
        <f>D137</f>
        <v>4581.8999999999996</v>
      </c>
      <c r="F1261" s="32">
        <f>D277</f>
        <v>4480.6000000000004</v>
      </c>
      <c r="G1261" s="32">
        <f>D417</f>
        <v>887.7</v>
      </c>
      <c r="H1261" s="32">
        <f>D557</f>
        <v>899.19999999999993</v>
      </c>
      <c r="I1261" s="32">
        <f>D697</f>
        <v>262.10000000000002</v>
      </c>
      <c r="J1261" s="32">
        <f>D837</f>
        <v>111.80000000000001</v>
      </c>
      <c r="K1261" s="32">
        <f>D977</f>
        <v>0</v>
      </c>
      <c r="L1261" s="32">
        <f>D1117</f>
        <v>2990.1</v>
      </c>
      <c r="N1261" s="502">
        <f>SUM(E1261:L1261)</f>
        <v>14213.400000000001</v>
      </c>
      <c r="O1261" s="65">
        <v>14213.400000000001</v>
      </c>
      <c r="P1261" s="72">
        <f>N1261-O1261</f>
        <v>0</v>
      </c>
      <c r="Q1261" s="107"/>
      <c r="R1261" s="107"/>
      <c r="S1261" s="61"/>
      <c r="U1261" s="270"/>
      <c r="V1261" s="61"/>
      <c r="W1261" s="65"/>
      <c r="X1261" s="552"/>
    </row>
    <row r="1262" spans="1:24" ht="15.75">
      <c r="A1262" s="107" t="s">
        <v>2709</v>
      </c>
      <c r="E1262" s="32">
        <f>D138</f>
        <v>5199.95</v>
      </c>
      <c r="F1262" s="32">
        <f>D278</f>
        <v>3342.3500000000004</v>
      </c>
      <c r="G1262" s="32">
        <f>D418</f>
        <v>896.6</v>
      </c>
      <c r="H1262" s="32">
        <f>D558</f>
        <v>589</v>
      </c>
      <c r="I1262" s="32">
        <f>D698</f>
        <v>120.5</v>
      </c>
      <c r="J1262" s="32">
        <f>D838</f>
        <v>181.70000000000002</v>
      </c>
      <c r="K1262" s="32">
        <f>D978</f>
        <v>0</v>
      </c>
      <c r="L1262" s="32">
        <f>D1118</f>
        <v>1993.8999999999999</v>
      </c>
      <c r="N1262" s="502">
        <f>SUM(E1262:L1262)</f>
        <v>12324</v>
      </c>
      <c r="O1262" s="65">
        <v>12323.999999999998</v>
      </c>
      <c r="P1262" s="72">
        <f>N1262-O1262</f>
        <v>0</v>
      </c>
      <c r="Q1262" s="107"/>
      <c r="R1262" s="107"/>
      <c r="S1262" s="61"/>
      <c r="U1262" s="270"/>
      <c r="V1262" s="61"/>
      <c r="W1262" s="65"/>
      <c r="X1262" s="552"/>
    </row>
    <row r="1263" spans="1:24" ht="15.75">
      <c r="A1263" s="107" t="s">
        <v>658</v>
      </c>
      <c r="E1263" s="32">
        <f>D139</f>
        <v>4935.2999999999993</v>
      </c>
      <c r="F1263" s="32">
        <f>D279</f>
        <v>3591.8</v>
      </c>
      <c r="G1263" s="32">
        <f>D419</f>
        <v>631.4</v>
      </c>
      <c r="H1263" s="32">
        <f>D559</f>
        <v>850.19999999999993</v>
      </c>
      <c r="I1263" s="32">
        <f>D699</f>
        <v>215.9</v>
      </c>
      <c r="J1263" s="32">
        <f>D839</f>
        <v>98.100000000000009</v>
      </c>
      <c r="K1263" s="32">
        <f>D979</f>
        <v>9</v>
      </c>
      <c r="L1263" s="32">
        <f>D1119</f>
        <v>1571.6</v>
      </c>
      <c r="N1263" s="502">
        <f>SUM(E1263:L1263)</f>
        <v>11903.3</v>
      </c>
      <c r="O1263" s="65">
        <v>11903.3</v>
      </c>
      <c r="P1263" s="72">
        <f>N1263-O1263</f>
        <v>0</v>
      </c>
      <c r="Q1263" s="107"/>
      <c r="R1263" s="107"/>
      <c r="S1263" s="61"/>
      <c r="U1263" s="270"/>
      <c r="V1263" s="61"/>
      <c r="W1263" s="65"/>
      <c r="X1263" s="552"/>
    </row>
    <row r="1264" spans="1:24" ht="15.75" customHeight="1">
      <c r="A1264" s="285" t="s">
        <v>1655</v>
      </c>
      <c r="E1264" s="32">
        <f>D140</f>
        <v>6031.45</v>
      </c>
      <c r="F1264" s="32">
        <f>D280</f>
        <v>4029.75</v>
      </c>
      <c r="G1264" s="32">
        <f>D420</f>
        <v>737.3</v>
      </c>
      <c r="H1264" s="32">
        <f>D560</f>
        <v>920.5</v>
      </c>
      <c r="I1264" s="32">
        <f>D700</f>
        <v>127.8</v>
      </c>
      <c r="J1264" s="32">
        <f>D840</f>
        <v>349.4</v>
      </c>
      <c r="K1264" s="32">
        <f>D980</f>
        <v>0</v>
      </c>
      <c r="L1264" s="32">
        <f>D1120</f>
        <v>1577.5</v>
      </c>
      <c r="N1264" s="502">
        <f>SUM(E1264:L1264)</f>
        <v>13773.699999999999</v>
      </c>
      <c r="O1264" s="65">
        <v>13773.699999999999</v>
      </c>
      <c r="P1264" s="72">
        <f>N1264-O1264</f>
        <v>0</v>
      </c>
      <c r="Q1264" s="285"/>
      <c r="R1264" s="285"/>
      <c r="S1264" s="61"/>
      <c r="U1264" s="270"/>
      <c r="V1264" s="61"/>
      <c r="W1264" s="65"/>
      <c r="X1264" s="552"/>
    </row>
    <row r="1268" spans="1:12" ht="15.75" customHeight="1">
      <c r="C1268" s="465" t="s">
        <v>3979</v>
      </c>
      <c r="D1268" s="466" t="s">
        <v>3980</v>
      </c>
      <c r="E1268" s="467" t="s">
        <v>3981</v>
      </c>
    </row>
    <row r="1269" spans="1:12" ht="15.75" customHeight="1">
      <c r="C1269" s="69"/>
      <c r="D1269" s="71"/>
      <c r="E1269" s="70"/>
    </row>
    <row r="1270" spans="1:12" ht="15">
      <c r="A1270" s="454" t="s">
        <v>1657</v>
      </c>
      <c r="C1270" s="414">
        <v>4</v>
      </c>
      <c r="D1270" s="415">
        <v>3</v>
      </c>
      <c r="E1270" s="416">
        <v>2</v>
      </c>
      <c r="G1270" s="34" t="s">
        <v>3947</v>
      </c>
      <c r="H1270" s="61"/>
      <c r="I1270" s="404">
        <f>C1271+C1302+C1303+C1311+C1348+C1381+C1384+C1404</f>
        <v>31</v>
      </c>
      <c r="J1270" s="405">
        <f>D1271+D1302+D1303+D1311+D1348+D1381+D1384+D1404</f>
        <v>24</v>
      </c>
      <c r="K1270" s="406">
        <f>E1271+E1302+E1303+E1311+E1348+E1381+E1384+E1404</f>
        <v>23</v>
      </c>
      <c r="L1270" s="61" t="s">
        <v>3964</v>
      </c>
    </row>
    <row r="1271" spans="1:12" ht="15">
      <c r="A1271" s="455" t="s">
        <v>1346</v>
      </c>
      <c r="C1271" s="414">
        <v>1</v>
      </c>
      <c r="D1271" s="415">
        <v>1</v>
      </c>
      <c r="E1271" s="416">
        <v>0</v>
      </c>
      <c r="G1271" s="34" t="s">
        <v>2843</v>
      </c>
      <c r="H1271" s="61"/>
      <c r="I1271" s="404">
        <f>C1304+C1318+C1321+C1323+C1338+C1359+C1367+C1401</f>
        <v>19</v>
      </c>
      <c r="J1271" s="405">
        <f>D1304+D1318+D1321+D1323+D1338+D1359+D1367+D1401</f>
        <v>32</v>
      </c>
      <c r="K1271" s="406">
        <f>E1304+E1318+E1321+E1323+E1338+E1359+E1367+E1401</f>
        <v>12</v>
      </c>
      <c r="L1271" s="194" t="s">
        <v>3965</v>
      </c>
    </row>
    <row r="1272" spans="1:12" ht="15">
      <c r="A1272" s="456" t="s">
        <v>3620</v>
      </c>
      <c r="C1272" s="414">
        <v>2</v>
      </c>
      <c r="D1272" s="415">
        <v>3</v>
      </c>
      <c r="E1272" s="416">
        <v>3</v>
      </c>
      <c r="G1272" s="34" t="s">
        <v>3948</v>
      </c>
      <c r="H1272" s="61"/>
      <c r="I1272" s="404">
        <f>C1275+C1279+C1288+C1289+C1333+C1354+C1376+C1391</f>
        <v>23</v>
      </c>
      <c r="J1272" s="405">
        <f>D1275+D1279+D1288+D1289+D1333+D1354+D1376+D1391</f>
        <v>28</v>
      </c>
      <c r="K1272" s="406">
        <f>E1275+E1279+E1288+E1289+E1333+E1354+E1376+E1391</f>
        <v>23</v>
      </c>
      <c r="L1272" s="243" t="s">
        <v>3966</v>
      </c>
    </row>
    <row r="1273" spans="1:12" ht="15">
      <c r="A1273" s="455" t="s">
        <v>1337</v>
      </c>
      <c r="C1273" s="414">
        <v>2</v>
      </c>
      <c r="D1273" s="415">
        <v>0</v>
      </c>
      <c r="E1273" s="416">
        <v>4</v>
      </c>
      <c r="G1273" s="34" t="s">
        <v>2845</v>
      </c>
      <c r="H1273" s="61"/>
      <c r="I1273" s="404">
        <f>C1292+C1307+C1322+C1357+C1368+C1375+C1380+C1382</f>
        <v>23</v>
      </c>
      <c r="J1273" s="405">
        <f>D1292+D1307+D1322+D1357+D1368+D1375+D1380+D1382</f>
        <v>30</v>
      </c>
      <c r="K1273" s="406">
        <f>E1292+E1307+E1322+E1357+E1368+E1375+E1380+E1382</f>
        <v>19</v>
      </c>
      <c r="L1273" s="243" t="s">
        <v>3967</v>
      </c>
    </row>
    <row r="1274" spans="1:12" ht="15">
      <c r="A1274" s="457" t="s">
        <v>2195</v>
      </c>
      <c r="C1274" s="414">
        <v>2</v>
      </c>
      <c r="D1274" s="415">
        <v>4</v>
      </c>
      <c r="E1274" s="416">
        <v>8</v>
      </c>
      <c r="G1274" s="34" t="s">
        <v>3949</v>
      </c>
      <c r="H1274" s="61"/>
      <c r="I1274" s="404">
        <f>C1283+C1287+C1314+C1315+C1316+C1332+C1342+C1363</f>
        <v>20</v>
      </c>
      <c r="J1274" s="405">
        <f>D1283+D1287+D1314+D1315+D1316+D1332+D1342+D1363</f>
        <v>23</v>
      </c>
      <c r="K1274" s="406">
        <f>E1283+E1287+E1314+E1315+E1316+E1332+E1342+E1363</f>
        <v>13</v>
      </c>
      <c r="L1274" s="243" t="s">
        <v>3968</v>
      </c>
    </row>
    <row r="1275" spans="1:12" ht="15">
      <c r="A1275" s="454" t="s">
        <v>1</v>
      </c>
      <c r="C1275" s="414">
        <v>4</v>
      </c>
      <c r="D1275" s="415">
        <v>4</v>
      </c>
      <c r="E1275" s="416">
        <v>0</v>
      </c>
      <c r="G1275" s="34" t="s">
        <v>3950</v>
      </c>
      <c r="H1275" s="410"/>
      <c r="I1275" s="404">
        <f>C1282+C1301+C1326+C1327+C1334+C1361+C1377+C1388</f>
        <v>18</v>
      </c>
      <c r="J1275" s="405">
        <f>D1282+D1301+D1326+D1327+D1334+D1361+D1377+D1388</f>
        <v>23</v>
      </c>
      <c r="K1275" s="406">
        <f>E1282+E1301+E1326+E1327+E1334+E1361+E1377+E1388</f>
        <v>13</v>
      </c>
      <c r="L1275" s="243" t="s">
        <v>3969</v>
      </c>
    </row>
    <row r="1276" spans="1:12" ht="15">
      <c r="A1276" s="454" t="s">
        <v>1656</v>
      </c>
      <c r="C1276" s="414">
        <v>0</v>
      </c>
      <c r="D1276" s="415">
        <v>3</v>
      </c>
      <c r="E1276" s="416">
        <v>2</v>
      </c>
      <c r="G1276" s="34" t="s">
        <v>2844</v>
      </c>
      <c r="H1276" s="61"/>
      <c r="I1276" s="404">
        <f>C1273+C1274+C1276+C1284+C1350+C1351+C1372+C1393</f>
        <v>11</v>
      </c>
      <c r="J1276" s="405">
        <f>D1273+D1274+D1276+D1284+D1350+D1351+D1372+D1393</f>
        <v>18</v>
      </c>
      <c r="K1276" s="406">
        <f>E1273+E1274+E1276+E1284+E1350+E1351+E1372+E1393</f>
        <v>24</v>
      </c>
      <c r="L1276" s="61" t="s">
        <v>3970</v>
      </c>
    </row>
    <row r="1277" spans="1:12" ht="15">
      <c r="A1277" s="454" t="s">
        <v>1664</v>
      </c>
      <c r="C1277" s="414">
        <v>0</v>
      </c>
      <c r="D1277" s="415">
        <v>0</v>
      </c>
      <c r="E1277" s="416">
        <v>0</v>
      </c>
      <c r="G1277" s="34" t="s">
        <v>1360</v>
      </c>
      <c r="H1277" s="61"/>
      <c r="I1277" s="404">
        <f>C1285+C1295+C1317+C1364+C1373+C1385+C1395+C1397</f>
        <v>18</v>
      </c>
      <c r="J1277" s="405">
        <f>D1285+D1295+D1317+D1364+D1373+D1385+D1395+D1397</f>
        <v>11</v>
      </c>
      <c r="K1277" s="406">
        <f>E1285+E1295+E1317+E1364+E1373+E1385+E1395+E1397</f>
        <v>11</v>
      </c>
      <c r="L1277" s="194" t="s">
        <v>3971</v>
      </c>
    </row>
    <row r="1278" spans="1:12" ht="15">
      <c r="A1278" s="456" t="s">
        <v>3621</v>
      </c>
      <c r="C1278" s="414">
        <v>4</v>
      </c>
      <c r="D1278" s="415">
        <v>1</v>
      </c>
      <c r="E1278" s="416">
        <v>2</v>
      </c>
      <c r="G1278" s="34" t="s">
        <v>3951</v>
      </c>
      <c r="H1278" s="61"/>
      <c r="I1278" s="404">
        <f>C1277+C1299+C1306+C1313+C1324+C1345+C1371+C1386</f>
        <v>13</v>
      </c>
      <c r="J1278" s="405">
        <f>D1277+D1299+D1306+D1313+D1324+D1345+D1371+D1386</f>
        <v>20</v>
      </c>
      <c r="K1278" s="406">
        <f>E1277+E1299+E1306+E1313+E1324+E1345+E1371+E1386</f>
        <v>17</v>
      </c>
      <c r="L1278" s="194" t="s">
        <v>3972</v>
      </c>
    </row>
    <row r="1279" spans="1:12" ht="15">
      <c r="A1279" s="457" t="s">
        <v>2717</v>
      </c>
      <c r="C1279" s="414">
        <v>2</v>
      </c>
      <c r="D1279" s="415">
        <v>4</v>
      </c>
      <c r="E1279" s="416">
        <v>6</v>
      </c>
      <c r="G1279" s="34" t="s">
        <v>3952</v>
      </c>
      <c r="H1279" s="61"/>
      <c r="I1279" s="404">
        <f>C1281+C1293+C1328+C1339+C1347+C1366+C1392+C1396</f>
        <v>9</v>
      </c>
      <c r="J1279" s="405">
        <f>D1281+D1293+D1328+D1339+D1347+D1366+D1392+D1396</f>
        <v>14</v>
      </c>
      <c r="K1279" s="406">
        <f>E1281+E1293+E1328+E1339+E1347+E1366+E1392+E1396</f>
        <v>17</v>
      </c>
      <c r="L1279" s="61" t="s">
        <v>3982</v>
      </c>
    </row>
    <row r="1280" spans="1:12" ht="15">
      <c r="A1280" s="457" t="s">
        <v>3622</v>
      </c>
      <c r="C1280" s="414">
        <v>2</v>
      </c>
      <c r="D1280" s="415">
        <v>1</v>
      </c>
      <c r="E1280" s="416">
        <v>1</v>
      </c>
      <c r="G1280" s="34" t="s">
        <v>3953</v>
      </c>
      <c r="H1280" s="61"/>
      <c r="I1280" s="404">
        <f>C1290+C1296+C1300+C1319+C1335+C1341+C1369+C1394</f>
        <v>18</v>
      </c>
      <c r="J1280" s="405">
        <f>D1290+D1296+D1300+D1319+D1335+D1341+D1369+D1394</f>
        <v>22</v>
      </c>
      <c r="K1280" s="406">
        <f>E1290+E1296+E1300+E1319+E1335+E1341+E1369+E1394</f>
        <v>17</v>
      </c>
      <c r="L1280" s="61" t="s">
        <v>3973</v>
      </c>
    </row>
    <row r="1281" spans="1:12" ht="15">
      <c r="A1281" s="455" t="s">
        <v>1342</v>
      </c>
      <c r="C1281" s="414">
        <v>1</v>
      </c>
      <c r="D1281" s="415">
        <v>1</v>
      </c>
      <c r="E1281" s="416">
        <v>0</v>
      </c>
      <c r="G1281" s="34" t="s">
        <v>3954</v>
      </c>
      <c r="H1281" s="61"/>
      <c r="I1281" s="404">
        <f>C1278+C1286+C1297+C1309+C1349+C1365+C1390+C1405</f>
        <v>4</v>
      </c>
      <c r="J1281" s="405">
        <f>D1278+D1286+D1297+D1309+D1349+D1365+D1390+D1405</f>
        <v>4</v>
      </c>
      <c r="K1281" s="406">
        <f>E1278+E1286+E1297+E1309+E1349+E1365+E1390+E1405</f>
        <v>9</v>
      </c>
      <c r="L1281" s="243" t="s">
        <v>3974</v>
      </c>
    </row>
    <row r="1282" spans="1:12" ht="15">
      <c r="A1282" s="457" t="s">
        <v>2848</v>
      </c>
      <c r="C1282" s="414">
        <v>2</v>
      </c>
      <c r="D1282" s="415">
        <v>2</v>
      </c>
      <c r="E1282" s="416">
        <v>0</v>
      </c>
      <c r="G1282" s="34" t="s">
        <v>3955</v>
      </c>
      <c r="H1282" s="61"/>
      <c r="I1282" s="404">
        <f>C1280+C1298+C1308+C1336+C1344+C1360+C1378+C1383</f>
        <v>9</v>
      </c>
      <c r="J1282" s="405">
        <f>D1280+D1298+D1308+D1336+D1344+D1360+D1378+D1383</f>
        <v>12</v>
      </c>
      <c r="K1282" s="406">
        <f>E1280+E1298+E1308+E1336+E1344+E1360+E1378+E1383</f>
        <v>17</v>
      </c>
      <c r="L1282" s="243" t="s">
        <v>3975</v>
      </c>
    </row>
    <row r="1283" spans="1:12" ht="15">
      <c r="A1283" s="457" t="s">
        <v>675</v>
      </c>
      <c r="C1283" s="414">
        <v>1</v>
      </c>
      <c r="D1283" s="415">
        <v>2</v>
      </c>
      <c r="E1283" s="416">
        <v>1</v>
      </c>
      <c r="G1283" s="34" t="s">
        <v>3956</v>
      </c>
      <c r="H1283" s="61"/>
      <c r="I1283" s="404">
        <f>C1270+C1310+C1312+C1330+C1346+C1356+C1387+C1400</f>
        <v>14</v>
      </c>
      <c r="J1283" s="405">
        <f>D1270+D1310+D1312+D1330+D1346+D1356+D1387+D1400</f>
        <v>16</v>
      </c>
      <c r="K1283" s="406">
        <f>E1270+E1310+E1312+E1330+E1346+E1356+E1387+E1400</f>
        <v>17</v>
      </c>
      <c r="L1283" s="61" t="s">
        <v>3976</v>
      </c>
    </row>
    <row r="1284" spans="1:12" ht="15">
      <c r="A1284" s="457" t="s">
        <v>2707</v>
      </c>
      <c r="C1284" s="414">
        <v>1</v>
      </c>
      <c r="D1284" s="415">
        <v>3</v>
      </c>
      <c r="E1284" s="416">
        <v>3</v>
      </c>
      <c r="G1284" s="34" t="s">
        <v>1359</v>
      </c>
      <c r="H1284" s="61"/>
      <c r="I1284" s="404">
        <f>C1291+C1325+C1331+C1340+C1343+C1358+C1362+C1379</f>
        <v>30</v>
      </c>
      <c r="J1284" s="405">
        <f>D1291+D1325+D1331+D1340+D1343+D1358+D1362+D1379</f>
        <v>22</v>
      </c>
      <c r="K1284" s="406">
        <f>E1291+E1325+E1331+E1340+E1343+E1358+E1362+E1379</f>
        <v>19</v>
      </c>
      <c r="L1284" s="61" t="s">
        <v>3977</v>
      </c>
    </row>
    <row r="1285" spans="1:12" ht="15">
      <c r="A1285" s="456" t="s">
        <v>3623</v>
      </c>
      <c r="C1285" s="414">
        <v>2</v>
      </c>
      <c r="D1285" s="415">
        <v>0</v>
      </c>
      <c r="E1285" s="416">
        <v>2</v>
      </c>
      <c r="G1285" s="34" t="s">
        <v>2842</v>
      </c>
      <c r="H1285" s="61"/>
      <c r="I1285" s="404">
        <f>C1294+C1329+C1337+C1355+C1370+C1374+C1398+C1399</f>
        <v>18</v>
      </c>
      <c r="J1285" s="405">
        <f>D1294+D1329+D1337+D1355+D1370+D1374+D1398+D1399</f>
        <v>19</v>
      </c>
      <c r="K1285" s="406">
        <f>E1294+E1329+E1337+E1355+E1370+E1374+E1398+E1399</f>
        <v>21</v>
      </c>
      <c r="L1285" s="61" t="s">
        <v>3983</v>
      </c>
    </row>
    <row r="1286" spans="1:12" ht="15">
      <c r="A1286" s="454" t="s">
        <v>1653</v>
      </c>
      <c r="C1286" s="414">
        <v>0</v>
      </c>
      <c r="D1286" s="415">
        <v>0</v>
      </c>
      <c r="E1286" s="416">
        <v>1</v>
      </c>
      <c r="G1286" s="34" t="s">
        <v>3957</v>
      </c>
      <c r="H1286" s="61"/>
      <c r="I1286" s="404">
        <f>C1272+C1305+C1320+C1352+C1353+C1389+C1402+C1403</f>
        <v>12</v>
      </c>
      <c r="J1286" s="405">
        <f>D1272+D1305+D1320+D1352+D1353+D1389+D1402+D1403</f>
        <v>10</v>
      </c>
      <c r="K1286" s="406">
        <f>E1272+E1305+E1320+E1352+E1353+E1389+E1402+E1403</f>
        <v>14</v>
      </c>
      <c r="L1286" s="61" t="s">
        <v>3978</v>
      </c>
    </row>
    <row r="1287" spans="1:12" ht="15">
      <c r="A1287" s="457" t="s">
        <v>2196</v>
      </c>
      <c r="C1287" s="414">
        <v>6</v>
      </c>
      <c r="D1287" s="415">
        <v>0</v>
      </c>
      <c r="E1287" s="416">
        <v>0</v>
      </c>
    </row>
    <row r="1288" spans="1:12" ht="15">
      <c r="A1288" s="457" t="s">
        <v>153</v>
      </c>
      <c r="C1288" s="414">
        <v>5</v>
      </c>
      <c r="D1288" s="415">
        <v>11</v>
      </c>
      <c r="E1288" s="416">
        <v>4</v>
      </c>
      <c r="I1288" s="395">
        <f>SUM(I1270:I1286)</f>
        <v>290</v>
      </c>
      <c r="J1288" s="395">
        <f>SUM(J1270:J1286)</f>
        <v>328</v>
      </c>
      <c r="K1288" s="395">
        <f>SUM(K1270:K1286)</f>
        <v>286</v>
      </c>
    </row>
    <row r="1289" spans="1:12" ht="15">
      <c r="A1289" s="454" t="s">
        <v>1665</v>
      </c>
      <c r="C1289" s="414">
        <v>7</v>
      </c>
      <c r="D1289" s="415">
        <v>2</v>
      </c>
      <c r="E1289" s="416">
        <v>7</v>
      </c>
      <c r="G1289" s="198"/>
    </row>
    <row r="1290" spans="1:12" ht="15">
      <c r="A1290" s="456" t="s">
        <v>3624</v>
      </c>
      <c r="C1290" s="414">
        <v>3</v>
      </c>
      <c r="D1290" s="415">
        <v>7</v>
      </c>
      <c r="E1290" s="416">
        <v>1</v>
      </c>
    </row>
    <row r="1291" spans="1:12" ht="15">
      <c r="A1291" s="457" t="s">
        <v>2212</v>
      </c>
      <c r="C1291" s="414">
        <v>3</v>
      </c>
      <c r="D1291" s="415">
        <v>2</v>
      </c>
      <c r="E1291" s="416">
        <v>3</v>
      </c>
    </row>
    <row r="1292" spans="1:12" ht="15">
      <c r="A1292" s="456" t="s">
        <v>3625</v>
      </c>
      <c r="C1292" s="414">
        <v>1</v>
      </c>
      <c r="D1292" s="415">
        <v>2</v>
      </c>
      <c r="E1292" s="416">
        <v>2</v>
      </c>
    </row>
    <row r="1293" spans="1:12" ht="15">
      <c r="A1293" s="457" t="s">
        <v>2720</v>
      </c>
      <c r="C1293" s="414">
        <v>3</v>
      </c>
      <c r="D1293" s="415">
        <v>0</v>
      </c>
      <c r="E1293" s="416">
        <v>3</v>
      </c>
    </row>
    <row r="1294" spans="1:12" ht="15">
      <c r="A1294" s="454" t="s">
        <v>1661</v>
      </c>
      <c r="C1294" s="414">
        <v>3</v>
      </c>
      <c r="D1294" s="415">
        <v>3</v>
      </c>
      <c r="E1294" s="416">
        <v>2</v>
      </c>
    </row>
    <row r="1295" spans="1:12" ht="15">
      <c r="A1295" s="454" t="s">
        <v>11</v>
      </c>
      <c r="C1295" s="414">
        <v>1</v>
      </c>
      <c r="D1295" s="415">
        <v>4</v>
      </c>
      <c r="E1295" s="416">
        <v>1</v>
      </c>
    </row>
    <row r="1296" spans="1:12" ht="15">
      <c r="A1296" s="457" t="s">
        <v>2197</v>
      </c>
      <c r="C1296" s="414">
        <v>1</v>
      </c>
      <c r="D1296" s="415">
        <v>6</v>
      </c>
      <c r="E1296" s="416">
        <v>1</v>
      </c>
    </row>
    <row r="1297" spans="1:5" ht="15">
      <c r="A1297" s="454" t="s">
        <v>1666</v>
      </c>
      <c r="C1297" s="414">
        <v>0</v>
      </c>
      <c r="D1297" s="415">
        <v>1</v>
      </c>
      <c r="E1297" s="416">
        <v>1</v>
      </c>
    </row>
    <row r="1298" spans="1:5" ht="15">
      <c r="A1298" s="455" t="s">
        <v>1344</v>
      </c>
      <c r="C1298" s="414">
        <v>1</v>
      </c>
      <c r="D1298" s="415">
        <v>0</v>
      </c>
      <c r="E1298" s="416">
        <v>0</v>
      </c>
    </row>
    <row r="1299" spans="1:5" ht="15">
      <c r="A1299" s="457" t="s">
        <v>633</v>
      </c>
      <c r="C1299" s="414">
        <v>3</v>
      </c>
      <c r="D1299" s="415">
        <v>2</v>
      </c>
      <c r="E1299" s="416">
        <v>1</v>
      </c>
    </row>
    <row r="1300" spans="1:5" ht="15">
      <c r="A1300" s="454" t="s">
        <v>1658</v>
      </c>
      <c r="C1300" s="414">
        <v>4</v>
      </c>
      <c r="D1300" s="415">
        <v>0</v>
      </c>
      <c r="E1300" s="416">
        <v>2</v>
      </c>
    </row>
    <row r="1301" spans="1:5" ht="15">
      <c r="A1301" s="457" t="s">
        <v>2716</v>
      </c>
      <c r="C1301" s="414">
        <v>4</v>
      </c>
      <c r="D1301" s="415">
        <v>2</v>
      </c>
      <c r="E1301" s="416">
        <v>3</v>
      </c>
    </row>
    <row r="1302" spans="1:5" ht="15">
      <c r="A1302" s="456" t="s">
        <v>3626</v>
      </c>
      <c r="C1302" s="414">
        <v>0</v>
      </c>
      <c r="D1302" s="415">
        <v>3</v>
      </c>
      <c r="E1302" s="416">
        <v>3</v>
      </c>
    </row>
    <row r="1303" spans="1:5" ht="15">
      <c r="A1303" s="457" t="s">
        <v>687</v>
      </c>
      <c r="C1303" s="414">
        <v>3</v>
      </c>
      <c r="D1303" s="415">
        <v>4</v>
      </c>
      <c r="E1303" s="416">
        <v>7</v>
      </c>
    </row>
    <row r="1304" spans="1:5" ht="15">
      <c r="A1304" s="457" t="s">
        <v>639</v>
      </c>
      <c r="C1304" s="414">
        <v>1</v>
      </c>
      <c r="D1304" s="415">
        <v>4</v>
      </c>
      <c r="E1304" s="416">
        <v>1</v>
      </c>
    </row>
    <row r="1305" spans="1:5" ht="15">
      <c r="A1305" s="456" t="s">
        <v>3655</v>
      </c>
      <c r="C1305" s="414">
        <v>3</v>
      </c>
      <c r="D1305" s="415">
        <v>1</v>
      </c>
      <c r="E1305" s="416">
        <v>2</v>
      </c>
    </row>
    <row r="1306" spans="1:5" ht="15">
      <c r="A1306" s="454" t="s">
        <v>15</v>
      </c>
      <c r="C1306" s="414">
        <v>0</v>
      </c>
      <c r="D1306" s="415">
        <v>4</v>
      </c>
      <c r="E1306" s="416">
        <v>2</v>
      </c>
    </row>
    <row r="1307" spans="1:5" ht="15">
      <c r="A1307" s="457" t="s">
        <v>2725</v>
      </c>
      <c r="C1307" s="414">
        <v>5</v>
      </c>
      <c r="D1307" s="415">
        <v>12</v>
      </c>
      <c r="E1307" s="416">
        <v>5</v>
      </c>
    </row>
    <row r="1308" spans="1:5" ht="15">
      <c r="A1308" s="456" t="s">
        <v>3627</v>
      </c>
      <c r="C1308" s="414">
        <v>2</v>
      </c>
      <c r="D1308" s="415">
        <v>2</v>
      </c>
      <c r="E1308" s="416">
        <v>3</v>
      </c>
    </row>
    <row r="1309" spans="1:5" ht="15">
      <c r="A1309" s="457" t="s">
        <v>2216</v>
      </c>
      <c r="C1309" s="414">
        <v>0</v>
      </c>
      <c r="D1309" s="415">
        <v>0</v>
      </c>
      <c r="E1309" s="416">
        <v>2</v>
      </c>
    </row>
    <row r="1310" spans="1:5" ht="15">
      <c r="A1310" s="456" t="s">
        <v>3628</v>
      </c>
      <c r="C1310" s="414">
        <v>4</v>
      </c>
      <c r="D1310" s="415">
        <v>3</v>
      </c>
      <c r="E1310" s="416">
        <v>1</v>
      </c>
    </row>
    <row r="1311" spans="1:5" ht="15">
      <c r="A1311" s="454" t="s">
        <v>1654</v>
      </c>
      <c r="C1311" s="414">
        <v>9</v>
      </c>
      <c r="D1311" s="415">
        <v>5</v>
      </c>
      <c r="E1311" s="416">
        <v>5</v>
      </c>
    </row>
    <row r="1312" spans="1:5" ht="15">
      <c r="A1312" s="454" t="s">
        <v>17</v>
      </c>
      <c r="C1312" s="414">
        <v>0</v>
      </c>
      <c r="D1312" s="415">
        <v>1</v>
      </c>
      <c r="E1312" s="416">
        <v>6</v>
      </c>
    </row>
    <row r="1313" spans="1:5" ht="15">
      <c r="A1313" s="456" t="s">
        <v>3629</v>
      </c>
      <c r="C1313" s="414">
        <v>0</v>
      </c>
      <c r="D1313" s="415">
        <v>0</v>
      </c>
      <c r="E1313" s="416">
        <v>1</v>
      </c>
    </row>
    <row r="1314" spans="1:5" ht="15">
      <c r="A1314" s="457" t="s">
        <v>162</v>
      </c>
      <c r="C1314" s="414">
        <v>1</v>
      </c>
      <c r="D1314" s="415">
        <v>1</v>
      </c>
      <c r="E1314" s="416">
        <v>2</v>
      </c>
    </row>
    <row r="1315" spans="1:5" ht="15">
      <c r="A1315" s="457" t="s">
        <v>2201</v>
      </c>
      <c r="C1315" s="414">
        <v>1</v>
      </c>
      <c r="D1315" s="415">
        <v>4</v>
      </c>
      <c r="E1315" s="416">
        <v>3</v>
      </c>
    </row>
    <row r="1316" spans="1:5" ht="15">
      <c r="A1316" s="456" t="s">
        <v>3630</v>
      </c>
      <c r="C1316" s="414">
        <v>2</v>
      </c>
      <c r="D1316" s="415">
        <v>5</v>
      </c>
      <c r="E1316" s="416">
        <v>3</v>
      </c>
    </row>
    <row r="1317" spans="1:5" ht="15">
      <c r="A1317" s="457" t="s">
        <v>2719</v>
      </c>
      <c r="C1317" s="414">
        <v>1</v>
      </c>
      <c r="D1317" s="415">
        <v>1</v>
      </c>
      <c r="E1317" s="416">
        <v>0</v>
      </c>
    </row>
    <row r="1318" spans="1:5" ht="15">
      <c r="A1318" s="457" t="s">
        <v>2220</v>
      </c>
      <c r="C1318" s="414">
        <v>1</v>
      </c>
      <c r="D1318" s="415">
        <v>2</v>
      </c>
      <c r="E1318" s="416">
        <v>0</v>
      </c>
    </row>
    <row r="1319" spans="1:5" ht="15">
      <c r="A1319" s="457" t="s">
        <v>2711</v>
      </c>
      <c r="C1319" s="414">
        <v>1</v>
      </c>
      <c r="D1319" s="415">
        <v>1</v>
      </c>
      <c r="E1319" s="416">
        <v>0</v>
      </c>
    </row>
    <row r="1320" spans="1:5" ht="15">
      <c r="A1320" s="456" t="s">
        <v>3631</v>
      </c>
      <c r="C1320" s="414">
        <v>5</v>
      </c>
      <c r="D1320" s="415">
        <v>2</v>
      </c>
      <c r="E1320" s="416">
        <v>3</v>
      </c>
    </row>
    <row r="1321" spans="1:5" ht="15">
      <c r="A1321" s="457" t="s">
        <v>2200</v>
      </c>
      <c r="C1321" s="414">
        <v>2</v>
      </c>
      <c r="D1321" s="415">
        <v>1</v>
      </c>
      <c r="E1321" s="416">
        <v>1</v>
      </c>
    </row>
    <row r="1322" spans="1:5" ht="15">
      <c r="A1322" s="456" t="s">
        <v>3632</v>
      </c>
      <c r="C1322" s="414">
        <v>3</v>
      </c>
      <c r="D1322" s="415">
        <v>2</v>
      </c>
      <c r="E1322" s="416">
        <v>3</v>
      </c>
    </row>
    <row r="1323" spans="1:5" ht="15">
      <c r="A1323" s="457" t="s">
        <v>2733</v>
      </c>
      <c r="C1323" s="414">
        <v>0</v>
      </c>
      <c r="D1323" s="415">
        <v>6</v>
      </c>
      <c r="E1323" s="416">
        <v>1</v>
      </c>
    </row>
    <row r="1324" spans="1:5" ht="15">
      <c r="A1324" s="457" t="s">
        <v>704</v>
      </c>
      <c r="C1324" s="414">
        <v>3</v>
      </c>
      <c r="D1324" s="415">
        <v>5</v>
      </c>
      <c r="E1324" s="416">
        <v>4</v>
      </c>
    </row>
    <row r="1325" spans="1:5" ht="15">
      <c r="A1325" s="457" t="s">
        <v>2732</v>
      </c>
      <c r="C1325" s="414">
        <v>0</v>
      </c>
      <c r="D1325" s="415">
        <v>3</v>
      </c>
      <c r="E1325" s="416">
        <v>3</v>
      </c>
    </row>
    <row r="1326" spans="1:5" ht="15">
      <c r="A1326" s="454" t="s">
        <v>2325</v>
      </c>
      <c r="C1326" s="414">
        <v>6</v>
      </c>
      <c r="D1326" s="415">
        <v>1</v>
      </c>
      <c r="E1326" s="416">
        <v>2</v>
      </c>
    </row>
    <row r="1327" spans="1:5" ht="15">
      <c r="A1327" s="457" t="s">
        <v>3633</v>
      </c>
      <c r="C1327" s="414">
        <v>2</v>
      </c>
      <c r="D1327" s="415">
        <v>6</v>
      </c>
      <c r="E1327" s="416">
        <v>3</v>
      </c>
    </row>
    <row r="1328" spans="1:5" ht="15">
      <c r="A1328" s="457" t="s">
        <v>2715</v>
      </c>
      <c r="C1328" s="414">
        <v>2</v>
      </c>
      <c r="D1328" s="415">
        <v>3</v>
      </c>
      <c r="E1328" s="416">
        <v>3</v>
      </c>
    </row>
    <row r="1329" spans="1:5" ht="15">
      <c r="A1329" s="457" t="s">
        <v>700</v>
      </c>
      <c r="C1329" s="414">
        <v>6</v>
      </c>
      <c r="D1329" s="415">
        <v>9</v>
      </c>
      <c r="E1329" s="416">
        <v>3</v>
      </c>
    </row>
    <row r="1330" spans="1:5" ht="15">
      <c r="A1330" s="456" t="s">
        <v>21</v>
      </c>
      <c r="C1330" s="414">
        <v>0</v>
      </c>
      <c r="D1330" s="415">
        <v>1</v>
      </c>
      <c r="E1330" s="416">
        <v>2</v>
      </c>
    </row>
    <row r="1331" spans="1:5" ht="15">
      <c r="A1331" s="457" t="s">
        <v>141</v>
      </c>
      <c r="C1331" s="414">
        <v>5</v>
      </c>
      <c r="D1331" s="415">
        <v>1</v>
      </c>
      <c r="E1331" s="416">
        <v>2</v>
      </c>
    </row>
    <row r="1332" spans="1:5" ht="15">
      <c r="A1332" s="457" t="s">
        <v>2193</v>
      </c>
      <c r="C1332" s="414">
        <v>8</v>
      </c>
      <c r="D1332" s="415">
        <v>7</v>
      </c>
      <c r="E1332" s="416">
        <v>2</v>
      </c>
    </row>
    <row r="1333" spans="1:5" ht="15">
      <c r="A1333" s="454" t="s">
        <v>1667</v>
      </c>
      <c r="C1333" s="414">
        <v>1</v>
      </c>
      <c r="D1333" s="415">
        <v>3</v>
      </c>
      <c r="E1333" s="416">
        <v>1</v>
      </c>
    </row>
    <row r="1334" spans="1:5" ht="15">
      <c r="A1334" s="456" t="s">
        <v>3634</v>
      </c>
      <c r="C1334" s="414">
        <v>0</v>
      </c>
      <c r="D1334" s="415">
        <v>1</v>
      </c>
      <c r="E1334" s="416">
        <v>1</v>
      </c>
    </row>
    <row r="1335" spans="1:5" ht="15">
      <c r="A1335" s="457" t="s">
        <v>2726</v>
      </c>
      <c r="C1335" s="414">
        <v>4</v>
      </c>
      <c r="D1335" s="415">
        <v>2</v>
      </c>
      <c r="E1335" s="416">
        <v>4</v>
      </c>
    </row>
    <row r="1336" spans="1:5" ht="15">
      <c r="A1336" s="457" t="s">
        <v>2203</v>
      </c>
      <c r="C1336" s="414">
        <v>1</v>
      </c>
      <c r="D1336" s="415">
        <v>2</v>
      </c>
      <c r="E1336" s="416">
        <v>4</v>
      </c>
    </row>
    <row r="1337" spans="1:5" ht="15">
      <c r="A1337" s="454" t="s">
        <v>1668</v>
      </c>
      <c r="C1337" s="414">
        <v>3</v>
      </c>
      <c r="D1337" s="415">
        <v>1</v>
      </c>
      <c r="E1337" s="416">
        <v>3</v>
      </c>
    </row>
    <row r="1338" spans="1:5" ht="15">
      <c r="A1338" s="456" t="s">
        <v>3635</v>
      </c>
      <c r="C1338" s="414">
        <v>1</v>
      </c>
      <c r="D1338" s="415">
        <v>3</v>
      </c>
      <c r="E1338" s="416">
        <v>0</v>
      </c>
    </row>
    <row r="1339" spans="1:5" ht="15">
      <c r="A1339" s="456" t="s">
        <v>3636</v>
      </c>
      <c r="C1339" s="414">
        <v>1</v>
      </c>
      <c r="D1339" s="415">
        <v>5</v>
      </c>
      <c r="E1339" s="416">
        <v>1</v>
      </c>
    </row>
    <row r="1340" spans="1:5" ht="15">
      <c r="A1340" s="457" t="s">
        <v>667</v>
      </c>
      <c r="C1340" s="414">
        <v>1</v>
      </c>
      <c r="D1340" s="415">
        <v>0</v>
      </c>
      <c r="E1340" s="416">
        <v>0</v>
      </c>
    </row>
    <row r="1341" spans="1:5" ht="15">
      <c r="A1341" s="457" t="s">
        <v>2202</v>
      </c>
      <c r="C1341" s="414">
        <v>4</v>
      </c>
      <c r="D1341" s="415">
        <v>2</v>
      </c>
      <c r="E1341" s="416">
        <v>1</v>
      </c>
    </row>
    <row r="1342" spans="1:5" ht="15">
      <c r="A1342" s="457" t="s">
        <v>2209</v>
      </c>
      <c r="C1342" s="414">
        <v>0</v>
      </c>
      <c r="D1342" s="415">
        <v>4</v>
      </c>
      <c r="E1342" s="416">
        <v>2</v>
      </c>
    </row>
    <row r="1343" spans="1:5" ht="15">
      <c r="A1343" s="457" t="s">
        <v>668</v>
      </c>
      <c r="C1343" s="414">
        <v>11</v>
      </c>
      <c r="D1343" s="415">
        <v>9</v>
      </c>
      <c r="E1343" s="416">
        <v>4</v>
      </c>
    </row>
    <row r="1344" spans="1:5" ht="15">
      <c r="A1344" s="457" t="s">
        <v>3637</v>
      </c>
      <c r="C1344" s="414">
        <v>0</v>
      </c>
      <c r="D1344" s="415">
        <v>3</v>
      </c>
      <c r="E1344" s="416">
        <v>3</v>
      </c>
    </row>
    <row r="1345" spans="1:5" ht="15">
      <c r="A1345" s="454" t="s">
        <v>23</v>
      </c>
      <c r="C1345" s="414">
        <v>4</v>
      </c>
      <c r="D1345" s="415">
        <v>4</v>
      </c>
      <c r="E1345" s="416">
        <v>6</v>
      </c>
    </row>
    <row r="1346" spans="1:5" ht="15">
      <c r="A1346" s="454" t="s">
        <v>25</v>
      </c>
      <c r="C1346" s="414">
        <v>0</v>
      </c>
      <c r="D1346" s="415">
        <v>1</v>
      </c>
      <c r="E1346" s="416">
        <v>0</v>
      </c>
    </row>
    <row r="1347" spans="1:5" ht="15">
      <c r="A1347" s="457" t="s">
        <v>2712</v>
      </c>
      <c r="C1347" s="414">
        <v>1</v>
      </c>
      <c r="D1347" s="415">
        <v>2</v>
      </c>
      <c r="E1347" s="416">
        <v>6</v>
      </c>
    </row>
    <row r="1348" spans="1:5" ht="15">
      <c r="A1348" s="455" t="s">
        <v>1343</v>
      </c>
      <c r="C1348" s="414">
        <v>7</v>
      </c>
      <c r="D1348" s="415">
        <v>4</v>
      </c>
      <c r="E1348" s="416">
        <v>2</v>
      </c>
    </row>
    <row r="1349" spans="1:5" ht="15">
      <c r="A1349" s="455" t="s">
        <v>1345</v>
      </c>
      <c r="C1349" s="414">
        <v>0</v>
      </c>
      <c r="D1349" s="415">
        <v>0</v>
      </c>
      <c r="E1349" s="416">
        <v>1</v>
      </c>
    </row>
    <row r="1350" spans="1:5" ht="15">
      <c r="A1350" s="457" t="s">
        <v>2713</v>
      </c>
      <c r="C1350" s="414">
        <v>2</v>
      </c>
      <c r="D1350" s="415">
        <v>1</v>
      </c>
      <c r="E1350" s="416">
        <v>1</v>
      </c>
    </row>
    <row r="1351" spans="1:5" ht="15">
      <c r="A1351" s="456" t="s">
        <v>3638</v>
      </c>
      <c r="C1351" s="414">
        <v>1</v>
      </c>
      <c r="D1351" s="415">
        <v>1</v>
      </c>
      <c r="E1351" s="416">
        <v>3</v>
      </c>
    </row>
    <row r="1352" spans="1:5" ht="15">
      <c r="A1352" s="456" t="s">
        <v>3639</v>
      </c>
      <c r="C1352" s="414">
        <v>0</v>
      </c>
      <c r="D1352" s="415">
        <v>0</v>
      </c>
      <c r="E1352" s="416">
        <v>3</v>
      </c>
    </row>
    <row r="1353" spans="1:5" ht="15">
      <c r="A1353" s="457" t="s">
        <v>2198</v>
      </c>
      <c r="C1353" s="414">
        <v>1</v>
      </c>
      <c r="D1353" s="415">
        <v>2</v>
      </c>
      <c r="E1353" s="416">
        <v>2</v>
      </c>
    </row>
    <row r="1354" spans="1:5" ht="15">
      <c r="A1354" s="457" t="s">
        <v>651</v>
      </c>
      <c r="C1354" s="414">
        <v>0</v>
      </c>
      <c r="D1354" s="415">
        <v>0</v>
      </c>
      <c r="E1354" s="416">
        <v>0</v>
      </c>
    </row>
    <row r="1355" spans="1:5" ht="15">
      <c r="A1355" s="457" t="s">
        <v>682</v>
      </c>
      <c r="C1355" s="414">
        <v>3</v>
      </c>
      <c r="D1355" s="415">
        <v>1</v>
      </c>
      <c r="E1355" s="416">
        <v>3</v>
      </c>
    </row>
    <row r="1356" spans="1:5" ht="15">
      <c r="A1356" s="457" t="s">
        <v>2708</v>
      </c>
      <c r="C1356" s="414">
        <v>3</v>
      </c>
      <c r="D1356" s="415">
        <v>1</v>
      </c>
      <c r="E1356" s="416">
        <v>2</v>
      </c>
    </row>
    <row r="1357" spans="1:5" ht="15">
      <c r="A1357" s="457" t="s">
        <v>2734</v>
      </c>
      <c r="C1357" s="414">
        <v>3</v>
      </c>
      <c r="D1357" s="415">
        <v>8</v>
      </c>
      <c r="E1357" s="416">
        <v>2</v>
      </c>
    </row>
    <row r="1358" spans="1:5" ht="15">
      <c r="A1358" s="456" t="s">
        <v>3640</v>
      </c>
      <c r="C1358" s="414">
        <v>4</v>
      </c>
      <c r="D1358" s="415">
        <v>4</v>
      </c>
      <c r="E1358" s="416">
        <v>0</v>
      </c>
    </row>
    <row r="1359" spans="1:5" ht="15">
      <c r="A1359" s="456" t="s">
        <v>3641</v>
      </c>
      <c r="C1359" s="414">
        <v>4</v>
      </c>
      <c r="D1359" s="415">
        <v>5</v>
      </c>
      <c r="E1359" s="416">
        <v>6</v>
      </c>
    </row>
    <row r="1360" spans="1:5" ht="15">
      <c r="A1360" s="457" t="s">
        <v>154</v>
      </c>
      <c r="C1360" s="414">
        <v>1</v>
      </c>
      <c r="D1360" s="415">
        <v>0</v>
      </c>
      <c r="E1360" s="416">
        <v>1</v>
      </c>
    </row>
    <row r="1361" spans="1:5" ht="15">
      <c r="A1361" s="457" t="s">
        <v>2210</v>
      </c>
      <c r="C1361" s="414">
        <v>1</v>
      </c>
      <c r="D1361" s="415">
        <v>3</v>
      </c>
      <c r="E1361" s="416">
        <v>2</v>
      </c>
    </row>
    <row r="1362" spans="1:5" ht="15">
      <c r="A1362" s="457" t="s">
        <v>669</v>
      </c>
      <c r="C1362" s="414">
        <v>1</v>
      </c>
      <c r="D1362" s="415">
        <v>0</v>
      </c>
      <c r="E1362" s="416">
        <v>4</v>
      </c>
    </row>
    <row r="1363" spans="1:5" ht="15">
      <c r="A1363" s="457" t="s">
        <v>2723</v>
      </c>
      <c r="C1363" s="414">
        <v>1</v>
      </c>
      <c r="D1363" s="415">
        <v>0</v>
      </c>
      <c r="E1363" s="416">
        <v>0</v>
      </c>
    </row>
    <row r="1364" spans="1:5" ht="15">
      <c r="A1364" s="456" t="s">
        <v>142</v>
      </c>
      <c r="C1364" s="414">
        <v>0</v>
      </c>
      <c r="D1364" s="415">
        <v>0</v>
      </c>
      <c r="E1364" s="416">
        <v>0</v>
      </c>
    </row>
    <row r="1365" spans="1:5" ht="15">
      <c r="A1365" s="455" t="s">
        <v>1349</v>
      </c>
      <c r="C1365" s="414">
        <v>0</v>
      </c>
      <c r="D1365" s="415">
        <v>0</v>
      </c>
      <c r="E1365" s="416">
        <v>0</v>
      </c>
    </row>
    <row r="1366" spans="1:5" ht="15">
      <c r="A1366" s="457" t="s">
        <v>683</v>
      </c>
      <c r="C1366" s="414">
        <v>0</v>
      </c>
      <c r="D1366" s="415">
        <v>0</v>
      </c>
      <c r="E1366" s="416">
        <v>4</v>
      </c>
    </row>
    <row r="1367" spans="1:5" ht="15">
      <c r="A1367" s="457" t="s">
        <v>2724</v>
      </c>
      <c r="C1367" s="414">
        <v>3</v>
      </c>
      <c r="D1367" s="415">
        <v>3</v>
      </c>
      <c r="E1367" s="416">
        <v>0</v>
      </c>
    </row>
    <row r="1368" spans="1:5" ht="15">
      <c r="A1368" s="456" t="s">
        <v>3642</v>
      </c>
      <c r="C1368" s="414">
        <v>2</v>
      </c>
      <c r="D1368" s="415">
        <v>2</v>
      </c>
      <c r="E1368" s="416">
        <v>0</v>
      </c>
    </row>
    <row r="1369" spans="1:5" ht="15">
      <c r="A1369" s="454" t="s">
        <v>1690</v>
      </c>
      <c r="C1369" s="414">
        <v>0</v>
      </c>
      <c r="D1369" s="415">
        <v>3</v>
      </c>
      <c r="E1369" s="416">
        <v>2</v>
      </c>
    </row>
    <row r="1370" spans="1:5" ht="15">
      <c r="A1370" s="457" t="s">
        <v>654</v>
      </c>
      <c r="C1370" s="414">
        <v>0</v>
      </c>
      <c r="D1370" s="415">
        <v>3</v>
      </c>
      <c r="E1370" s="416">
        <v>2</v>
      </c>
    </row>
    <row r="1371" spans="1:5" ht="15">
      <c r="A1371" s="457" t="s">
        <v>653</v>
      </c>
      <c r="C1371" s="414">
        <v>3</v>
      </c>
      <c r="D1371" s="415">
        <v>4</v>
      </c>
      <c r="E1371" s="416">
        <v>2</v>
      </c>
    </row>
    <row r="1372" spans="1:5" ht="15">
      <c r="A1372" s="454" t="s">
        <v>1753</v>
      </c>
      <c r="C1372" s="414">
        <v>0</v>
      </c>
      <c r="D1372" s="415">
        <v>2</v>
      </c>
      <c r="E1372" s="416">
        <v>0</v>
      </c>
    </row>
    <row r="1373" spans="1:5" ht="15">
      <c r="A1373" s="457" t="s">
        <v>638</v>
      </c>
      <c r="C1373" s="414">
        <v>6</v>
      </c>
      <c r="D1373" s="415">
        <v>0</v>
      </c>
      <c r="E1373" s="416">
        <v>1</v>
      </c>
    </row>
    <row r="1374" spans="1:5" ht="15">
      <c r="A1374" s="454" t="s">
        <v>1649</v>
      </c>
      <c r="C1374" s="414">
        <v>3</v>
      </c>
      <c r="D1374" s="415">
        <v>0</v>
      </c>
      <c r="E1374" s="416">
        <v>2</v>
      </c>
    </row>
    <row r="1375" spans="1:5" ht="15">
      <c r="A1375" s="457" t="s">
        <v>2714</v>
      </c>
      <c r="C1375" s="414">
        <v>0</v>
      </c>
      <c r="D1375" s="415">
        <v>2</v>
      </c>
      <c r="E1375" s="416">
        <v>0</v>
      </c>
    </row>
    <row r="1376" spans="1:5" ht="15">
      <c r="A1376" s="457" t="s">
        <v>2832</v>
      </c>
      <c r="C1376" s="414">
        <v>3</v>
      </c>
      <c r="D1376" s="415">
        <v>2</v>
      </c>
      <c r="E1376" s="416">
        <v>3</v>
      </c>
    </row>
    <row r="1377" spans="1:5" ht="15">
      <c r="A1377" s="456" t="s">
        <v>3643</v>
      </c>
      <c r="C1377" s="414">
        <v>1</v>
      </c>
      <c r="D1377" s="415">
        <v>5</v>
      </c>
      <c r="E1377" s="416">
        <v>0</v>
      </c>
    </row>
    <row r="1378" spans="1:5" ht="15">
      <c r="A1378" s="456" t="s">
        <v>3644</v>
      </c>
      <c r="C1378" s="414">
        <v>1</v>
      </c>
      <c r="D1378" s="415">
        <v>2</v>
      </c>
      <c r="E1378" s="416">
        <v>2</v>
      </c>
    </row>
    <row r="1379" spans="1:5" ht="15">
      <c r="A1379" s="454" t="s">
        <v>31</v>
      </c>
      <c r="C1379" s="414">
        <v>5</v>
      </c>
      <c r="D1379" s="415">
        <v>3</v>
      </c>
      <c r="E1379" s="416">
        <v>3</v>
      </c>
    </row>
    <row r="1380" spans="1:5" ht="15">
      <c r="A1380" s="457" t="s">
        <v>2718</v>
      </c>
      <c r="C1380" s="414">
        <v>4</v>
      </c>
      <c r="D1380" s="415">
        <v>0</v>
      </c>
      <c r="E1380" s="416">
        <v>4</v>
      </c>
    </row>
    <row r="1381" spans="1:5" ht="15">
      <c r="A1381" s="457" t="s">
        <v>694</v>
      </c>
      <c r="C1381" s="414">
        <v>7</v>
      </c>
      <c r="D1381" s="415">
        <v>6</v>
      </c>
      <c r="E1381" s="416">
        <v>5</v>
      </c>
    </row>
    <row r="1382" spans="1:5" ht="15">
      <c r="A1382" s="456" t="s">
        <v>3645</v>
      </c>
      <c r="C1382" s="414">
        <v>5</v>
      </c>
      <c r="D1382" s="415">
        <v>2</v>
      </c>
      <c r="E1382" s="416">
        <v>3</v>
      </c>
    </row>
    <row r="1383" spans="1:5" ht="15">
      <c r="A1383" s="457" t="s">
        <v>3685</v>
      </c>
      <c r="C1383" s="414">
        <v>1</v>
      </c>
      <c r="D1383" s="415">
        <v>2</v>
      </c>
      <c r="E1383" s="416">
        <v>3</v>
      </c>
    </row>
    <row r="1384" spans="1:5" ht="15">
      <c r="A1384" s="457" t="s">
        <v>686</v>
      </c>
      <c r="C1384" s="414">
        <v>2</v>
      </c>
      <c r="D1384" s="415">
        <v>0</v>
      </c>
      <c r="E1384" s="416">
        <v>0</v>
      </c>
    </row>
    <row r="1385" spans="1:5" ht="15">
      <c r="A1385" s="454" t="s">
        <v>33</v>
      </c>
      <c r="C1385" s="414">
        <v>1</v>
      </c>
      <c r="D1385" s="415">
        <v>0</v>
      </c>
      <c r="E1385" s="416">
        <v>2</v>
      </c>
    </row>
    <row r="1386" spans="1:5" ht="15">
      <c r="A1386" s="454" t="s">
        <v>37</v>
      </c>
      <c r="C1386" s="414">
        <v>0</v>
      </c>
      <c r="D1386" s="415">
        <v>1</v>
      </c>
      <c r="E1386" s="416">
        <v>1</v>
      </c>
    </row>
    <row r="1387" spans="1:5" ht="15">
      <c r="A1387" s="456" t="s">
        <v>143</v>
      </c>
      <c r="C1387" s="414">
        <v>0</v>
      </c>
      <c r="D1387" s="415">
        <v>0</v>
      </c>
      <c r="E1387" s="416">
        <v>2</v>
      </c>
    </row>
    <row r="1388" spans="1:5" ht="15">
      <c r="A1388" s="456" t="s">
        <v>3646</v>
      </c>
      <c r="C1388" s="414">
        <v>2</v>
      </c>
      <c r="D1388" s="415">
        <v>3</v>
      </c>
      <c r="E1388" s="416">
        <v>2</v>
      </c>
    </row>
    <row r="1389" spans="1:5" ht="15">
      <c r="A1389" s="457" t="s">
        <v>2721</v>
      </c>
      <c r="C1389" s="414">
        <v>0</v>
      </c>
      <c r="D1389" s="415">
        <v>1</v>
      </c>
      <c r="E1389" s="416">
        <v>0</v>
      </c>
    </row>
    <row r="1390" spans="1:5" ht="15">
      <c r="A1390" s="455" t="s">
        <v>1351</v>
      </c>
      <c r="C1390" s="414">
        <v>0</v>
      </c>
      <c r="D1390" s="415">
        <v>0</v>
      </c>
      <c r="E1390" s="416">
        <v>0</v>
      </c>
    </row>
    <row r="1391" spans="1:5" ht="15">
      <c r="A1391" s="457" t="s">
        <v>2722</v>
      </c>
      <c r="C1391" s="414">
        <v>1</v>
      </c>
      <c r="D1391" s="415">
        <v>2</v>
      </c>
      <c r="E1391" s="416">
        <v>2</v>
      </c>
    </row>
    <row r="1392" spans="1:5" ht="15">
      <c r="A1392" s="456" t="s">
        <v>3647</v>
      </c>
      <c r="C1392" s="414">
        <v>1</v>
      </c>
      <c r="D1392" s="415">
        <v>0</v>
      </c>
      <c r="E1392" s="416">
        <v>0</v>
      </c>
    </row>
    <row r="1393" spans="1:5" ht="15">
      <c r="A1393" s="457" t="s">
        <v>2727</v>
      </c>
      <c r="C1393" s="414">
        <v>3</v>
      </c>
      <c r="D1393" s="415">
        <v>4</v>
      </c>
      <c r="E1393" s="416">
        <v>3</v>
      </c>
    </row>
    <row r="1394" spans="1:5" ht="15">
      <c r="A1394" s="454" t="s">
        <v>1671</v>
      </c>
      <c r="C1394" s="414">
        <v>1</v>
      </c>
      <c r="D1394" s="415">
        <v>1</v>
      </c>
      <c r="E1394" s="416">
        <v>6</v>
      </c>
    </row>
    <row r="1395" spans="1:5" ht="15">
      <c r="A1395" s="457" t="s">
        <v>180</v>
      </c>
      <c r="C1395" s="414">
        <v>3</v>
      </c>
      <c r="D1395" s="415">
        <v>5</v>
      </c>
      <c r="E1395" s="416">
        <v>2</v>
      </c>
    </row>
    <row r="1396" spans="1:5" ht="15">
      <c r="A1396" s="457" t="s">
        <v>2710</v>
      </c>
      <c r="C1396" s="414">
        <v>0</v>
      </c>
      <c r="D1396" s="415">
        <v>3</v>
      </c>
      <c r="E1396" s="416">
        <v>0</v>
      </c>
    </row>
    <row r="1397" spans="1:5" ht="15">
      <c r="A1397" s="457" t="s">
        <v>2217</v>
      </c>
      <c r="C1397" s="414">
        <v>4</v>
      </c>
      <c r="D1397" s="415">
        <v>1</v>
      </c>
      <c r="E1397" s="416">
        <v>3</v>
      </c>
    </row>
    <row r="1398" spans="1:5" ht="15">
      <c r="A1398" s="457" t="s">
        <v>2729</v>
      </c>
      <c r="C1398" s="414">
        <v>0</v>
      </c>
      <c r="D1398" s="415">
        <v>0</v>
      </c>
      <c r="E1398" s="416">
        <v>3</v>
      </c>
    </row>
    <row r="1399" spans="1:5" ht="15">
      <c r="A1399" s="457" t="s">
        <v>155</v>
      </c>
      <c r="C1399" s="414">
        <v>0</v>
      </c>
      <c r="D1399" s="415">
        <v>2</v>
      </c>
      <c r="E1399" s="416">
        <v>3</v>
      </c>
    </row>
    <row r="1400" spans="1:5" ht="15">
      <c r="A1400" s="456" t="s">
        <v>3648</v>
      </c>
      <c r="C1400" s="414">
        <v>3</v>
      </c>
      <c r="D1400" s="415">
        <v>6</v>
      </c>
      <c r="E1400" s="416">
        <v>2</v>
      </c>
    </row>
    <row r="1401" spans="1:5" ht="15">
      <c r="A1401" s="457" t="s">
        <v>2730</v>
      </c>
      <c r="C1401" s="414">
        <v>7</v>
      </c>
      <c r="D1401" s="415">
        <v>8</v>
      </c>
      <c r="E1401" s="416">
        <v>3</v>
      </c>
    </row>
    <row r="1402" spans="1:5" ht="15">
      <c r="A1402" s="457" t="s">
        <v>2728</v>
      </c>
      <c r="C1402" s="414">
        <v>0</v>
      </c>
      <c r="D1402" s="415">
        <v>0</v>
      </c>
      <c r="E1402" s="416">
        <v>1</v>
      </c>
    </row>
    <row r="1403" spans="1:5" ht="15">
      <c r="A1403" s="457" t="s">
        <v>2709</v>
      </c>
      <c r="C1403" s="414">
        <v>1</v>
      </c>
      <c r="D1403" s="415">
        <v>1</v>
      </c>
      <c r="E1403" s="416">
        <v>0</v>
      </c>
    </row>
    <row r="1404" spans="1:5" ht="15">
      <c r="A1404" s="457" t="s">
        <v>658</v>
      </c>
      <c r="C1404" s="414">
        <v>2</v>
      </c>
      <c r="D1404" s="415">
        <v>1</v>
      </c>
      <c r="E1404" s="416">
        <v>1</v>
      </c>
    </row>
    <row r="1405" spans="1:5" ht="15">
      <c r="A1405" s="454" t="s">
        <v>1655</v>
      </c>
      <c r="C1405" s="414">
        <v>0</v>
      </c>
      <c r="D1405" s="415">
        <v>2</v>
      </c>
      <c r="E1405" s="416">
        <v>2</v>
      </c>
    </row>
    <row r="1408" spans="1:5">
      <c r="C1408" s="1">
        <f>SUM(C1270:C1407)</f>
        <v>290</v>
      </c>
      <c r="D1408" s="1">
        <f>SUM(D1270:D1407)</f>
        <v>328</v>
      </c>
      <c r="E1408" s="1">
        <f>SUM(E1270:E1407)</f>
        <v>286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zoomScaleNormal="100" workbookViewId="0">
      <pane xSplit="2" topLeftCell="CZ1" activePane="topRight" state="frozen"/>
      <selection pane="topRight" activeCell="B9" sqref="B9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45555.824999999961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2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2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2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642">
        <v>2149.9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50624.749999999927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2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2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2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642">
        <v>2321.4999999999995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3620</v>
      </c>
      <c r="B8" s="45">
        <f t="shared" si="0"/>
        <v>10903.099999999999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2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2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2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642">
        <v>2011.6999999999998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67266.762499999968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2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2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2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642">
        <v>2826.7000000000003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45594.250000000015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2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2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2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642">
        <v>2106.6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43634.224999999955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2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2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2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642">
        <v>2478.5999999999995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20384.949999999964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2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2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2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642">
        <v>2953.5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54788.750000000029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2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2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2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642">
        <v>2572.5000000000005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3621</v>
      </c>
      <c r="B14" s="45">
        <f t="shared" si="0"/>
        <v>9484.5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2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2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2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642">
        <v>1514.8000000000002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2717</v>
      </c>
      <c r="B15" s="45">
        <f t="shared" si="0"/>
        <v>30584.074999999997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2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2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2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642">
        <v>1458.5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3622</v>
      </c>
      <c r="B16" s="45">
        <f t="shared" si="0"/>
        <v>10174.300000000001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2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2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2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642">
        <v>1837.8999999999999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60636.449999999917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2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2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2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642">
        <v>2460.8999999999996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2848</v>
      </c>
      <c r="B18" s="45">
        <f t="shared" si="0"/>
        <v>32021.624999999993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2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2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2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642">
        <v>1201.6999999999998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55561.975000000071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2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2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2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642">
        <v>2148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2707</v>
      </c>
      <c r="B20" s="45">
        <f t="shared" si="0"/>
        <v>32595.924999999992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2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2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2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642">
        <v>3570.1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3623</v>
      </c>
      <c r="B21" s="45">
        <f t="shared" si="0"/>
        <v>9920.9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2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2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2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642">
        <v>1793.1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61858.424999999988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2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2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2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642">
        <v>2212.5000000000005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46815.44999999999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2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2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2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642">
        <v>3446.85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48599.987500000047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2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2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2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642">
        <v>2186.5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43127.725000000013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2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2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2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642">
        <v>1672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3624</v>
      </c>
      <c r="B26" s="45">
        <f t="shared" si="0"/>
        <v>10411.5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2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2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2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642">
        <v>2041.6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46598.67500000001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2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2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2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642">
        <v>2269.6999999999998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3625</v>
      </c>
      <c r="B28" s="45">
        <f t="shared" si="0"/>
        <v>11343.000000000002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2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2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2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642">
        <v>2973.6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2720</v>
      </c>
      <c r="B29" s="45">
        <f t="shared" si="0"/>
        <v>34208.82499999999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2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2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2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642">
        <v>1408.2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63169.662500000006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2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2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2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642">
        <v>1566.4999999999998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63293.125000000073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2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2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2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642">
        <v>3796.9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39087.025000000016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2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2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2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642">
        <v>1591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58307.625000000058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2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2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2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642">
        <v>2626.0999999999995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62858.862499999996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2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2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2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642">
        <v>3024.2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46212.674999999988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2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2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2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642">
        <v>2205.2000000000003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53294.200000000026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2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2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2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642">
        <v>2165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2716</v>
      </c>
      <c r="B37" s="45">
        <f t="shared" si="0"/>
        <v>28677.5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2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2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2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642">
        <v>1130.1000000000001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3626</v>
      </c>
      <c r="B38" s="45">
        <f t="shared" ref="B38:B69" si="1">SUM(D38:ZZ38)</f>
        <v>8594.7000000000007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2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2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2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642">
        <v>2017.5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63906.949999999961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2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2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2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642">
        <v>1984.3999999999999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31990.062500000036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2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2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2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642">
        <v>1257.4000000000001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3655</v>
      </c>
      <c r="B41" s="45">
        <f t="shared" si="1"/>
        <v>10349.500000000002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2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2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2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642">
        <v>2006.6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57396.262499999924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2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2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2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642">
        <v>2756.2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2725</v>
      </c>
      <c r="B43" s="45">
        <f t="shared" si="1"/>
        <v>33015.724999999991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2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2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2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642">
        <v>1944.9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3627</v>
      </c>
      <c r="B44" s="45">
        <f t="shared" si="1"/>
        <v>9569.9000000000015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2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2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2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642">
        <v>2299.3000000000006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53124.94999999999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2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2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2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642">
        <v>3146.5999999999995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3628</v>
      </c>
      <c r="B46" s="45">
        <f t="shared" si="1"/>
        <v>8424.4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2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2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2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642">
        <v>1426.6000000000001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42260.425000000003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2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2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2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642">
        <v>2695.7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62481.525000000111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2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2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2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642">
        <v>2184.3999999999996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3629</v>
      </c>
      <c r="B49" s="45">
        <f t="shared" si="1"/>
        <v>11737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2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2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2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642">
        <v>3398.8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59017.274999999943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2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2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2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642">
        <v>1593.8999999999999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41909.974999999984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2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2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2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642">
        <v>1803.4000000000003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3630</v>
      </c>
      <c r="B52" s="45">
        <f t="shared" si="1"/>
        <v>11599.4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2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2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2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642">
        <v>2651.2999999999997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2719</v>
      </c>
      <c r="B53" s="45">
        <f t="shared" si="1"/>
        <v>34811.725000000006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2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2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2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642">
        <v>2579.9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44915.225000000035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2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2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2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642">
        <v>1561.3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2711</v>
      </c>
      <c r="B55" s="45">
        <f t="shared" si="1"/>
        <v>33934.374999999993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2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2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2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642">
        <v>3162.2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3631</v>
      </c>
      <c r="B56" s="45">
        <f t="shared" si="1"/>
        <v>11389.300000000001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2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2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2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642">
        <v>2791.4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43444.912499999962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2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2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2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642">
        <v>1171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3632</v>
      </c>
      <c r="B58" s="45">
        <f t="shared" si="1"/>
        <v>10240.600000000002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2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2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2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642">
        <v>1958.8000000000002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2733</v>
      </c>
      <c r="B59" s="45">
        <f t="shared" si="1"/>
        <v>30375.725000000002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2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2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2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642">
        <v>2256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65198.72499999994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2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2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2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642">
        <v>3799.6000000000004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2732</v>
      </c>
      <c r="B61" s="45">
        <f t="shared" si="1"/>
        <v>27797.075000000001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2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2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2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642">
        <v>1850.6999999999998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56885.425000000061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2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2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2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642">
        <v>2383.8000000000002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3633</v>
      </c>
      <c r="B63" s="45">
        <f t="shared" si="1"/>
        <v>10871.999999999998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2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2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2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642">
        <v>1616.3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2715</v>
      </c>
      <c r="B64" s="45">
        <f t="shared" si="1"/>
        <v>34947.874999999985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2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2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2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642">
        <v>3106.7000000000003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52448.262499999968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2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2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2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642">
        <v>1671.1000000000001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66219.499999999913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2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2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2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642">
        <v>2783.7999999999997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62491.662499999984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2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2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2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642">
        <v>3792.0999999999995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17807.299999999981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2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2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2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642">
        <v>1481.1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42890.450000000019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2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2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2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642">
        <v>1165.1000000000001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3634</v>
      </c>
      <c r="B70" s="45">
        <f t="shared" ref="B70:B101" si="2">SUM(D70:ZZ70)</f>
        <v>10207.800000000001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2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2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2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642">
        <v>1887.5999999999997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2726</v>
      </c>
      <c r="B71" s="45">
        <f t="shared" si="2"/>
        <v>33825.249999999993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2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2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2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642">
        <v>3537.7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48124.862499999981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2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2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2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642">
        <v>3083.4999999999995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55305.825000000012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2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2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2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642">
        <v>1723.3999999999999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3635</v>
      </c>
      <c r="B74" s="45">
        <f t="shared" si="2"/>
        <v>9391.3000000000011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2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2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2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642">
        <v>1092.3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3636</v>
      </c>
      <c r="B75" s="45">
        <f t="shared" si="2"/>
        <v>10019.9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2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2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2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642">
        <v>1630.4999999999998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59501.099999999948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2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2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2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642">
        <v>2940.8999999999996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46949.462500000016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2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2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2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642">
        <v>3169.7000000000007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42101.725000000035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2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2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2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642">
        <v>1144.3000000000002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49548.475000000042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2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2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2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642">
        <v>2106.3000000000002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3637</v>
      </c>
      <c r="B80" s="45">
        <f t="shared" si="2"/>
        <v>10114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2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2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2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642">
        <v>1266.2999999999997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53967.237500000025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2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2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2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642">
        <v>1952.5000000000002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65397.875000000087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2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2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2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642">
        <v>3273.2999999999997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2712</v>
      </c>
      <c r="B83" s="45">
        <f t="shared" si="2"/>
        <v>36285.350000000006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2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2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2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642">
        <v>3149.7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59473.150000000045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2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2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2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642">
        <v>2488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54007.087499999965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2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2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2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642">
        <v>2646.7000000000003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2713</v>
      </c>
      <c r="B86" s="45">
        <f t="shared" si="2"/>
        <v>31907.250000000007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2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2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2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642">
        <v>1624.4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3638</v>
      </c>
      <c r="B87" s="45">
        <f t="shared" si="2"/>
        <v>10180.500000000002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2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2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2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642">
        <v>1921.5999999999997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3639</v>
      </c>
      <c r="B88" s="45">
        <f t="shared" si="2"/>
        <v>12462.100000000002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2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2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2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642">
        <v>2211.3000000000002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40756.525000000023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2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2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2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642">
        <v>2102.1999999999998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64668.162500000108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2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2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2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642">
        <v>2762.4999999999995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61162.599999999897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2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2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2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642">
        <v>2822.7000000000003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2708</v>
      </c>
      <c r="B92" s="45">
        <f t="shared" si="2"/>
        <v>33469.125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2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2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2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642">
        <v>3663.5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2734</v>
      </c>
      <c r="B93" s="45">
        <f t="shared" si="2"/>
        <v>31332.650000000005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2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2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2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642">
        <v>1893.8000000000002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3640</v>
      </c>
      <c r="B94" s="45">
        <f t="shared" si="2"/>
        <v>8777.3000000000011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2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2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2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642">
        <v>1782.6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3641</v>
      </c>
      <c r="B95" s="45">
        <f t="shared" si="2"/>
        <v>8705.1500000000015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2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2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2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642">
        <v>831.6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66741.449999999939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2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2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2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642">
        <v>3264.1000000000004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46334.137500000012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2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2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2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642">
        <v>1782.6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55728.500000000015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2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2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2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642">
        <v>2934.4000000000005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2723</v>
      </c>
      <c r="B99" s="45">
        <f t="shared" si="2"/>
        <v>36298.724999999999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2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2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2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642">
        <v>2646.9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64230.612500000017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2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2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2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642">
        <v>2856.7999999999997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57328.737499999916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2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2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2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642">
        <v>2864.7999999999997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64881.925000000068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2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2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2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642">
        <v>2740.4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2724</v>
      </c>
      <c r="B103" s="45">
        <f t="shared" si="3"/>
        <v>31242.55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2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2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2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642">
        <v>2955.1000000000004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3642</v>
      </c>
      <c r="B104" s="45">
        <f t="shared" si="3"/>
        <v>8466.6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2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2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2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642">
        <v>1116.2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41922.837500000009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2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2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2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642">
        <v>1126.3999999999999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62324.525000000009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2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2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2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642">
        <v>2739.1000000000004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60135.375000000051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2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2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2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642">
        <v>2844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55092.950000000092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2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2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2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642">
        <v>1918.3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59204.39999999982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2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2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2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642">
        <v>2599.2000000000003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56281.000000000015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2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2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2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642">
        <v>1448.1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2714</v>
      </c>
      <c r="B111" s="45">
        <f t="shared" si="3"/>
        <v>26582.3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2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2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2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642">
        <v>1288.4000000000001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2832</v>
      </c>
      <c r="B112" s="45">
        <f t="shared" si="3"/>
        <v>33859.424999999996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2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2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2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642">
        <v>2024.0000000000005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3643</v>
      </c>
      <c r="B113" s="45">
        <f t="shared" si="3"/>
        <v>9356.5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2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2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2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642">
        <v>1555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3644</v>
      </c>
      <c r="B114" s="45">
        <f t="shared" si="3"/>
        <v>11269.9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2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2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2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642">
        <v>2306.9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66653.887499999983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2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2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2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642">
        <v>2536.7999999999997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2718</v>
      </c>
      <c r="B116" s="45">
        <f t="shared" si="3"/>
        <v>33903.275000000009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2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2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2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642">
        <v>3918.9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49584.099999999919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2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2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2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642">
        <v>1748.5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3645</v>
      </c>
      <c r="B118" s="45">
        <f t="shared" si="3"/>
        <v>10022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2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2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2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642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3685</v>
      </c>
      <c r="B119" s="45">
        <f t="shared" si="3"/>
        <v>10217.6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2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2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2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642">
        <v>1783.2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53986.912500000057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2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2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2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642">
        <v>2687.8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64983.812500000044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2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2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2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642">
        <v>3627.8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62168.338749999995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2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2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2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642">
        <v>2839.3999999999996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63136.375000000087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2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2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2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642">
        <v>2725.1000000000004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3646</v>
      </c>
      <c r="B124" s="45">
        <f t="shared" si="3"/>
        <v>9031.9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2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2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2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642">
        <v>1684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2721</v>
      </c>
      <c r="B125" s="45">
        <f t="shared" si="3"/>
        <v>32559.200000000001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2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2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2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642">
        <v>3257.2999999999997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66569.47500000002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2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2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2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642">
        <v>3098.5999999999995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2722</v>
      </c>
      <c r="B127" s="45">
        <f t="shared" si="3"/>
        <v>33912.725000000006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2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2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2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642">
        <v>1916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3647</v>
      </c>
      <c r="B128" s="45">
        <f t="shared" si="3"/>
        <v>8883.2999999999993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2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2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2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642">
        <v>1995.3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2727</v>
      </c>
      <c r="B129" s="45">
        <f t="shared" si="3"/>
        <v>29032.525000000001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2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2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2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642">
        <v>1916.6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52697.637499999983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2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2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2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642">
        <v>2362.7000000000003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47091.775000000045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2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2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2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642">
        <v>2902.9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2710</v>
      </c>
      <c r="B132" s="45">
        <f t="shared" si="3"/>
        <v>33613.85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2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2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2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642">
        <v>2595.0000000000005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42669.775000000038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2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2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2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642">
        <v>1915.5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2729</v>
      </c>
      <c r="B134" s="45">
        <f t="shared" ref="B134:B141" si="4">SUM(D134:ZZ134)</f>
        <v>31926.350000000009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2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2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2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642">
        <v>1535.0000000000002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66248.912499999889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2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2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2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642">
        <v>2922.9000000000005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3648</v>
      </c>
      <c r="B136" s="45">
        <f t="shared" si="4"/>
        <v>10532.600000000002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2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2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2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642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2730</v>
      </c>
      <c r="B137" s="45">
        <f t="shared" si="4"/>
        <v>29825.25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2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2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2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642">
        <v>1753.5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2728</v>
      </c>
      <c r="B138" s="45">
        <f t="shared" si="4"/>
        <v>36000.049999999988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2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2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2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642">
        <v>2990.1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2709</v>
      </c>
      <c r="B139" s="45">
        <f t="shared" si="4"/>
        <v>31279.3125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2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2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2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642">
        <v>1993.8999999999999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57306.312499999985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2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2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2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642">
        <v>1571.6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63201.887499999997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2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2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2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642">
        <v>1577.5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2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28625.712500000012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2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2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2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8376.0375000000513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2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2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2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34369.674999999981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2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2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2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2736</v>
      </c>
      <c r="B146" s="45">
        <f t="shared" si="5"/>
        <v>18403.850000000002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2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2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2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27339.662499999944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2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2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2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36150.850000000013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2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2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2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35577.175000000039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2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2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2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37508.662499999962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2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2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2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2639.6124999999852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2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2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2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32959.000000000015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2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2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2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2586.8999999999537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2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2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2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51433.112500000039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2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2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2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14093.124999999975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2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2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2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22830.375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2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2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2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44046.712500000052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2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2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2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28591.324999999983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2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2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2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2578.8374999999728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2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2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2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39907.337499999994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2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2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2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2731</v>
      </c>
      <c r="B161" s="45">
        <f t="shared" si="5"/>
        <v>19370.699999999997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2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2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2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2390.174999999972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2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2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2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43435.387499999997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2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2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2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13518.950000000003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2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2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2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8000.5374999999458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2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2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2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23507.249999999847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2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2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2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2351.2999999999929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2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2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2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46528.724999999962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2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2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2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31453.849999999984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2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2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2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16021.312500000056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2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2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2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30229.100000000013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2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2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2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7730.1125000000065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2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2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2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13585.999999999993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2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2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2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12180.350000000009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2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2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2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29323.400000000009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2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2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2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21163.875000000011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2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2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2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10529.750000000091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2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2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2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9430.1375000000025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2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2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2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46418.362499999923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2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2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2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31683.650000000009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2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2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2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4215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53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53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53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10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53"/>
      <c r="CK193" s="49"/>
      <c r="CP193" s="49"/>
      <c r="CU193" s="49"/>
      <c r="CZ193" s="49"/>
      <c r="DA193" s="18"/>
      <c r="DE193" s="49"/>
    </row>
    <row r="194" spans="1:10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53"/>
      <c r="CK194" s="49"/>
      <c r="CP194" s="49"/>
      <c r="CU194" s="49"/>
      <c r="CZ194" s="49"/>
      <c r="DA194" s="18"/>
      <c r="DE194" s="49"/>
    </row>
    <row r="195" spans="1:10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53"/>
      <c r="CK195" s="49"/>
      <c r="CP195" s="49"/>
      <c r="CU195" s="49"/>
      <c r="CZ195" s="49"/>
      <c r="DA195" s="18"/>
      <c r="DE195" s="49"/>
    </row>
    <row r="196" spans="1:10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53"/>
      <c r="CK196" s="49"/>
      <c r="CP196" s="49"/>
      <c r="CU196" s="49"/>
      <c r="CZ196" s="49"/>
      <c r="DA196" s="18"/>
      <c r="DE196" s="49"/>
    </row>
    <row r="197" spans="1:10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53"/>
      <c r="CK197" s="49"/>
      <c r="CP197" s="49"/>
      <c r="CU197" s="49"/>
      <c r="CZ197" s="49"/>
      <c r="DA197" s="18"/>
      <c r="DE197" s="49"/>
    </row>
    <row r="198" spans="1:10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53"/>
      <c r="CK198" s="49"/>
      <c r="CP198" s="49"/>
      <c r="CU198" s="49"/>
      <c r="CZ198" s="49"/>
      <c r="DA198" s="18"/>
      <c r="DE198" s="49"/>
    </row>
    <row r="199" spans="1:10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53"/>
      <c r="CK199" s="49"/>
      <c r="CP199" s="49"/>
      <c r="CU199" s="49"/>
      <c r="CZ199" s="49"/>
      <c r="DA199" s="18"/>
      <c r="DE199" s="49"/>
    </row>
    <row r="200" spans="1:10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53"/>
      <c r="CK200" s="49"/>
      <c r="CP200" s="49"/>
      <c r="CU200" s="49"/>
      <c r="CZ200" s="49"/>
      <c r="DA200" s="18"/>
      <c r="DE200" s="49"/>
    </row>
    <row r="201" spans="1:10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53"/>
      <c r="CK201" s="49"/>
      <c r="CP201" s="49"/>
      <c r="CU201" s="49"/>
      <c r="CZ201" s="49"/>
      <c r="DA201" s="18"/>
      <c r="DE201" s="49"/>
    </row>
    <row r="202" spans="1:10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53"/>
      <c r="CK202" s="49"/>
      <c r="CP202" s="49"/>
      <c r="CU202" s="49"/>
      <c r="CZ202" s="49"/>
      <c r="DA202" s="18"/>
      <c r="DE202" s="49"/>
    </row>
    <row r="203" spans="1:10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53"/>
      <c r="CK203" s="49"/>
      <c r="CP203" s="49"/>
      <c r="CU203" s="49"/>
      <c r="CZ203" s="49"/>
      <c r="DA203" s="18"/>
      <c r="DE203" s="49"/>
    </row>
    <row r="204" spans="1:10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53"/>
      <c r="CK204" s="49"/>
      <c r="CP204" s="49"/>
      <c r="CU204" s="49"/>
      <c r="CZ204" s="49"/>
      <c r="DA204" s="18"/>
      <c r="DE204" s="49"/>
    </row>
    <row r="205" spans="1:10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53"/>
      <c r="CK205" s="49"/>
      <c r="CP205" s="49"/>
      <c r="CU205" s="49"/>
      <c r="CZ205" s="49"/>
      <c r="DA205" s="18"/>
      <c r="DE205" s="49"/>
    </row>
    <row r="206" spans="1:10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53"/>
      <c r="CK206" s="49"/>
      <c r="CP206" s="49"/>
      <c r="CU206" s="49"/>
      <c r="CZ206" s="49"/>
      <c r="DA206" s="18"/>
      <c r="DE206" s="49"/>
    </row>
    <row r="207" spans="1:10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53"/>
      <c r="CK207" s="49"/>
      <c r="CP207" s="49"/>
      <c r="CU207" s="49"/>
      <c r="CZ207" s="49"/>
      <c r="DA207" s="18"/>
      <c r="DE207" s="49"/>
    </row>
    <row r="208" spans="1:10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53"/>
      <c r="CK208" s="49"/>
      <c r="CP208" s="49"/>
      <c r="CU208" s="49"/>
      <c r="CZ208" s="49"/>
      <c r="DA208" s="18"/>
      <c r="DE208" s="49"/>
    </row>
    <row r="209" spans="4:10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53"/>
      <c r="CK209" s="49"/>
      <c r="CP209" s="49"/>
      <c r="CU209" s="49"/>
      <c r="CZ209" s="49"/>
      <c r="DA209" s="18"/>
      <c r="DE209" s="49"/>
    </row>
    <row r="210" spans="4:10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53"/>
      <c r="CK210" s="49"/>
      <c r="CP210" s="49"/>
      <c r="CU210" s="49"/>
      <c r="CZ210" s="49"/>
      <c r="DA210" s="18"/>
      <c r="DE210" s="49"/>
    </row>
    <row r="211" spans="4:10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53"/>
      <c r="CK211" s="49"/>
      <c r="CP211" s="49"/>
      <c r="CU211" s="49"/>
      <c r="CZ211" s="49"/>
      <c r="DA211" s="18"/>
      <c r="DE211" s="49"/>
    </row>
    <row r="212" spans="4:10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53"/>
      <c r="CK212" s="49"/>
      <c r="CP212" s="49"/>
      <c r="CU212" s="49"/>
      <c r="CZ212" s="49"/>
      <c r="DA212" s="18"/>
      <c r="DE212" s="49"/>
    </row>
    <row r="213" spans="4:10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53"/>
      <c r="CK213" s="49"/>
      <c r="CP213" s="49"/>
      <c r="CU213" s="49"/>
      <c r="CZ213" s="49"/>
      <c r="DA213" s="18"/>
      <c r="DE213" s="49"/>
    </row>
    <row r="214" spans="4:10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53"/>
      <c r="CK214" s="49"/>
      <c r="CP214" s="49"/>
      <c r="CU214" s="49"/>
      <c r="CZ214" s="49"/>
      <c r="DA214" s="18"/>
      <c r="DE214" s="49"/>
    </row>
    <row r="215" spans="4:10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53"/>
      <c r="CK215" s="49"/>
      <c r="CP215" s="49"/>
      <c r="CU215" s="49"/>
      <c r="CZ215" s="49"/>
      <c r="DA215" s="18"/>
      <c r="DE215" s="49"/>
    </row>
    <row r="216" spans="4:10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53"/>
      <c r="CK216" s="49"/>
      <c r="CP216" s="49"/>
      <c r="CU216" s="49"/>
      <c r="CZ216" s="49"/>
      <c r="DA216" s="18"/>
      <c r="DE216" s="49"/>
    </row>
    <row r="217" spans="4:10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53"/>
      <c r="CK217" s="49"/>
      <c r="CP217" s="49"/>
      <c r="CU217" s="49"/>
      <c r="CZ217" s="49"/>
      <c r="DA217" s="18"/>
      <c r="DE217" s="49"/>
    </row>
    <row r="218" spans="4:10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53"/>
      <c r="CK218" s="49"/>
      <c r="CP218" s="49"/>
      <c r="CU218" s="49"/>
      <c r="CZ218" s="49"/>
      <c r="DA218" s="18"/>
      <c r="DE218" s="49"/>
    </row>
    <row r="219" spans="4:10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53"/>
      <c r="CK219" s="49"/>
      <c r="CP219" s="49"/>
      <c r="CU219" s="49"/>
      <c r="CZ219" s="49"/>
      <c r="DA219" s="18"/>
      <c r="DE219" s="49"/>
    </row>
    <row r="220" spans="4:10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53"/>
      <c r="CK220" s="49"/>
      <c r="CP220" s="49"/>
      <c r="CU220" s="49"/>
      <c r="CZ220" s="49"/>
      <c r="DA220" s="18"/>
      <c r="DE220" s="49"/>
    </row>
    <row r="221" spans="4:10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53"/>
      <c r="CK221" s="49"/>
      <c r="CP221" s="49"/>
      <c r="CU221" s="49"/>
      <c r="CZ221" s="49"/>
      <c r="DA221" s="18"/>
      <c r="DE221" s="49"/>
    </row>
    <row r="222" spans="4:10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53"/>
      <c r="CK222" s="49"/>
      <c r="CP222" s="49"/>
      <c r="CU222" s="49"/>
      <c r="CZ222" s="49"/>
      <c r="DA222" s="18"/>
      <c r="DE222" s="49"/>
    </row>
    <row r="223" spans="4:10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53"/>
      <c r="CK223" s="49"/>
      <c r="CP223" s="49"/>
      <c r="CU223" s="49"/>
      <c r="CZ223" s="49"/>
      <c r="DA223" s="18"/>
      <c r="DE223" s="49"/>
    </row>
    <row r="224" spans="4:10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53"/>
      <c r="CK224" s="49"/>
      <c r="CP224" s="49"/>
      <c r="CU224" s="49"/>
      <c r="CZ224" s="49"/>
      <c r="DA224" s="18"/>
      <c r="DE224" s="49"/>
    </row>
    <row r="225" spans="12:10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53"/>
      <c r="CK225" s="49"/>
      <c r="CP225" s="49"/>
      <c r="CU225" s="49"/>
      <c r="CZ225" s="49"/>
      <c r="DA225" s="18"/>
      <c r="DE225" s="49"/>
    </row>
    <row r="226" spans="12:10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53"/>
      <c r="CK226" s="49"/>
      <c r="CP226" s="49"/>
      <c r="CU226" s="49"/>
      <c r="CZ226" s="49"/>
      <c r="DA226" s="18"/>
      <c r="DE226" s="49"/>
    </row>
    <row r="227" spans="12:10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53"/>
      <c r="CK227" s="49"/>
      <c r="CP227" s="49"/>
      <c r="CU227" s="49"/>
      <c r="CZ227" s="49"/>
      <c r="DA227" s="18"/>
      <c r="DE227" s="49"/>
    </row>
    <row r="228" spans="12:10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53"/>
      <c r="CK228" s="49"/>
      <c r="CP228" s="49"/>
      <c r="CU228" s="49"/>
      <c r="CZ228" s="49"/>
      <c r="DA228" s="18"/>
      <c r="DE228" s="49"/>
    </row>
    <row r="229" spans="12:10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53"/>
      <c r="CK229" s="49"/>
      <c r="CP229" s="49"/>
      <c r="CU229" s="49"/>
      <c r="CZ229" s="49"/>
      <c r="DA229" s="18"/>
      <c r="DE229" s="49"/>
    </row>
    <row r="230" spans="12:10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53"/>
      <c r="CK230" s="49"/>
      <c r="CP230" s="49"/>
      <c r="CU230" s="49"/>
      <c r="CZ230" s="49"/>
      <c r="DA230" s="18"/>
      <c r="DE230" s="49"/>
    </row>
    <row r="231" spans="12:10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53"/>
      <c r="CK231" s="49"/>
      <c r="CP231" s="49"/>
      <c r="CU231" s="49"/>
      <c r="CZ231" s="49"/>
      <c r="DA231" s="18"/>
      <c r="DE231" s="49"/>
    </row>
    <row r="232" spans="12:10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53"/>
      <c r="CK232" s="49"/>
      <c r="CP232" s="49"/>
      <c r="CU232" s="49"/>
      <c r="CZ232" s="49"/>
      <c r="DA232" s="18"/>
      <c r="DE232" s="49"/>
    </row>
    <row r="233" spans="12:10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53"/>
      <c r="CK233" s="49"/>
      <c r="CP233" s="49"/>
      <c r="CU233" s="49"/>
      <c r="CZ233" s="49"/>
      <c r="DA233" s="18"/>
      <c r="DE233" s="49"/>
    </row>
    <row r="234" spans="12:10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53"/>
      <c r="CK234" s="49"/>
      <c r="CP234" s="49"/>
      <c r="CU234" s="49"/>
      <c r="CZ234" s="49"/>
      <c r="DA234" s="18"/>
      <c r="DE234" s="49"/>
    </row>
    <row r="235" spans="12:10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53"/>
      <c r="CK235" s="49"/>
      <c r="CP235" s="49"/>
      <c r="CU235" s="49"/>
      <c r="CZ235" s="49"/>
      <c r="DA235" s="18"/>
      <c r="DE235" s="49"/>
    </row>
    <row r="236" spans="12:10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53"/>
      <c r="CK236" s="49"/>
      <c r="CP236" s="49"/>
      <c r="CU236" s="49"/>
      <c r="CZ236" s="49"/>
      <c r="DA236" s="18"/>
      <c r="DE236" s="49"/>
    </row>
    <row r="237" spans="12:10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53"/>
      <c r="CK237" s="49"/>
      <c r="CP237" s="49"/>
      <c r="CU237" s="49"/>
      <c r="CZ237" s="49"/>
      <c r="DA237" s="18"/>
      <c r="DE237" s="49"/>
    </row>
    <row r="238" spans="12:10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53"/>
      <c r="CK238" s="49"/>
      <c r="CP238" s="49"/>
      <c r="CU238" s="49"/>
      <c r="CZ238" s="49"/>
      <c r="DA238" s="18"/>
      <c r="DE238" s="49"/>
    </row>
    <row r="239" spans="12:10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53"/>
      <c r="CK239" s="49"/>
      <c r="CP239" s="49"/>
      <c r="CU239" s="49"/>
      <c r="CZ239" s="49"/>
      <c r="DA239" s="18"/>
      <c r="DE239" s="49"/>
    </row>
    <row r="240" spans="12:10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53"/>
      <c r="CK240" s="49"/>
      <c r="CP240" s="49"/>
      <c r="CU240" s="49"/>
      <c r="CZ240" s="49"/>
      <c r="DA240" s="18"/>
      <c r="DE240" s="49"/>
    </row>
    <row r="241" spans="21:10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53"/>
      <c r="CK241" s="49"/>
      <c r="CP241" s="49"/>
      <c r="CU241" s="49"/>
      <c r="CZ241" s="49"/>
      <c r="DA241" s="18"/>
      <c r="DE241" s="49"/>
    </row>
    <row r="242" spans="21:10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53"/>
      <c r="CK242" s="49"/>
      <c r="CP242" s="49"/>
      <c r="CU242" s="49"/>
      <c r="CZ242" s="49"/>
      <c r="DA242" s="18"/>
      <c r="DE242" s="49"/>
    </row>
    <row r="243" spans="21:10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53"/>
      <c r="CK243" s="49"/>
      <c r="CP243" s="49"/>
      <c r="CU243" s="49"/>
      <c r="CZ243" s="49"/>
      <c r="DA243" s="18"/>
      <c r="DE243" s="49"/>
    </row>
    <row r="244" spans="21:10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53"/>
      <c r="CK244" s="49"/>
      <c r="CP244" s="49"/>
      <c r="CU244" s="49"/>
      <c r="CZ244" s="49"/>
      <c r="DA244" s="18"/>
      <c r="DE244" s="49"/>
    </row>
    <row r="245" spans="21:10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53"/>
      <c r="CK245" s="49"/>
      <c r="CP245" s="49"/>
      <c r="CU245" s="49"/>
      <c r="CZ245" s="49"/>
      <c r="DA245" s="18"/>
      <c r="DE245" s="49"/>
    </row>
    <row r="246" spans="21:10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53"/>
      <c r="CK246" s="49"/>
      <c r="CP246" s="49"/>
      <c r="CU246" s="49"/>
      <c r="CZ246" s="49"/>
      <c r="DA246" s="18"/>
      <c r="DE246" s="49"/>
    </row>
    <row r="247" spans="21:10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53"/>
      <c r="CK247" s="49"/>
      <c r="CP247" s="49"/>
      <c r="CU247" s="49"/>
      <c r="CZ247" s="49"/>
      <c r="DA247" s="18"/>
      <c r="DE247" s="49"/>
    </row>
    <row r="248" spans="21:10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53"/>
      <c r="CK248" s="49"/>
      <c r="CP248" s="49"/>
      <c r="CU248" s="49"/>
      <c r="CZ248" s="49"/>
      <c r="DA248" s="18"/>
      <c r="DE248" s="49"/>
    </row>
    <row r="249" spans="21:10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53"/>
      <c r="CK249" s="49"/>
      <c r="CP249" s="49"/>
      <c r="CU249" s="49"/>
      <c r="CZ249" s="49"/>
      <c r="DA249" s="18"/>
      <c r="DE249" s="49"/>
    </row>
    <row r="250" spans="21:10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53"/>
      <c r="CK250" s="49"/>
      <c r="CP250" s="49"/>
      <c r="CU250" s="49"/>
      <c r="CZ250" s="49"/>
      <c r="DA250" s="18"/>
      <c r="DE250" s="49"/>
    </row>
    <row r="251" spans="21:10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53"/>
      <c r="CK251" s="49"/>
      <c r="CP251" s="49"/>
      <c r="CU251" s="49"/>
      <c r="CZ251" s="49"/>
      <c r="DA251" s="18"/>
      <c r="DE251" s="49"/>
    </row>
    <row r="252" spans="21:10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53"/>
      <c r="CK252" s="49"/>
      <c r="CP252" s="49"/>
      <c r="CU252" s="49"/>
      <c r="CZ252" s="49"/>
      <c r="DA252" s="18"/>
      <c r="DE252" s="49"/>
    </row>
    <row r="253" spans="21:10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53"/>
      <c r="CK253" s="49"/>
      <c r="CP253" s="49"/>
      <c r="CU253" s="49"/>
      <c r="CZ253" s="49"/>
      <c r="DA253" s="18"/>
      <c r="DE253" s="49"/>
    </row>
    <row r="254" spans="21:10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53"/>
      <c r="CK254" s="49"/>
      <c r="CP254" s="49"/>
      <c r="CU254" s="49"/>
      <c r="CZ254" s="49"/>
      <c r="DA254" s="18"/>
      <c r="DE254" s="49"/>
    </row>
    <row r="255" spans="21:10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53"/>
      <c r="CK255" s="49"/>
      <c r="CP255" s="49"/>
      <c r="CU255" s="49"/>
      <c r="CZ255" s="49"/>
      <c r="DA255" s="18"/>
      <c r="DE255" s="49"/>
    </row>
    <row r="256" spans="21:10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53"/>
      <c r="CK256" s="49"/>
      <c r="CP256" s="49"/>
      <c r="CU256" s="49"/>
      <c r="CZ256" s="49"/>
      <c r="DA256" s="18"/>
      <c r="DE256" s="49"/>
    </row>
    <row r="257" spans="23:10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53"/>
      <c r="CK257" s="49"/>
      <c r="CP257" s="49"/>
      <c r="CU257" s="49"/>
      <c r="CZ257" s="49"/>
      <c r="DA257" s="18"/>
      <c r="DE257" s="49"/>
    </row>
    <row r="258" spans="23:10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53"/>
      <c r="CK258" s="49"/>
      <c r="CP258" s="49"/>
      <c r="CU258" s="49"/>
      <c r="CZ258" s="49"/>
      <c r="DA258" s="18"/>
      <c r="DE258" s="49"/>
    </row>
    <row r="259" spans="23:10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53"/>
      <c r="CK259" s="49"/>
      <c r="CP259" s="49"/>
      <c r="CU259" s="49"/>
      <c r="CZ259" s="49"/>
      <c r="DA259" s="18"/>
      <c r="DE259" s="49"/>
    </row>
    <row r="260" spans="23:10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53"/>
      <c r="CK260" s="49"/>
      <c r="CP260" s="49"/>
      <c r="CU260" s="49"/>
      <c r="CZ260" s="49"/>
      <c r="DA260" s="18"/>
      <c r="DE260" s="49"/>
    </row>
    <row r="261" spans="23:10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53"/>
      <c r="CK261" s="49"/>
      <c r="CP261" s="49"/>
      <c r="CU261" s="49"/>
      <c r="CZ261" s="49"/>
      <c r="DA261" s="18"/>
      <c r="DE261" s="49"/>
    </row>
    <row r="262" spans="23:10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53"/>
      <c r="CK262" s="49"/>
      <c r="CP262" s="49"/>
      <c r="CU262" s="49"/>
      <c r="CZ262" s="49"/>
      <c r="DA262" s="18"/>
      <c r="DE262" s="49"/>
    </row>
    <row r="263" spans="23:10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53"/>
      <c r="CK263" s="49"/>
      <c r="CP263" s="49"/>
      <c r="CU263" s="49"/>
      <c r="CZ263" s="49"/>
      <c r="DA263" s="18"/>
      <c r="DE263" s="49"/>
    </row>
    <row r="264" spans="23:10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53"/>
      <c r="CK264" s="49"/>
      <c r="CP264" s="49"/>
      <c r="CU264" s="49"/>
      <c r="CZ264" s="49"/>
      <c r="DA264" s="18"/>
      <c r="DE264" s="49"/>
    </row>
    <row r="265" spans="23:10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53"/>
      <c r="CK265" s="49"/>
      <c r="CP265" s="49"/>
      <c r="CU265" s="49"/>
      <c r="CZ265" s="49"/>
      <c r="DA265" s="18"/>
      <c r="DE265" s="49"/>
    </row>
    <row r="266" spans="23:10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53"/>
      <c r="CK266" s="49"/>
      <c r="CP266" s="49"/>
      <c r="CU266" s="49"/>
      <c r="CZ266" s="49"/>
      <c r="DA266" s="18"/>
      <c r="DE266" s="49"/>
    </row>
    <row r="267" spans="23:10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53"/>
      <c r="CK267" s="49"/>
      <c r="CP267" s="49"/>
      <c r="CU267" s="49"/>
      <c r="CZ267" s="49"/>
      <c r="DA267" s="18"/>
      <c r="DE267" s="49"/>
    </row>
    <row r="268" spans="23:10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53"/>
      <c r="CK268" s="49"/>
      <c r="CP268" s="49"/>
      <c r="CU268" s="49"/>
      <c r="CZ268" s="49"/>
      <c r="DA268" s="18"/>
      <c r="DE268" s="49"/>
    </row>
    <row r="269" spans="23:10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53"/>
      <c r="CK269" s="49"/>
      <c r="CP269" s="49"/>
      <c r="CU269" s="49"/>
      <c r="CZ269" s="49"/>
      <c r="DA269" s="18"/>
      <c r="DE269" s="49"/>
    </row>
    <row r="270" spans="23:10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53"/>
      <c r="CK270" s="49"/>
      <c r="CP270" s="49"/>
      <c r="CU270" s="49"/>
      <c r="CZ270" s="49"/>
      <c r="DA270" s="18"/>
      <c r="DE270" s="49"/>
    </row>
    <row r="271" spans="23:10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53"/>
      <c r="CK271" s="49"/>
      <c r="CP271" s="49"/>
      <c r="CU271" s="49"/>
      <c r="CZ271" s="49"/>
      <c r="DA271" s="18"/>
      <c r="DE271" s="49"/>
    </row>
    <row r="272" spans="23:10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53"/>
      <c r="CK272" s="49"/>
      <c r="CP272" s="49"/>
      <c r="CU272" s="49"/>
      <c r="CZ272" s="49"/>
      <c r="DA272" s="18"/>
      <c r="DE272" s="49"/>
    </row>
    <row r="273" spans="23:10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53"/>
      <c r="CK273" s="49"/>
      <c r="CP273" s="49"/>
      <c r="CU273" s="49"/>
      <c r="CZ273" s="49"/>
      <c r="DA273" s="18"/>
      <c r="DE273" s="49"/>
    </row>
    <row r="274" spans="23:10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53"/>
      <c r="CK274" s="49"/>
      <c r="CP274" s="49"/>
      <c r="CU274" s="49"/>
      <c r="CZ274" s="49"/>
      <c r="DA274" s="18"/>
      <c r="DE274" s="49"/>
    </row>
    <row r="275" spans="23:10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53"/>
      <c r="CK275" s="49"/>
      <c r="CP275" s="49"/>
      <c r="CU275" s="49"/>
      <c r="CZ275" s="49"/>
      <c r="DA275" s="18"/>
      <c r="DE275" s="49"/>
    </row>
    <row r="276" spans="23:10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53"/>
      <c r="CK276" s="49"/>
      <c r="CP276" s="49"/>
      <c r="CU276" s="49"/>
      <c r="CZ276" s="49"/>
      <c r="DA276" s="18"/>
      <c r="DE276" s="49"/>
    </row>
    <row r="277" spans="23:10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53"/>
      <c r="CK277" s="49"/>
      <c r="CP277" s="49"/>
      <c r="CU277" s="49"/>
      <c r="CZ277" s="49"/>
      <c r="DA277" s="18"/>
      <c r="DE277" s="49"/>
    </row>
    <row r="278" spans="23:10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53"/>
      <c r="CK278" s="49"/>
      <c r="CP278" s="49"/>
      <c r="CU278" s="49"/>
      <c r="CZ278" s="49"/>
      <c r="DA278" s="18"/>
      <c r="DE278" s="49"/>
    </row>
    <row r="279" spans="23:10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53"/>
      <c r="CK279" s="49"/>
      <c r="CP279" s="49"/>
      <c r="CU279" s="49"/>
      <c r="CZ279" s="49"/>
      <c r="DA279" s="18"/>
      <c r="DE279" s="49"/>
    </row>
    <row r="280" spans="23:10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53"/>
      <c r="CK280" s="49"/>
      <c r="CP280" s="49"/>
      <c r="CU280" s="49"/>
      <c r="CZ280" s="49"/>
      <c r="DA280" s="18"/>
      <c r="DE280" s="49"/>
    </row>
    <row r="281" spans="23:10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53"/>
      <c r="CK281" s="49"/>
      <c r="CP281" s="49"/>
      <c r="CU281" s="49"/>
      <c r="CZ281" s="49"/>
      <c r="DA281" s="18"/>
      <c r="DE281" s="49"/>
    </row>
    <row r="282" spans="23:10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53"/>
      <c r="CK282" s="49"/>
      <c r="CP282" s="49"/>
      <c r="CU282" s="49"/>
      <c r="CZ282" s="49"/>
      <c r="DA282" s="18"/>
      <c r="DE282" s="49"/>
    </row>
    <row r="283" spans="23:10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53"/>
      <c r="CK283" s="49"/>
      <c r="CP283" s="49"/>
      <c r="CU283" s="49"/>
      <c r="CZ283" s="49"/>
      <c r="DA283" s="18"/>
      <c r="DE283" s="49"/>
    </row>
    <row r="284" spans="23:10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53"/>
      <c r="CK284" s="49"/>
      <c r="CP284" s="49"/>
      <c r="CU284" s="49"/>
      <c r="CZ284" s="49"/>
      <c r="DA284" s="18"/>
      <c r="DE284" s="49"/>
    </row>
    <row r="285" spans="23:10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53"/>
      <c r="CK285" s="49"/>
      <c r="CP285" s="49"/>
      <c r="CU285" s="49"/>
      <c r="CZ285" s="49"/>
      <c r="DA285" s="18"/>
      <c r="DE285" s="49"/>
    </row>
    <row r="286" spans="23:10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53"/>
      <c r="CK286" s="49"/>
      <c r="CP286" s="49"/>
      <c r="CU286" s="49"/>
      <c r="CZ286" s="49"/>
      <c r="DA286" s="18"/>
      <c r="DE286" s="49"/>
    </row>
    <row r="287" spans="23:10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53"/>
      <c r="CK287" s="49"/>
      <c r="CP287" s="49"/>
      <c r="CU287" s="49"/>
      <c r="CZ287" s="49"/>
      <c r="DA287" s="18"/>
      <c r="DE287" s="49"/>
    </row>
    <row r="288" spans="23:10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53"/>
      <c r="CK288" s="49"/>
      <c r="CP288" s="49"/>
      <c r="CU288" s="49"/>
      <c r="CZ288" s="49"/>
      <c r="DA288" s="18"/>
      <c r="DE288" s="49"/>
    </row>
    <row r="289" spans="23:10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53"/>
      <c r="CK289" s="49"/>
      <c r="CP289" s="49"/>
      <c r="CU289" s="49"/>
      <c r="CZ289" s="49"/>
      <c r="DA289" s="18"/>
      <c r="DE289" s="49"/>
    </row>
    <row r="290" spans="23:10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53"/>
      <c r="CK290" s="49"/>
      <c r="CP290" s="49"/>
      <c r="CU290" s="49"/>
      <c r="CZ290" s="49"/>
      <c r="DA290" s="18"/>
      <c r="DE290" s="49"/>
    </row>
    <row r="291" spans="23:10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53"/>
      <c r="CK291" s="49"/>
      <c r="CP291" s="49"/>
      <c r="CU291" s="49"/>
      <c r="CZ291" s="49"/>
      <c r="DA291" s="18"/>
      <c r="DE291" s="49"/>
    </row>
    <row r="292" spans="23:10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53"/>
      <c r="CK292" s="49"/>
      <c r="CP292" s="49"/>
      <c r="CU292" s="49"/>
      <c r="CZ292" s="49"/>
      <c r="DA292" s="18"/>
      <c r="DE292" s="49"/>
    </row>
    <row r="293" spans="23:10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53"/>
      <c r="CK293" s="49"/>
      <c r="CP293" s="49"/>
      <c r="CU293" s="49"/>
      <c r="CZ293" s="49"/>
      <c r="DA293" s="18"/>
      <c r="DE293" s="49"/>
    </row>
    <row r="294" spans="23:10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53"/>
      <c r="CK294" s="49"/>
      <c r="CP294" s="49"/>
      <c r="CU294" s="49"/>
      <c r="CZ294" s="49"/>
      <c r="DA294" s="18"/>
      <c r="DE294" s="49"/>
    </row>
    <row r="295" spans="23:10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53"/>
      <c r="CK295" s="49"/>
      <c r="CP295" s="49"/>
      <c r="CU295" s="49"/>
      <c r="CZ295" s="49"/>
      <c r="DA295" s="18"/>
      <c r="DE295" s="49"/>
    </row>
    <row r="296" spans="23:10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53"/>
      <c r="CK296" s="49"/>
      <c r="CP296" s="49"/>
      <c r="CU296" s="49"/>
      <c r="CZ296" s="49"/>
      <c r="DA296" s="18"/>
      <c r="DE296" s="49"/>
    </row>
    <row r="297" spans="23:10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53"/>
      <c r="CK297" s="49"/>
      <c r="CP297" s="49"/>
      <c r="CU297" s="49"/>
      <c r="CZ297" s="49"/>
      <c r="DA297" s="18"/>
      <c r="DE297" s="49"/>
    </row>
    <row r="298" spans="23:10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53"/>
      <c r="CK298" s="49"/>
      <c r="CP298" s="49"/>
      <c r="CU298" s="49"/>
      <c r="CZ298" s="49"/>
      <c r="DA298" s="18"/>
      <c r="DE298" s="49"/>
    </row>
    <row r="299" spans="23:10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53"/>
      <c r="CK299" s="49"/>
      <c r="CP299" s="49"/>
      <c r="CU299" s="49"/>
      <c r="CZ299" s="49"/>
      <c r="DA299" s="18"/>
      <c r="DE299" s="49"/>
    </row>
    <row r="300" spans="23:10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53"/>
      <c r="CK300" s="49"/>
      <c r="CP300" s="49"/>
      <c r="CU300" s="49"/>
      <c r="CZ300" s="49"/>
      <c r="DA300" s="18"/>
      <c r="DE300" s="49"/>
    </row>
    <row r="301" spans="23:10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53"/>
      <c r="CK301" s="49"/>
      <c r="CP301" s="49"/>
      <c r="CU301" s="49"/>
      <c r="CZ301" s="49"/>
      <c r="DA301" s="18"/>
      <c r="DE301" s="49"/>
    </row>
    <row r="302" spans="23:10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53"/>
      <c r="CK302" s="49"/>
      <c r="CP302" s="49"/>
      <c r="CU302" s="49"/>
      <c r="CZ302" s="49"/>
      <c r="DA302" s="18"/>
      <c r="DE302" s="49"/>
    </row>
    <row r="303" spans="23:10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53"/>
      <c r="CK303" s="49"/>
      <c r="CP303" s="49"/>
      <c r="CU303" s="49"/>
      <c r="CZ303" s="49"/>
      <c r="DA303" s="18"/>
      <c r="DE303" s="49"/>
    </row>
    <row r="304" spans="23:10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53"/>
      <c r="CK304" s="49"/>
      <c r="CP304" s="49"/>
      <c r="CU304" s="49"/>
      <c r="CZ304" s="49"/>
      <c r="DA304" s="18"/>
      <c r="DE304" s="49"/>
    </row>
    <row r="305" spans="23:10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53"/>
      <c r="CK305" s="49"/>
      <c r="CP305" s="49"/>
      <c r="CU305" s="49"/>
      <c r="CZ305" s="49"/>
      <c r="DA305" s="18"/>
      <c r="DE305" s="49"/>
    </row>
    <row r="306" spans="23:10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53"/>
      <c r="CK306" s="49"/>
      <c r="CP306" s="49"/>
      <c r="CU306" s="49"/>
      <c r="CZ306" s="49"/>
      <c r="DA306" s="18"/>
      <c r="DE306" s="49"/>
    </row>
    <row r="307" spans="23:10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53"/>
      <c r="CK307" s="49"/>
      <c r="CP307" s="49"/>
      <c r="CU307" s="49"/>
      <c r="CZ307" s="49"/>
      <c r="DA307" s="18"/>
      <c r="DE307" s="49"/>
    </row>
    <row r="308" spans="23:10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53"/>
      <c r="CK308" s="49"/>
      <c r="CP308" s="49"/>
      <c r="CU308" s="49"/>
      <c r="CZ308" s="49"/>
      <c r="DA308" s="18"/>
      <c r="DE308" s="49"/>
    </row>
    <row r="309" spans="23:10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53"/>
      <c r="CK309" s="49"/>
      <c r="CP309" s="49"/>
      <c r="CU309" s="49"/>
      <c r="CZ309" s="49"/>
      <c r="DA309" s="18"/>
      <c r="DE309" s="49"/>
    </row>
    <row r="310" spans="23:10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53"/>
      <c r="CK310" s="49"/>
      <c r="CP310" s="49"/>
      <c r="CU310" s="49"/>
      <c r="CZ310" s="49"/>
      <c r="DA310" s="18"/>
      <c r="DE310" s="49"/>
    </row>
    <row r="311" spans="23:10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53"/>
      <c r="CK311" s="49"/>
      <c r="CP311" s="49"/>
      <c r="CU311" s="49"/>
      <c r="CZ311" s="49"/>
      <c r="DA311" s="18"/>
      <c r="DE311" s="49"/>
    </row>
    <row r="312" spans="23:10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53"/>
      <c r="CK312" s="49"/>
      <c r="CP312" s="49"/>
      <c r="CU312" s="49"/>
      <c r="CZ312" s="49"/>
      <c r="DA312" s="18"/>
      <c r="DE312" s="49"/>
    </row>
    <row r="313" spans="23:10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53"/>
      <c r="CK313" s="49"/>
      <c r="CP313" s="49"/>
      <c r="CU313" s="49"/>
      <c r="CZ313" s="49"/>
      <c r="DA313" s="18"/>
      <c r="DE313" s="49"/>
    </row>
    <row r="314" spans="23:10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53"/>
      <c r="CK314" s="49"/>
      <c r="CP314" s="49"/>
      <c r="CU314" s="49"/>
      <c r="CZ314" s="49"/>
      <c r="DA314" s="18"/>
      <c r="DE314" s="49"/>
    </row>
    <row r="315" spans="23:10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53"/>
      <c r="CK315" s="49"/>
      <c r="CP315" s="49"/>
      <c r="CU315" s="49"/>
      <c r="CZ315" s="49"/>
      <c r="DA315" s="18"/>
      <c r="DE315" s="49"/>
    </row>
    <row r="316" spans="23:10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53"/>
      <c r="CK316" s="49"/>
      <c r="CP316" s="49"/>
      <c r="CU316" s="49"/>
      <c r="CZ316" s="49"/>
      <c r="DA316" s="18"/>
      <c r="DE316" s="49"/>
    </row>
    <row r="317" spans="23:10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53"/>
      <c r="CK317" s="49"/>
      <c r="CP317" s="49"/>
      <c r="CU317" s="49"/>
      <c r="CZ317" s="49"/>
      <c r="DA317" s="18"/>
      <c r="DE317" s="49"/>
    </row>
    <row r="318" spans="23:10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53"/>
      <c r="CK318" s="49"/>
      <c r="CP318" s="49"/>
      <c r="CU318" s="49"/>
      <c r="CZ318" s="49"/>
      <c r="DA318" s="18"/>
      <c r="DE318" s="49"/>
    </row>
    <row r="319" spans="23:10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53"/>
      <c r="CK319" s="49"/>
      <c r="CP319" s="49"/>
      <c r="CU319" s="49"/>
      <c r="CZ319" s="49"/>
      <c r="DA319" s="18"/>
      <c r="DE319" s="49"/>
    </row>
    <row r="320" spans="23:10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53"/>
      <c r="CK320" s="49"/>
      <c r="CP320" s="49"/>
      <c r="CU320" s="49"/>
      <c r="CZ320" s="49"/>
      <c r="DA320" s="18"/>
      <c r="DE320" s="49"/>
    </row>
    <row r="321" spans="23:10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53"/>
      <c r="CK321" s="49"/>
      <c r="CP321" s="49"/>
      <c r="CU321" s="49"/>
      <c r="CZ321" s="49"/>
      <c r="DA321" s="18"/>
      <c r="DE321" s="49"/>
    </row>
    <row r="322" spans="23:10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53"/>
      <c r="CK322" s="49"/>
      <c r="CP322" s="49"/>
      <c r="CU322" s="49"/>
      <c r="CZ322" s="49"/>
      <c r="DA322" s="18"/>
      <c r="DE322" s="49"/>
    </row>
    <row r="323" spans="23:10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53"/>
      <c r="CK323" s="49"/>
      <c r="CP323" s="49"/>
      <c r="CU323" s="49"/>
      <c r="CZ323" s="49"/>
      <c r="DA323" s="18"/>
      <c r="DE323" s="49"/>
    </row>
    <row r="324" spans="23:10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53"/>
      <c r="CK324" s="49"/>
      <c r="CP324" s="49"/>
      <c r="CU324" s="49"/>
      <c r="CZ324" s="49"/>
      <c r="DA324" s="18"/>
      <c r="DE324" s="49"/>
    </row>
    <row r="325" spans="23:10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53"/>
      <c r="CK325" s="49"/>
      <c r="CP325" s="49"/>
      <c r="CU325" s="49"/>
      <c r="CZ325" s="49"/>
      <c r="DA325" s="18"/>
      <c r="DE325" s="49"/>
    </row>
    <row r="326" spans="23:10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53"/>
      <c r="CK326" s="49"/>
      <c r="CP326" s="49"/>
      <c r="CU326" s="49"/>
      <c r="CZ326" s="49"/>
      <c r="DA326" s="18"/>
      <c r="DE326" s="49"/>
    </row>
    <row r="327" spans="23:10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53"/>
      <c r="CK327" s="49"/>
      <c r="CP327" s="49"/>
      <c r="CU327" s="49"/>
      <c r="CZ327" s="49"/>
      <c r="DA327" s="18"/>
      <c r="DE327" s="49"/>
    </row>
    <row r="328" spans="23:10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53"/>
      <c r="CK328" s="49"/>
      <c r="CP328" s="49"/>
      <c r="CU328" s="49"/>
      <c r="CZ328" s="49"/>
      <c r="DA328" s="18"/>
      <c r="DE328" s="49"/>
    </row>
    <row r="329" spans="23:10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53"/>
      <c r="CK329" s="49"/>
      <c r="CP329" s="49"/>
      <c r="CU329" s="49"/>
      <c r="CZ329" s="49"/>
      <c r="DA329" s="18"/>
      <c r="DE329" s="49"/>
    </row>
    <row r="330" spans="23:10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53"/>
      <c r="CK330" s="49"/>
      <c r="CP330" s="49"/>
      <c r="CU330" s="49"/>
      <c r="CZ330" s="49"/>
      <c r="DA330" s="18"/>
      <c r="DE330" s="49"/>
    </row>
    <row r="331" spans="23:10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53"/>
      <c r="CK331" s="49"/>
      <c r="CP331" s="49"/>
      <c r="CU331" s="49"/>
      <c r="CZ331" s="49"/>
      <c r="DA331" s="18"/>
      <c r="DE331" s="49"/>
    </row>
    <row r="332" spans="23:10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53"/>
      <c r="CK332" s="49"/>
      <c r="CP332" s="49"/>
      <c r="CU332" s="49"/>
      <c r="CZ332" s="49"/>
      <c r="DA332" s="18"/>
      <c r="DE332" s="49"/>
    </row>
    <row r="333" spans="23:10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53"/>
      <c r="CK333" s="49"/>
      <c r="CP333" s="49"/>
      <c r="CU333" s="49"/>
      <c r="CZ333" s="49"/>
      <c r="DA333" s="18"/>
      <c r="DE333" s="49"/>
    </row>
    <row r="334" spans="23:10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53"/>
      <c r="CK334" s="49"/>
      <c r="CP334" s="49"/>
      <c r="CU334" s="49"/>
      <c r="CZ334" s="49"/>
      <c r="DA334" s="18"/>
      <c r="DE334" s="49"/>
    </row>
    <row r="335" spans="23:10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53"/>
      <c r="CK335" s="49"/>
      <c r="CP335" s="49"/>
      <c r="CU335" s="49"/>
      <c r="CZ335" s="49"/>
      <c r="DA335" s="18"/>
      <c r="DE335" s="49"/>
    </row>
    <row r="336" spans="23:10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53"/>
      <c r="CK336" s="49"/>
      <c r="CP336" s="49"/>
      <c r="CU336" s="49"/>
      <c r="CZ336" s="49"/>
      <c r="DA336" s="18"/>
      <c r="DE336" s="49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53"/>
      <c r="CK337" s="49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53"/>
      <c r="CK338" s="49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53"/>
      <c r="CK339" s="49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53"/>
      <c r="CK340" s="49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53"/>
      <c r="CK341" s="49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8"/>
      <c r="BW342" s="48" t="s">
        <v>2467</v>
      </c>
      <c r="BZ342" s="86"/>
      <c r="CA342" s="1"/>
      <c r="CC342" s="49"/>
      <c r="CD342" s="49"/>
      <c r="CF342" s="49"/>
      <c r="CG342" s="49"/>
      <c r="CH342" s="553"/>
      <c r="CK342" s="49"/>
      <c r="CP342" s="49"/>
      <c r="CU342" s="49"/>
      <c r="CZ342" s="49"/>
      <c r="DA342" s="18"/>
      <c r="DE342" s="49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8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53"/>
      <c r="CK343" s="49"/>
      <c r="CP343" s="49"/>
      <c r="CU343" s="49"/>
      <c r="CZ343" s="49"/>
      <c r="DA343" s="18"/>
      <c r="DE343" s="49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8"/>
      <c r="BW344" s="48">
        <v>2023</v>
      </c>
      <c r="BZ344" s="86"/>
      <c r="CA344" s="1"/>
      <c r="CD344" s="49"/>
      <c r="CG344" s="49"/>
      <c r="CH344" s="553"/>
      <c r="CK344" s="49"/>
      <c r="CP344" s="49"/>
      <c r="CU344" s="49"/>
      <c r="CZ344" s="49"/>
      <c r="DA344" s="18"/>
      <c r="DE344" s="49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8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53"/>
      <c r="CK345" s="49"/>
      <c r="CP345" s="49"/>
      <c r="CU345" s="49"/>
      <c r="CZ345" s="49"/>
      <c r="DA345" s="18"/>
      <c r="DE345" s="49"/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8"/>
      <c r="BW346" s="48">
        <v>2023</v>
      </c>
      <c r="BZ346" s="86"/>
      <c r="CA346" s="1"/>
      <c r="CB346" s="3"/>
      <c r="CD346" s="49"/>
      <c r="CG346" s="49"/>
      <c r="CH346" s="553"/>
      <c r="CK346" s="49"/>
      <c r="CP346" s="49"/>
      <c r="CU346" s="49"/>
      <c r="CZ346" s="49"/>
      <c r="DA346" s="18"/>
      <c r="DE346" s="49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8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53"/>
      <c r="CK347" s="49"/>
      <c r="CP347" s="49"/>
      <c r="CU347" s="49"/>
      <c r="CZ347" s="49"/>
      <c r="DA347" s="18"/>
      <c r="DE347" s="49"/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8"/>
      <c r="BW348" s="48" t="s">
        <v>2376</v>
      </c>
      <c r="BX348" s="61"/>
      <c r="BZ348" s="86"/>
      <c r="CB348" s="3"/>
      <c r="CD348" s="49"/>
      <c r="CG348" s="49"/>
      <c r="CH348" s="553"/>
      <c r="CK348" s="49"/>
      <c r="CP348" s="49"/>
      <c r="CU348" s="49"/>
      <c r="CZ348" s="49"/>
      <c r="DA348" s="18"/>
      <c r="DE348" s="49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8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53"/>
      <c r="CK349" s="49"/>
      <c r="CP349" s="49"/>
      <c r="CU349" s="49"/>
      <c r="CZ349" s="49"/>
      <c r="DA349" s="18"/>
      <c r="DE349" s="49"/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8"/>
      <c r="BW350" s="48">
        <v>2023</v>
      </c>
      <c r="BZ350" s="86"/>
      <c r="CA350" s="1"/>
      <c r="CD350" s="49"/>
      <c r="CG350" s="49"/>
      <c r="CH350" s="553"/>
      <c r="CK350" s="49"/>
      <c r="CP350" s="49"/>
      <c r="CU350" s="49"/>
      <c r="CZ350" s="49"/>
      <c r="DA350" s="18"/>
      <c r="DE350" s="49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8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53"/>
      <c r="CK351" s="49"/>
      <c r="CP351" s="49"/>
      <c r="CU351" s="49"/>
      <c r="CZ351" s="49"/>
      <c r="DA351" s="18"/>
      <c r="DE351" s="49"/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8"/>
      <c r="BW352" s="48">
        <v>2023</v>
      </c>
      <c r="BZ352" s="86"/>
      <c r="CA352" s="1"/>
      <c r="CD352" s="49"/>
      <c r="CG352" s="49"/>
      <c r="CH352" s="553"/>
      <c r="CK352" s="49"/>
      <c r="CP352" s="49"/>
      <c r="CU352" s="49"/>
      <c r="CZ352" s="49"/>
      <c r="DA352" s="18"/>
      <c r="DE352" s="49"/>
    </row>
    <row r="353" spans="23:10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53"/>
      <c r="CK353" s="49"/>
      <c r="CP353" s="49"/>
      <c r="CU353" s="49"/>
      <c r="CZ353" s="49"/>
      <c r="DA353" s="18"/>
      <c r="DE353" s="49"/>
    </row>
    <row r="354" spans="23:10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53"/>
      <c r="CK354" s="49"/>
      <c r="CP354" s="49"/>
      <c r="CU354" s="49"/>
      <c r="CZ354" s="49"/>
      <c r="DA354" s="18"/>
      <c r="DE354" s="49"/>
    </row>
    <row r="355" spans="23:10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53"/>
      <c r="CK355" s="49"/>
      <c r="CP355" s="49"/>
      <c r="CU355" s="49"/>
      <c r="CZ355" s="49"/>
      <c r="DA355" s="18"/>
      <c r="DE355" s="49"/>
    </row>
    <row r="356" spans="23:10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53"/>
      <c r="CK356" s="49"/>
      <c r="CP356" s="49"/>
      <c r="CU356" s="49"/>
      <c r="CZ356" s="49"/>
      <c r="DA356" s="18"/>
      <c r="DE356" s="49"/>
    </row>
    <row r="357" spans="23:10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53"/>
      <c r="CK357" s="49"/>
      <c r="CP357" s="49"/>
      <c r="CU357" s="49"/>
      <c r="CZ357" s="49"/>
      <c r="DA357" s="18"/>
      <c r="DE357" s="49"/>
    </row>
    <row r="358" spans="23:10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53"/>
      <c r="CK358" s="49"/>
      <c r="CP358" s="49"/>
      <c r="CU358" s="49"/>
      <c r="CZ358" s="49"/>
      <c r="DA358" s="18"/>
      <c r="DE358" s="49"/>
    </row>
    <row r="359" spans="23:10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53"/>
      <c r="CK359" s="49"/>
      <c r="CP359" s="49"/>
      <c r="CU359" s="49"/>
      <c r="CZ359" s="49"/>
      <c r="DA359" s="18"/>
      <c r="DE359" s="49"/>
    </row>
    <row r="360" spans="23:10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53"/>
      <c r="CK360" s="49"/>
      <c r="CP360" s="49"/>
      <c r="CU360" s="49"/>
      <c r="CZ360" s="49"/>
      <c r="DA360" s="18"/>
      <c r="DE360" s="49"/>
    </row>
    <row r="361" spans="23:10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53"/>
      <c r="CK361" s="49"/>
      <c r="CP361" s="49"/>
      <c r="CU361" s="49"/>
      <c r="CZ361" s="49"/>
      <c r="DA361" s="18"/>
      <c r="DE361" s="49"/>
    </row>
    <row r="362" spans="23:10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53"/>
      <c r="CK362" s="49"/>
      <c r="CP362" s="49"/>
      <c r="CU362" s="49"/>
      <c r="CZ362" s="49"/>
      <c r="DA362" s="18"/>
    </row>
    <row r="363" spans="23:10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53"/>
    </row>
    <row r="364" spans="23:10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53"/>
    </row>
    <row r="365" spans="23:10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0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0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0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CV3" activePane="bottomRight" state="frozen"/>
      <selection pane="topRight" activeCell="E1" sqref="E1"/>
      <selection pane="bottomLeft" activeCell="A3" sqref="A3"/>
      <selection pane="bottomRight" activeCell="DC4" sqref="DC4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3946</v>
      </c>
      <c r="CB1" s="202"/>
      <c r="CS1" s="202"/>
      <c r="CU1" s="305"/>
      <c r="CV1" s="202"/>
      <c r="CZ1" s="625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5689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4148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3620</v>
      </c>
      <c r="D5" s="56">
        <f>SUM(E5:HQ5)</f>
        <v>5712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5845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6005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5276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4053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5025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3621</v>
      </c>
      <c r="D11" s="56">
        <f>SUM(E11:HQ11)</f>
        <v>5099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6059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3622</v>
      </c>
      <c r="D13" s="56">
        <f>SUM(E13:HQ13)</f>
        <v>5047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5523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5225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4969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5664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3623</v>
      </c>
      <c r="D18" s="56">
        <f>SUM(E18:HQ18)</f>
        <v>3381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5716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4635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6325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5962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3624</v>
      </c>
      <c r="D23" s="56">
        <f>SUM(E23:HQ23)</f>
        <v>6864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6088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3625</v>
      </c>
      <c r="D25" s="56">
        <f>SUM(E25:HQ25)</f>
        <v>5521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5459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4810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4476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4113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5887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5748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5164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4336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5932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3626</v>
      </c>
      <c r="D35" s="56">
        <f>SUM(E35:HQ35)</f>
        <v>4146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6440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4577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3655</v>
      </c>
      <c r="D38" s="56">
        <f>SUM(E38:HQ38)</f>
        <v>6335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5451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6094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3627</v>
      </c>
      <c r="D41" s="56">
        <f>SUM(E41:HQ41)</f>
        <v>5659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5532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3628</v>
      </c>
      <c r="D43" s="56">
        <f>SUM(E43:HQ43)</f>
        <v>4712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5106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5989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3629</v>
      </c>
      <c r="D46" s="56">
        <f>SUM(E46:HQ46)</f>
        <v>6053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5353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5109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3630</v>
      </c>
      <c r="D49" s="56">
        <f>SUM(E49:HQ49)</f>
        <v>6316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6141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5952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5199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3631</v>
      </c>
      <c r="D53" s="56">
        <f>SUM(E53:HQ53)</f>
        <v>5496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5108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3632</v>
      </c>
      <c r="D55" s="56">
        <f>SUM(E55:HQ55)</f>
        <v>5429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6973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5795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5639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6098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3633</v>
      </c>
      <c r="D60" s="56">
        <f>SUM(E60:HQ60)</f>
        <v>5887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5990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5646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5699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5015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6223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5177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3634</v>
      </c>
      <c r="D67" s="56">
        <f>SUM(E67:HQ67)</f>
        <v>5283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5973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5058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4290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3635</v>
      </c>
      <c r="D71" s="56">
        <f>SUM(E71:HQ71)</f>
        <v>4788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3636</v>
      </c>
      <c r="D72" s="56">
        <f>SUM(E72:HQ72)</f>
        <v>5076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7024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5324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5516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5948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3637</v>
      </c>
      <c r="B77" s="3"/>
      <c r="C77" s="253"/>
      <c r="D77" s="56">
        <f>SUM(E77:HQ77)</f>
        <v>5653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5910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5657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6786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5446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6262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5656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3638</v>
      </c>
      <c r="B84" s="3"/>
      <c r="C84" s="253"/>
      <c r="D84" s="56">
        <f>SUM(E84:HQ84)</f>
        <v>5754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3639</v>
      </c>
      <c r="B85" s="61"/>
      <c r="C85" s="252"/>
      <c r="D85" s="56">
        <f>SUM(E85:HQ85)</f>
        <v>6260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4270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5258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5142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5638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5765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3640</v>
      </c>
      <c r="B91" s="3"/>
      <c r="C91" s="253"/>
      <c r="D91" s="56">
        <f>SUM(E91:HQ91)</f>
        <v>4530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3641</v>
      </c>
      <c r="B92" s="3"/>
      <c r="C92" s="253"/>
      <c r="D92" s="56">
        <f>SUM(E92:HQ92)</f>
        <v>5819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5125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6286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6374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5524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5520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5182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4934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6193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3642</v>
      </c>
      <c r="B101" s="61"/>
      <c r="C101" s="253"/>
      <c r="D101" s="56">
        <f>SUM(E101:HQ101)</f>
        <v>4073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4566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4773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4949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4441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5490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4048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4265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4492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3643</v>
      </c>
      <c r="B110" s="61"/>
      <c r="C110" s="253"/>
      <c r="D110" s="56">
        <f>SUM(E110:HQ110)</f>
        <v>3729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3644</v>
      </c>
      <c r="B111" s="3"/>
      <c r="C111" s="252"/>
      <c r="D111" s="56">
        <f>SUM(E111:HQ111)</f>
        <v>5164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4916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6431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6132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3645</v>
      </c>
      <c r="B115" s="3"/>
      <c r="C115" s="252"/>
      <c r="D115" s="56">
        <f>SUM(E115:HQ115)</f>
        <v>5909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3685</v>
      </c>
      <c r="B116" s="3"/>
      <c r="C116" s="252"/>
      <c r="D116" s="56">
        <f>SUM(E116:HQ116)</f>
        <v>5609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4287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5408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5015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5689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3646</v>
      </c>
      <c r="B121" s="61"/>
      <c r="C121" s="253"/>
      <c r="D121" s="56">
        <f>SUM(E121:HQ121)</f>
        <v>6048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4159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5739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5564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</row>
    <row r="125" spans="1:198" ht="15.75">
      <c r="A125" s="284" t="s">
        <v>3647</v>
      </c>
      <c r="B125" s="61"/>
      <c r="C125" s="253"/>
      <c r="D125" s="56">
        <f>SUM(E125:HQ125)</f>
        <v>4841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</row>
    <row r="126" spans="1:198" ht="15.75">
      <c r="A126" s="107" t="s">
        <v>2727</v>
      </c>
      <c r="B126" s="3"/>
      <c r="C126" s="252"/>
      <c r="D126" s="56">
        <f>SUM(E126:HQ126)</f>
        <v>3917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</row>
    <row r="127" spans="1:198" ht="15.75">
      <c r="A127" s="285" t="s">
        <v>1671</v>
      </c>
      <c r="B127" s="3"/>
      <c r="C127" s="253"/>
      <c r="D127" s="56">
        <f>SUM(E127:HQ127)</f>
        <v>5260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</row>
    <row r="128" spans="1:198" ht="15.75">
      <c r="A128" s="107" t="s">
        <v>180</v>
      </c>
      <c r="B128" s="3"/>
      <c r="C128" s="253"/>
      <c r="D128" s="56">
        <f>SUM(E128:HQ128)</f>
        <v>5387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</row>
    <row r="129" spans="1:104" ht="15.75">
      <c r="A129" s="107" t="s">
        <v>2710</v>
      </c>
      <c r="B129" s="3"/>
      <c r="C129" s="253"/>
      <c r="D129" s="56">
        <f>SUM(E129:HQ129)</f>
        <v>6261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</row>
    <row r="130" spans="1:104" ht="15.75">
      <c r="A130" s="107" t="s">
        <v>2217</v>
      </c>
      <c r="B130" s="3"/>
      <c r="C130" s="253"/>
      <c r="D130" s="56">
        <f>SUM(E130:HQ130)</f>
        <v>4047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</row>
    <row r="131" spans="1:104" ht="15.75">
      <c r="A131" s="107" t="s">
        <v>2729</v>
      </c>
      <c r="B131" s="3"/>
      <c r="C131" s="253"/>
      <c r="D131" s="56">
        <f>SUM(E131:HQ131)</f>
        <v>5561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</row>
    <row r="132" spans="1:104" ht="15.75">
      <c r="A132" s="107" t="s">
        <v>155</v>
      </c>
      <c r="B132" s="3"/>
      <c r="C132" s="253"/>
      <c r="D132" s="56">
        <f>SUM(E132:HQ132)</f>
        <v>4965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</row>
    <row r="133" spans="1:104" ht="15.75">
      <c r="A133" s="284" t="s">
        <v>3648</v>
      </c>
      <c r="B133" s="61"/>
      <c r="C133" s="252"/>
      <c r="D133" s="56">
        <f>SUM(E133:HQ133)</f>
        <v>6389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</row>
    <row r="134" spans="1:104" ht="15.75">
      <c r="A134" s="107" t="s">
        <v>2730</v>
      </c>
      <c r="B134" s="3"/>
      <c r="C134" s="253"/>
      <c r="D134" s="56">
        <f>SUM(E134:HQ134)</f>
        <v>5658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</row>
    <row r="135" spans="1:104" ht="15.75">
      <c r="A135" s="107" t="s">
        <v>2728</v>
      </c>
      <c r="B135" s="3"/>
      <c r="C135" s="252"/>
      <c r="D135" s="56">
        <f>SUM(E135:HQ135)</f>
        <v>5231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</row>
    <row r="136" spans="1:104" ht="15.75">
      <c r="A136" s="107" t="s">
        <v>2709</v>
      </c>
      <c r="B136" s="61"/>
      <c r="C136" s="252"/>
      <c r="D136" s="56">
        <f>SUM(E136:HQ136)</f>
        <v>4941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</row>
    <row r="137" spans="1:104" ht="15.75">
      <c r="A137" s="107" t="s">
        <v>658</v>
      </c>
      <c r="B137" s="3"/>
      <c r="C137" s="253"/>
      <c r="D137" s="56">
        <f>SUM(E137:HQ137)</f>
        <v>4682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</row>
    <row r="138" spans="1:104" ht="15.75">
      <c r="A138" s="285" t="s">
        <v>1655</v>
      </c>
      <c r="B138" s="61"/>
      <c r="C138" s="252"/>
      <c r="D138" s="56">
        <f>SUM(E138:HQ138)</f>
        <v>5558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</row>
  </sheetData>
  <sortState xmlns:xlrd2="http://schemas.microsoft.com/office/spreadsheetml/2017/richdata2" ref="DB3:EE138">
    <sortCondition ref="DB3:DB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3591</v>
      </c>
      <c r="B169" s="28" t="s">
        <v>3620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3592</v>
      </c>
      <c r="B170" s="28" t="s">
        <v>3621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3593</v>
      </c>
      <c r="B171" s="61" t="s">
        <v>3622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3594</v>
      </c>
      <c r="B172" s="28" t="s">
        <v>3623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3595</v>
      </c>
      <c r="B173" s="28" t="s">
        <v>3624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3596</v>
      </c>
      <c r="B174" s="28" t="s">
        <v>3625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3597</v>
      </c>
      <c r="B175" s="28" t="s">
        <v>3626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3598</v>
      </c>
      <c r="B176" s="28" t="s">
        <v>3655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3599</v>
      </c>
      <c r="B177" s="28" t="s">
        <v>3627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3600</v>
      </c>
      <c r="B178" s="28" t="s">
        <v>3628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3601</v>
      </c>
      <c r="B179" s="28" t="s">
        <v>3629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3602</v>
      </c>
      <c r="B180" s="28" t="s">
        <v>3630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3603</v>
      </c>
      <c r="B181" s="28" t="s">
        <v>3631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3608</v>
      </c>
      <c r="B182" s="28" t="s">
        <v>3632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3690</v>
      </c>
      <c r="B183" s="61" t="s">
        <v>3633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4219</v>
      </c>
      <c r="B184" s="28" t="s">
        <v>3634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4220</v>
      </c>
      <c r="B185" s="28" t="s">
        <v>3635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4221</v>
      </c>
      <c r="B186" s="28" t="s">
        <v>3636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4222</v>
      </c>
      <c r="B187" s="61" t="s">
        <v>3637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4223</v>
      </c>
      <c r="B188" s="28" t="s">
        <v>3638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4224</v>
      </c>
      <c r="B189" s="28" t="s">
        <v>3639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4225</v>
      </c>
      <c r="B190" s="28" t="s">
        <v>3640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4226</v>
      </c>
      <c r="B191" s="28" t="s">
        <v>3641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4227</v>
      </c>
      <c r="B192" s="28" t="s">
        <v>3642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4228</v>
      </c>
      <c r="B193" s="28" t="s">
        <v>3643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4229</v>
      </c>
      <c r="B194" s="28" t="s">
        <v>3644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4230</v>
      </c>
      <c r="B195" s="28" t="s">
        <v>3645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4231</v>
      </c>
      <c r="B196" s="61" t="s">
        <v>3685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4232</v>
      </c>
      <c r="B197" s="28" t="s">
        <v>3646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4233</v>
      </c>
      <c r="B198" s="28" t="s">
        <v>3647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4234</v>
      </c>
      <c r="B199" s="28" t="s">
        <v>3648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3591</v>
      </c>
      <c r="B365" s="28" t="s">
        <v>3620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3592</v>
      </c>
      <c r="B366" s="28" t="s">
        <v>3621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3593</v>
      </c>
      <c r="B367" s="61" t="s">
        <v>3622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3594</v>
      </c>
      <c r="B368" s="28" t="s">
        <v>3623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3595</v>
      </c>
      <c r="B369" s="28" t="s">
        <v>3624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3596</v>
      </c>
      <c r="B370" s="28" t="s">
        <v>3625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3597</v>
      </c>
      <c r="B371" s="28" t="s">
        <v>3626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3598</v>
      </c>
      <c r="B372" s="28" t="s">
        <v>3655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3599</v>
      </c>
      <c r="B373" s="28" t="s">
        <v>3627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3600</v>
      </c>
      <c r="B374" s="28" t="s">
        <v>3628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3601</v>
      </c>
      <c r="B375" s="28" t="s">
        <v>3629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3602</v>
      </c>
      <c r="B376" s="28" t="s">
        <v>3630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3603</v>
      </c>
      <c r="B377" s="28" t="s">
        <v>3631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3608</v>
      </c>
      <c r="B378" s="28" t="s">
        <v>3632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3690</v>
      </c>
      <c r="B379" s="61" t="s">
        <v>3633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4219</v>
      </c>
      <c r="B380" s="28" t="s">
        <v>3634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4220</v>
      </c>
      <c r="B381" s="28" t="s">
        <v>3635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4221</v>
      </c>
      <c r="B382" s="28" t="s">
        <v>3636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4222</v>
      </c>
      <c r="B383" s="61" t="s">
        <v>3637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4223</v>
      </c>
      <c r="B384" s="28" t="s">
        <v>3638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4224</v>
      </c>
      <c r="B385" s="28" t="s">
        <v>3639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4225</v>
      </c>
      <c r="B386" s="28" t="s">
        <v>3640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4226</v>
      </c>
      <c r="B387" s="28" t="s">
        <v>3641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4227</v>
      </c>
      <c r="B388" s="28" t="s">
        <v>3642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4228</v>
      </c>
      <c r="B389" s="28" t="s">
        <v>3643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4229</v>
      </c>
      <c r="B390" s="28" t="s">
        <v>3644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4230</v>
      </c>
      <c r="B391" s="28" t="s">
        <v>3645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4231</v>
      </c>
      <c r="B392" s="61" t="s">
        <v>3685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4232</v>
      </c>
      <c r="B393" s="28" t="s">
        <v>3646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4233</v>
      </c>
      <c r="B394" s="28" t="s">
        <v>3647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4234</v>
      </c>
      <c r="B395" s="28" t="s">
        <v>3648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3591</v>
      </c>
      <c r="B563" s="28" t="s">
        <v>3620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3592</v>
      </c>
      <c r="B564" s="28" t="s">
        <v>3621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3593</v>
      </c>
      <c r="B565" s="61" t="s">
        <v>3622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3594</v>
      </c>
      <c r="B566" s="28" t="s">
        <v>3623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3595</v>
      </c>
      <c r="B567" s="28" t="s">
        <v>3624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3596</v>
      </c>
      <c r="B568" s="28" t="s">
        <v>3625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3597</v>
      </c>
      <c r="B569" s="28" t="s">
        <v>3626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3598</v>
      </c>
      <c r="B570" s="28" t="s">
        <v>3655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3599</v>
      </c>
      <c r="B571" s="28" t="s">
        <v>3627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3600</v>
      </c>
      <c r="B572" s="28" t="s">
        <v>3628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3601</v>
      </c>
      <c r="B573" s="28" t="s">
        <v>3629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3602</v>
      </c>
      <c r="B574" s="28" t="s">
        <v>3630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3603</v>
      </c>
      <c r="B575" s="28" t="s">
        <v>3631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3608</v>
      </c>
      <c r="B576" s="28" t="s">
        <v>3632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3690</v>
      </c>
      <c r="B577" s="61" t="s">
        <v>3633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4219</v>
      </c>
      <c r="B578" s="28" t="s">
        <v>3634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4220</v>
      </c>
      <c r="B579" s="28" t="s">
        <v>3635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4221</v>
      </c>
      <c r="B580" s="28" t="s">
        <v>3636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4222</v>
      </c>
      <c r="B581" s="61" t="s">
        <v>3637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4223</v>
      </c>
      <c r="B582" s="28" t="s">
        <v>3638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4224</v>
      </c>
      <c r="B583" s="28" t="s">
        <v>3639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4225</v>
      </c>
      <c r="B584" s="28" t="s">
        <v>3640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4226</v>
      </c>
      <c r="B585" s="28" t="s">
        <v>3641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4227</v>
      </c>
      <c r="B586" s="28" t="s">
        <v>3642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4228</v>
      </c>
      <c r="B587" s="28" t="s">
        <v>3643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4229</v>
      </c>
      <c r="B588" s="28" t="s">
        <v>3644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4230</v>
      </c>
      <c r="B589" s="28" t="s">
        <v>3645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4231</v>
      </c>
      <c r="B590" s="61" t="s">
        <v>3685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4232</v>
      </c>
      <c r="B591" s="28" t="s">
        <v>3646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4233</v>
      </c>
      <c r="B592" s="28" t="s">
        <v>3647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4234</v>
      </c>
      <c r="B593" s="28" t="s">
        <v>3648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3591</v>
      </c>
      <c r="B761" s="28" t="s">
        <v>3620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3592</v>
      </c>
      <c r="B762" s="28" t="s">
        <v>3621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3593</v>
      </c>
      <c r="B763" s="61" t="s">
        <v>3622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3594</v>
      </c>
      <c r="B764" s="28" t="s">
        <v>3623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3595</v>
      </c>
      <c r="B765" s="28" t="s">
        <v>3624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3596</v>
      </c>
      <c r="B766" s="28" t="s">
        <v>3625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3597</v>
      </c>
      <c r="B767" s="28" t="s">
        <v>3626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3598</v>
      </c>
      <c r="B768" s="28" t="s">
        <v>3655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3599</v>
      </c>
      <c r="B769" s="28" t="s">
        <v>3627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3600</v>
      </c>
      <c r="B770" s="28" t="s">
        <v>3628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3601</v>
      </c>
      <c r="B771" s="28" t="s">
        <v>3629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3602</v>
      </c>
      <c r="B772" s="28" t="s">
        <v>3630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3603</v>
      </c>
      <c r="B773" s="28" t="s">
        <v>3631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3608</v>
      </c>
      <c r="B774" s="28" t="s">
        <v>3632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3690</v>
      </c>
      <c r="B775" s="61" t="s">
        <v>3633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4219</v>
      </c>
      <c r="B776" s="28" t="s">
        <v>3634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4220</v>
      </c>
      <c r="B777" s="28" t="s">
        <v>3635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4221</v>
      </c>
      <c r="B778" s="28" t="s">
        <v>3636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4222</v>
      </c>
      <c r="B779" s="61" t="s">
        <v>3637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4223</v>
      </c>
      <c r="B780" s="28" t="s">
        <v>3638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4224</v>
      </c>
      <c r="B781" s="28" t="s">
        <v>3639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4225</v>
      </c>
      <c r="B782" s="28" t="s">
        <v>3640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4226</v>
      </c>
      <c r="B783" s="28" t="s">
        <v>3641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4227</v>
      </c>
      <c r="B784" s="28" t="s">
        <v>3642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4228</v>
      </c>
      <c r="B785" s="28" t="s">
        <v>3643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4229</v>
      </c>
      <c r="B786" s="28" t="s">
        <v>3644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4230</v>
      </c>
      <c r="B787" s="28" t="s">
        <v>3645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4231</v>
      </c>
      <c r="B788" s="61" t="s">
        <v>3685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4232</v>
      </c>
      <c r="B789" s="28" t="s">
        <v>3646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4233</v>
      </c>
      <c r="B790" s="28" t="s">
        <v>3647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4234</v>
      </c>
      <c r="B791" s="28" t="s">
        <v>3648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3227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3228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3229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3230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3231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3232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3233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3245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3246</v>
      </c>
      <c r="U3276" t="s">
        <v>3247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3248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3249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3250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3251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3304</v>
      </c>
      <c r="U3607" t="s">
        <v>3305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3356</v>
      </c>
      <c r="U3937" t="s">
        <v>3357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3455</v>
      </c>
      <c r="U4268" t="s">
        <v>3456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3457</v>
      </c>
      <c r="U4284" t="s">
        <v>3456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3458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3474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3482</v>
      </c>
      <c r="U4732" t="s">
        <v>3483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3484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3485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3486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3507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3590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3508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3509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3525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3526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3527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3528</v>
      </c>
      <c r="U6216" t="s">
        <v>3529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3530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3531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3532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3533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3577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3578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3579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3580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3581</v>
      </c>
      <c r="T6546" s="3"/>
      <c r="U6546" s="3" t="s">
        <v>3582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3583</v>
      </c>
      <c r="T6548" s="3"/>
      <c r="U6548" s="3" t="s">
        <v>3582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3584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3585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3586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3587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3588</v>
      </c>
      <c r="U6888" s="3" t="s">
        <v>3589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392" zoomScale="90" zoomScaleNormal="90" workbookViewId="0">
      <selection sqref="A1:XFD1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50" t="s">
        <v>2728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 ht="12.75" customHeight="1">
      <c r="A32" s="18" t="s">
        <v>163</v>
      </c>
      <c r="B32" s="50" t="s">
        <v>3625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 ht="12.75" customHeight="1">
      <c r="A38" s="18" t="s">
        <v>641</v>
      </c>
      <c r="B38" s="50" t="s">
        <v>3630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34" t="s">
        <v>2730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2723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3398</v>
      </c>
      <c r="AI58" s="10">
        <v>4761.2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3399</v>
      </c>
      <c r="AI59" s="10">
        <v>4760.3999999999996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3400</v>
      </c>
      <c r="AI60" s="10">
        <v>4753.6500000000015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3401</v>
      </c>
      <c r="AI61" s="10">
        <v>4752</v>
      </c>
    </row>
    <row r="62" spans="1:35" ht="12.75" customHeight="1">
      <c r="A62" s="18" t="s">
        <v>706</v>
      </c>
      <c r="B62" s="34" t="s">
        <v>3644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3402</v>
      </c>
      <c r="AI62" s="10">
        <v>4751.2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195" t="s">
        <v>2722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3403</v>
      </c>
      <c r="AI64" s="10">
        <v>4740.8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3404</v>
      </c>
      <c r="AI66" s="10">
        <v>4730.8999999999996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3405</v>
      </c>
      <c r="AI67" s="10">
        <v>4707.4999999999991</v>
      </c>
    </row>
    <row r="68" spans="1:35" ht="12.75" customHeight="1">
      <c r="A68" s="18" t="s">
        <v>780</v>
      </c>
      <c r="B68" s="50" t="s">
        <v>3639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3406</v>
      </c>
      <c r="AI69" s="10">
        <v>4702.5500000000011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3407</v>
      </c>
      <c r="AI72" s="10">
        <v>4681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3408</v>
      </c>
      <c r="AI74" s="10">
        <v>4676.1999999999989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3409</v>
      </c>
      <c r="AI75" s="10">
        <v>4675.2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3410</v>
      </c>
      <c r="AI76" s="10">
        <v>4662.6499999999996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 ht="12.75" customHeight="1">
      <c r="A84" s="18" t="s">
        <v>796</v>
      </c>
      <c r="B84" s="34" t="s">
        <v>3685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3411</v>
      </c>
      <c r="AI84" s="10">
        <v>4615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3412</v>
      </c>
      <c r="AI89" s="10">
        <v>4576.6000000000004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34" t="s">
        <v>3226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3413</v>
      </c>
      <c r="AI95" s="10">
        <v>4541.7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3414</v>
      </c>
      <c r="AI99" s="10">
        <v>4519.2000000000007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3415</v>
      </c>
      <c r="AI100" s="10">
        <v>4511.7000000000007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295" t="s">
        <v>2722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3416</v>
      </c>
      <c r="AI101" s="10">
        <v>4508.7500000000009</v>
      </c>
    </row>
    <row r="102" spans="1:35" ht="12.75" customHeight="1">
      <c r="A102" s="18" t="s">
        <v>814</v>
      </c>
      <c r="B102" s="34" t="s">
        <v>3622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3417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3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3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3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3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3641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3637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3630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3630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3620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3635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3625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3623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3635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3622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3625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3633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3620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3639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2712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2708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2733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2848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2724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2717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2714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2730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2723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2724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2727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2727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2832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2848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2711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60:G369">
    <sortCondition descending="1" ref="G360:G36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176"/>
  <sheetViews>
    <sheetView topLeftCell="A1554" workbookViewId="0">
      <selection activeCell="K1562" sqref="K1562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1" t="s">
        <v>1657</v>
      </c>
      <c r="N1" s="58"/>
      <c r="P1" s="25"/>
      <c r="Q1" s="61"/>
    </row>
    <row r="2" spans="1:18" s="38" customFormat="1" ht="15.75">
      <c r="A2" s="533" t="s">
        <v>2645</v>
      </c>
      <c r="F2" s="533" t="s">
        <v>2646</v>
      </c>
      <c r="K2" s="533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4979</v>
      </c>
      <c r="C3"/>
      <c r="D3"/>
      <c r="F3" s="178" t="s">
        <v>718</v>
      </c>
      <c r="G3" t="s">
        <v>4496</v>
      </c>
      <c r="K3" s="178" t="s">
        <v>716</v>
      </c>
      <c r="L3" t="s">
        <v>4440</v>
      </c>
      <c r="M3" s="536"/>
      <c r="P3" s="25"/>
      <c r="Q3" s="61"/>
    </row>
    <row r="4" spans="1:18" s="38" customFormat="1" ht="15.75">
      <c r="A4" s="178" t="s">
        <v>716</v>
      </c>
      <c r="B4" t="s">
        <v>4980</v>
      </c>
      <c r="F4" s="178"/>
      <c r="G4"/>
      <c r="H4"/>
      <c r="I4"/>
      <c r="K4" s="178" t="s">
        <v>718</v>
      </c>
      <c r="L4" t="s">
        <v>4481</v>
      </c>
      <c r="P4" s="25"/>
      <c r="Q4" s="61"/>
    </row>
    <row r="5" spans="1:18" s="38" customFormat="1" ht="15.75">
      <c r="A5" s="178"/>
      <c r="B5"/>
      <c r="F5" s="533"/>
      <c r="K5" s="178" t="s">
        <v>716</v>
      </c>
      <c r="L5" t="s">
        <v>4482</v>
      </c>
      <c r="P5" s="25"/>
      <c r="Q5" s="61"/>
    </row>
    <row r="6" spans="1:18" s="38" customFormat="1" ht="15.75">
      <c r="A6" s="533"/>
      <c r="F6" s="533"/>
      <c r="K6" s="178" t="s">
        <v>716</v>
      </c>
      <c r="L6" t="s">
        <v>4483</v>
      </c>
      <c r="P6" s="25"/>
      <c r="Q6" s="61"/>
    </row>
    <row r="7" spans="1:18" s="38" customFormat="1" ht="15.75">
      <c r="A7" s="533"/>
      <c r="F7" s="533"/>
      <c r="K7" s="178" t="s">
        <v>717</v>
      </c>
      <c r="L7" t="s">
        <v>4760</v>
      </c>
      <c r="M7" s="399"/>
      <c r="N7"/>
      <c r="P7" s="25"/>
      <c r="Q7" s="61"/>
    </row>
    <row r="8" spans="1:18" s="38" customFormat="1" ht="15.75">
      <c r="A8" s="533"/>
      <c r="F8" s="533"/>
      <c r="K8" s="178" t="s">
        <v>717</v>
      </c>
      <c r="L8" t="s">
        <v>4761</v>
      </c>
      <c r="M8" s="399"/>
      <c r="N8"/>
      <c r="P8" s="25"/>
      <c r="Q8" s="61"/>
      <c r="R8" s="38" t="s">
        <v>2459</v>
      </c>
    </row>
    <row r="9" spans="1:18" s="38" customFormat="1" ht="15.75">
      <c r="A9" s="533"/>
      <c r="F9" s="533"/>
      <c r="K9" s="533"/>
      <c r="N9" s="3"/>
      <c r="P9" s="25"/>
      <c r="Q9" s="61"/>
    </row>
    <row r="10" spans="1:18" s="38" customFormat="1" ht="15.75">
      <c r="A10" s="533"/>
      <c r="F10" s="533"/>
      <c r="K10" s="533"/>
      <c r="N10" s="3"/>
      <c r="P10" s="25"/>
      <c r="Q10" s="61"/>
    </row>
    <row r="11" spans="1:18" s="38" customFormat="1" ht="15.75">
      <c r="A11" s="533"/>
      <c r="F11" s="533"/>
      <c r="K11" s="533"/>
      <c r="N11" s="3"/>
      <c r="P11" s="25"/>
      <c r="Q11" s="61"/>
    </row>
    <row r="12" spans="1:18" s="38" customFormat="1" ht="15.75">
      <c r="A12" s="533"/>
      <c r="F12" s="533"/>
      <c r="K12" s="533"/>
      <c r="N12" s="3"/>
      <c r="P12" s="25"/>
      <c r="Q12" s="61"/>
    </row>
    <row r="13" spans="1:18" s="38" customFormat="1" ht="15.75">
      <c r="A13" s="533"/>
      <c r="F13" s="533"/>
      <c r="I13" s="38" t="s">
        <v>2459</v>
      </c>
      <c r="K13" s="533"/>
      <c r="N13" s="3"/>
      <c r="P13" s="25"/>
      <c r="Q13" s="61"/>
    </row>
    <row r="14" spans="1:18" s="38" customFormat="1" ht="15.75">
      <c r="A14" s="533"/>
      <c r="F14" s="533"/>
      <c r="K14" s="533"/>
      <c r="L14" s="38" t="s">
        <v>2459</v>
      </c>
      <c r="N14" s="3"/>
      <c r="P14" s="25"/>
      <c r="Q14" s="61"/>
    </row>
    <row r="15" spans="1:18" s="38" customFormat="1" ht="15.75">
      <c r="A15" s="533"/>
      <c r="F15" s="533"/>
      <c r="K15" s="533"/>
      <c r="N15" s="3"/>
      <c r="P15" s="25"/>
      <c r="Q15" s="61"/>
    </row>
    <row r="16" spans="1:18" s="38" customFormat="1" ht="15.75">
      <c r="A16" s="533"/>
      <c r="F16" s="533"/>
      <c r="K16" s="533"/>
      <c r="N16" s="3"/>
      <c r="P16" s="25"/>
      <c r="Q16" s="61"/>
    </row>
    <row r="17" spans="1:17" s="38" customFormat="1" ht="15.75">
      <c r="A17" s="533"/>
      <c r="F17" s="533"/>
      <c r="K17" s="533"/>
      <c r="N17" s="3"/>
      <c r="P17" s="25"/>
      <c r="Q17" s="61"/>
    </row>
    <row r="18" spans="1:17" s="38" customFormat="1" ht="15.75">
      <c r="A18" s="533"/>
      <c r="F18" s="533"/>
      <c r="K18" s="533"/>
      <c r="N18" s="3"/>
      <c r="P18" s="25"/>
      <c r="Q18" s="61"/>
    </row>
    <row r="19" spans="1:17" s="38" customFormat="1" ht="15.75">
      <c r="A19" s="533"/>
      <c r="F19" s="533"/>
      <c r="K19" s="533"/>
      <c r="N19" s="3"/>
      <c r="P19" s="25"/>
      <c r="Q19" s="61"/>
    </row>
    <row r="20" spans="1:17" s="38" customFormat="1" ht="15.75">
      <c r="A20" s="533"/>
      <c r="F20" s="533"/>
      <c r="K20" s="533"/>
      <c r="N20" s="3"/>
      <c r="P20" s="25"/>
      <c r="Q20" s="61"/>
    </row>
    <row r="21" spans="1:17" s="38" customFormat="1" ht="15.75">
      <c r="A21" s="533"/>
      <c r="F21" s="533"/>
      <c r="K21" s="533"/>
      <c r="N21" s="3"/>
      <c r="P21" s="25"/>
      <c r="Q21" s="61"/>
    </row>
    <row r="22" spans="1:17" s="38" customFormat="1" ht="15.75">
      <c r="A22" s="533"/>
      <c r="F22" s="533"/>
      <c r="K22" s="533"/>
      <c r="N22" s="3"/>
      <c r="P22" s="25"/>
      <c r="Q22" s="61"/>
    </row>
    <row r="23" spans="1:17" s="38" customFormat="1" ht="15.75">
      <c r="A23" s="533"/>
      <c r="F23" s="533"/>
      <c r="K23" s="533"/>
      <c r="N23" s="3"/>
      <c r="P23" s="25"/>
      <c r="Q23" s="61"/>
    </row>
    <row r="24" spans="1:17" s="38" customFormat="1" ht="15.75">
      <c r="A24" s="533"/>
      <c r="F24" s="533"/>
      <c r="K24" s="533"/>
      <c r="N24" s="3"/>
      <c r="P24" s="25"/>
      <c r="Q24" s="61"/>
    </row>
    <row r="25" spans="1:17" s="38" customFormat="1" ht="15.75">
      <c r="A25" s="533"/>
      <c r="F25" s="533"/>
      <c r="K25" s="533"/>
      <c r="N25" s="3"/>
      <c r="P25" s="25"/>
      <c r="Q25" s="61"/>
    </row>
    <row r="26" spans="1:17" s="38" customFormat="1" ht="15.75">
      <c r="A26" s="533"/>
      <c r="F26" s="533"/>
      <c r="K26" s="533"/>
      <c r="N26" s="3"/>
      <c r="P26" s="25"/>
      <c r="Q26" s="61"/>
    </row>
    <row r="27" spans="1:17" s="38" customFormat="1" ht="15.75">
      <c r="A27" s="533"/>
      <c r="F27" s="533"/>
      <c r="K27" s="533"/>
      <c r="N27" s="3"/>
      <c r="P27" s="25"/>
      <c r="Q27" s="61"/>
    </row>
    <row r="28" spans="1:17" s="38" customFormat="1" ht="15.75">
      <c r="A28" s="532"/>
      <c r="N28" s="3"/>
      <c r="P28" s="25"/>
      <c r="Q28" s="61"/>
    </row>
    <row r="29" spans="1:17" s="38" customFormat="1" ht="15.75">
      <c r="A29" s="532"/>
      <c r="N29" s="3"/>
      <c r="P29" s="198"/>
      <c r="Q29" s="61"/>
    </row>
    <row r="30" spans="1:17" s="38" customFormat="1" ht="15.75">
      <c r="A30" s="532"/>
      <c r="N30" s="3"/>
      <c r="P30" s="25"/>
      <c r="Q30" s="61"/>
    </row>
    <row r="31" spans="1:17" s="38" customFormat="1" ht="15.75">
      <c r="A31" s="532"/>
      <c r="N31"/>
      <c r="P31" s="198"/>
      <c r="Q31" s="61"/>
    </row>
    <row r="32" spans="1:17" s="38" customFormat="1" ht="23.25">
      <c r="A32" s="531" t="s">
        <v>1346</v>
      </c>
      <c r="N32" s="3"/>
      <c r="P32" s="26"/>
      <c r="Q32" s="61"/>
    </row>
    <row r="33" spans="1:17" s="38" customFormat="1" ht="15.75">
      <c r="A33" s="533" t="s">
        <v>2645</v>
      </c>
      <c r="F33" s="533" t="s">
        <v>2646</v>
      </c>
      <c r="K33" s="533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4441</v>
      </c>
      <c r="M34"/>
      <c r="N34"/>
      <c r="P34" s="26"/>
      <c r="Q34" s="61"/>
    </row>
    <row r="35" spans="1:17" s="38" customFormat="1" ht="15.75">
      <c r="A35" s="532"/>
      <c r="F35" s="178"/>
      <c r="G35"/>
      <c r="K35" s="178" t="s">
        <v>717</v>
      </c>
      <c r="L35" t="s">
        <v>4862</v>
      </c>
      <c r="M35"/>
      <c r="N35"/>
      <c r="P35" s="26"/>
      <c r="Q35" s="61"/>
    </row>
    <row r="36" spans="1:17" s="38" customFormat="1" ht="15.75">
      <c r="A36" s="532"/>
      <c r="F36" s="178"/>
      <c r="G36"/>
      <c r="K36" s="178"/>
      <c r="L36"/>
      <c r="N36" s="58"/>
      <c r="P36" s="26"/>
      <c r="Q36" s="61"/>
    </row>
    <row r="37" spans="1:17" s="38" customFormat="1" ht="15.75">
      <c r="A37" s="532"/>
      <c r="F37" s="178"/>
      <c r="G37"/>
      <c r="K37" s="178"/>
      <c r="L37"/>
      <c r="N37" s="58"/>
      <c r="P37" s="26"/>
      <c r="Q37" s="61"/>
    </row>
    <row r="38" spans="1:17" s="38" customFormat="1" ht="15.75">
      <c r="A38" s="532"/>
      <c r="F38" s="178"/>
      <c r="G38"/>
      <c r="K38" s="178"/>
      <c r="L38"/>
      <c r="N38" s="58"/>
      <c r="P38" s="26"/>
      <c r="Q38" s="61"/>
    </row>
    <row r="39" spans="1:17" s="38" customFormat="1" ht="15.75">
      <c r="A39" s="532"/>
      <c r="F39" s="178"/>
      <c r="G39"/>
      <c r="K39" s="178"/>
      <c r="L39"/>
      <c r="N39" s="58"/>
      <c r="P39" s="26"/>
      <c r="Q39" s="61"/>
    </row>
    <row r="40" spans="1:17" s="38" customFormat="1" ht="15.75">
      <c r="A40" s="532"/>
      <c r="F40" s="178"/>
      <c r="G40"/>
      <c r="K40" s="178"/>
      <c r="L40"/>
      <c r="N40" s="58"/>
      <c r="P40" s="26"/>
      <c r="Q40" s="61"/>
    </row>
    <row r="41" spans="1:17" s="38" customFormat="1" ht="15.75">
      <c r="A41" s="532"/>
      <c r="F41" s="178"/>
      <c r="G41"/>
      <c r="K41" s="178"/>
      <c r="L41"/>
      <c r="N41" s="58"/>
      <c r="P41" s="26"/>
      <c r="Q41" s="61"/>
    </row>
    <row r="42" spans="1:17" s="38" customFormat="1" ht="15.75">
      <c r="A42" s="532"/>
      <c r="F42" s="178"/>
      <c r="G42"/>
      <c r="K42" s="178"/>
      <c r="L42"/>
      <c r="N42" s="58"/>
      <c r="P42" s="26"/>
      <c r="Q42" s="61"/>
    </row>
    <row r="43" spans="1:17" s="38" customFormat="1" ht="15.75">
      <c r="A43" s="532"/>
      <c r="F43" s="178"/>
      <c r="G43"/>
      <c r="K43" s="178"/>
      <c r="L43"/>
      <c r="N43" s="58"/>
      <c r="P43" s="26"/>
      <c r="Q43" s="61"/>
    </row>
    <row r="44" spans="1:17" s="38" customFormat="1" ht="15.75">
      <c r="A44" s="532"/>
      <c r="F44" s="178"/>
      <c r="G44"/>
      <c r="K44" s="178"/>
      <c r="L44"/>
      <c r="N44" s="58"/>
      <c r="P44" s="26"/>
      <c r="Q44" s="61"/>
    </row>
    <row r="45" spans="1:17" s="38" customFormat="1" ht="15.75">
      <c r="A45" s="532"/>
      <c r="F45" s="178"/>
      <c r="G45"/>
      <c r="K45" s="178"/>
      <c r="L45"/>
      <c r="N45" s="58"/>
      <c r="P45" s="26"/>
      <c r="Q45" s="61"/>
    </row>
    <row r="46" spans="1:17" s="38" customFormat="1" ht="15.75">
      <c r="A46" s="532"/>
      <c r="F46" s="178"/>
      <c r="G46"/>
      <c r="K46" s="178"/>
      <c r="L46"/>
      <c r="N46" s="58"/>
      <c r="P46" s="26"/>
      <c r="Q46" s="61"/>
    </row>
    <row r="47" spans="1:17" s="38" customFormat="1" ht="15.75">
      <c r="A47" s="532"/>
      <c r="N47" s="79"/>
      <c r="P47" s="25"/>
      <c r="Q47" s="61"/>
    </row>
    <row r="48" spans="1:17" s="38" customFormat="1" ht="15.75">
      <c r="A48" s="532"/>
      <c r="N48" s="58"/>
      <c r="P48" s="26"/>
      <c r="Q48" s="61"/>
    </row>
    <row r="49" spans="1:17" s="38" customFormat="1" ht="15.75">
      <c r="A49" s="532"/>
      <c r="N49" s="58"/>
      <c r="P49" s="198"/>
      <c r="Q49" s="61"/>
    </row>
    <row r="50" spans="1:17" s="38" customFormat="1" ht="15.75">
      <c r="A50" s="532"/>
      <c r="N50" s="3"/>
      <c r="P50" s="25"/>
      <c r="Q50" s="61"/>
    </row>
    <row r="51" spans="1:17" s="38" customFormat="1" ht="15.75">
      <c r="A51" s="532"/>
      <c r="N51" s="3"/>
      <c r="P51" s="21"/>
      <c r="Q51" s="61"/>
    </row>
    <row r="52" spans="1:17" s="38" customFormat="1" ht="15.75">
      <c r="A52" s="532"/>
      <c r="N52" s="58"/>
      <c r="P52" s="25"/>
      <c r="Q52" s="61"/>
    </row>
    <row r="53" spans="1:17" s="38" customFormat="1" ht="15.75">
      <c r="A53" s="532"/>
      <c r="N53" s="58"/>
      <c r="P53" s="25"/>
      <c r="Q53" s="61"/>
    </row>
    <row r="54" spans="1:17" s="38" customFormat="1" ht="15.75">
      <c r="A54" s="532"/>
      <c r="N54" s="58"/>
      <c r="P54" s="25"/>
      <c r="Q54" s="61"/>
    </row>
    <row r="55" spans="1:17" s="38" customFormat="1" ht="15.75">
      <c r="A55" s="532"/>
      <c r="N55" s="58"/>
      <c r="P55" s="25"/>
      <c r="Q55" s="61"/>
    </row>
    <row r="56" spans="1:17" s="38" customFormat="1" ht="15.75">
      <c r="A56" s="532"/>
      <c r="N56" s="79"/>
      <c r="P56" s="25"/>
      <c r="Q56" s="61"/>
    </row>
    <row r="57" spans="1:17" s="38" customFormat="1" ht="15.75">
      <c r="A57" s="532"/>
      <c r="N57" s="3"/>
      <c r="P57" s="198"/>
      <c r="Q57" s="61"/>
    </row>
    <row r="58" spans="1:17" s="38" customFormat="1" ht="15.75">
      <c r="A58" s="532"/>
      <c r="N58" s="79"/>
      <c r="P58" s="26"/>
      <c r="Q58" s="61"/>
    </row>
    <row r="59" spans="1:17" s="38" customFormat="1" ht="15.75">
      <c r="A59" s="532"/>
      <c r="N59" s="3"/>
      <c r="P59" s="25"/>
      <c r="Q59" s="61"/>
    </row>
    <row r="60" spans="1:17" s="38" customFormat="1" ht="15.75">
      <c r="A60" s="532"/>
      <c r="N60" s="3"/>
      <c r="P60" s="26"/>
      <c r="Q60" s="61"/>
    </row>
    <row r="61" spans="1:17" s="38" customFormat="1" ht="15.75">
      <c r="A61" s="532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7" customFormat="1" ht="23.25">
      <c r="A63" s="531" t="s">
        <v>3620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3" t="s">
        <v>2645</v>
      </c>
      <c r="F64" s="533" t="s">
        <v>2646</v>
      </c>
      <c r="K64" s="533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4386</v>
      </c>
      <c r="F65" s="178"/>
      <c r="G65"/>
      <c r="K65" s="178" t="s">
        <v>717</v>
      </c>
      <c r="L65" t="s">
        <v>4288</v>
      </c>
      <c r="M65"/>
      <c r="N65"/>
      <c r="P65" s="25"/>
      <c r="Q65" s="61"/>
    </row>
    <row r="66" spans="1:17" s="38" customFormat="1" ht="15.75">
      <c r="A66" s="545" t="s">
        <v>718</v>
      </c>
      <c r="B66" t="s">
        <v>4707</v>
      </c>
      <c r="F66" s="178"/>
      <c r="G66"/>
      <c r="K66" s="178" t="s">
        <v>717</v>
      </c>
      <c r="L66" t="s">
        <v>4289</v>
      </c>
      <c r="M66"/>
      <c r="N66"/>
      <c r="P66" s="25"/>
      <c r="Q66" s="61"/>
    </row>
    <row r="67" spans="1:17" s="38" customFormat="1" ht="15.75">
      <c r="A67" s="545" t="s">
        <v>718</v>
      </c>
      <c r="B67" t="s">
        <v>4812</v>
      </c>
      <c r="F67" s="533"/>
      <c r="K67" s="178" t="s">
        <v>718</v>
      </c>
      <c r="L67" t="s">
        <v>4387</v>
      </c>
      <c r="O67"/>
      <c r="P67" s="25"/>
      <c r="Q67" s="61"/>
    </row>
    <row r="68" spans="1:17" s="38" customFormat="1" ht="15.75">
      <c r="A68" s="533"/>
      <c r="F68" s="533"/>
      <c r="K68" s="178" t="s">
        <v>717</v>
      </c>
      <c r="L68" t="s">
        <v>4762</v>
      </c>
      <c r="M68"/>
      <c r="N68"/>
      <c r="P68" s="25"/>
      <c r="Q68" s="61"/>
    </row>
    <row r="69" spans="1:17" s="38" customFormat="1" ht="15.75">
      <c r="A69" s="533"/>
      <c r="F69" s="533"/>
      <c r="K69" s="178" t="s">
        <v>716</v>
      </c>
      <c r="L69" t="s">
        <v>5148</v>
      </c>
      <c r="M69"/>
      <c r="N69"/>
      <c r="P69" s="25"/>
      <c r="Q69" s="61"/>
    </row>
    <row r="70" spans="1:17" s="38" customFormat="1" ht="15.75">
      <c r="A70" s="533"/>
      <c r="F70" s="533"/>
      <c r="K70" s="178"/>
      <c r="L70"/>
      <c r="M70" s="26"/>
      <c r="N70" s="58"/>
      <c r="P70" s="25"/>
      <c r="Q70" s="61"/>
    </row>
    <row r="71" spans="1:17" s="38" customFormat="1" ht="15.75">
      <c r="A71" s="533"/>
      <c r="F71" s="533"/>
      <c r="K71" s="178"/>
      <c r="L71"/>
      <c r="M71" s="26"/>
      <c r="N71" s="58"/>
      <c r="P71" s="25"/>
      <c r="Q71" s="61"/>
    </row>
    <row r="72" spans="1:17" s="38" customFormat="1" ht="15.75">
      <c r="A72" s="533"/>
      <c r="F72" s="533"/>
      <c r="K72" s="178"/>
      <c r="L72"/>
      <c r="M72" s="26"/>
      <c r="N72" s="58"/>
      <c r="P72" s="25"/>
      <c r="Q72" s="61"/>
    </row>
    <row r="73" spans="1:17" s="38" customFormat="1" ht="15.75">
      <c r="A73" s="533"/>
      <c r="F73" s="533"/>
      <c r="K73" s="178"/>
      <c r="L73"/>
      <c r="M73" s="26"/>
      <c r="N73" s="58"/>
      <c r="P73" s="25"/>
      <c r="Q73" s="61"/>
    </row>
    <row r="74" spans="1:17" s="38" customFormat="1" ht="15.75">
      <c r="A74" s="533"/>
      <c r="F74" s="533"/>
      <c r="K74" s="178"/>
      <c r="L74"/>
      <c r="M74" s="26"/>
      <c r="N74" s="58"/>
      <c r="P74" s="25"/>
      <c r="Q74" s="61"/>
    </row>
    <row r="75" spans="1:17" s="38" customFormat="1" ht="15.75">
      <c r="A75" s="533"/>
      <c r="F75" s="533"/>
      <c r="K75" s="178"/>
      <c r="L75"/>
      <c r="M75" s="26"/>
      <c r="N75" s="58"/>
      <c r="P75" s="25"/>
      <c r="Q75" s="61"/>
    </row>
    <row r="76" spans="1:17" s="38" customFormat="1" ht="15.75">
      <c r="A76" s="533"/>
      <c r="F76" s="533"/>
      <c r="K76" s="178"/>
      <c r="L76"/>
      <c r="M76" s="26"/>
      <c r="N76" s="58"/>
      <c r="P76" s="25"/>
      <c r="Q76" s="61"/>
    </row>
    <row r="77" spans="1:17" s="38" customFormat="1" ht="15.75">
      <c r="A77" s="533"/>
      <c r="F77" s="533"/>
      <c r="K77" s="178"/>
      <c r="L77"/>
      <c r="M77" s="26"/>
      <c r="N77" s="58"/>
      <c r="P77" s="25"/>
      <c r="Q77" s="61"/>
    </row>
    <row r="78" spans="1:17" s="38" customFormat="1" ht="15.75">
      <c r="A78" s="533"/>
      <c r="F78" s="533"/>
      <c r="K78" s="178"/>
      <c r="L78"/>
      <c r="M78" s="26"/>
      <c r="N78" s="58"/>
      <c r="P78" s="25"/>
      <c r="Q78" s="61"/>
    </row>
    <row r="79" spans="1:17" s="38" customFormat="1" ht="15.75">
      <c r="A79" s="533"/>
      <c r="F79" s="533"/>
      <c r="K79" s="533"/>
      <c r="M79" s="26"/>
      <c r="N79" s="58"/>
      <c r="P79" s="25"/>
      <c r="Q79" s="61"/>
    </row>
    <row r="80" spans="1:17" s="38" customFormat="1" ht="15.75">
      <c r="A80" s="533"/>
      <c r="F80" s="533"/>
      <c r="K80" s="533"/>
      <c r="M80" s="26"/>
      <c r="N80" s="58"/>
      <c r="P80" s="25"/>
      <c r="Q80" s="61"/>
    </row>
    <row r="81" spans="1:17" s="38" customFormat="1" ht="15.75">
      <c r="A81" s="533"/>
      <c r="F81" s="533"/>
      <c r="K81" s="533"/>
      <c r="M81" s="26"/>
      <c r="N81" s="58"/>
      <c r="P81" s="25"/>
      <c r="Q81" s="61"/>
    </row>
    <row r="82" spans="1:17" s="38" customFormat="1" ht="15.75">
      <c r="A82" s="533"/>
      <c r="F82" s="533"/>
      <c r="K82" s="533"/>
      <c r="M82" s="26"/>
      <c r="N82" s="58"/>
      <c r="P82" s="25"/>
      <c r="Q82" s="61"/>
    </row>
    <row r="83" spans="1:17" s="38" customFormat="1" ht="15.75">
      <c r="A83" s="532"/>
      <c r="M83" s="26"/>
      <c r="N83" s="3"/>
      <c r="P83" s="21"/>
      <c r="Q83" s="61"/>
    </row>
    <row r="84" spans="1:17" s="38" customFormat="1" ht="15.75">
      <c r="A84" s="532"/>
      <c r="K84" s="21"/>
      <c r="L84" s="203"/>
      <c r="M84" s="26"/>
      <c r="N84" s="3"/>
      <c r="P84" s="25"/>
      <c r="Q84" s="61"/>
    </row>
    <row r="85" spans="1:17" s="38" customFormat="1" ht="15.75">
      <c r="A85" s="532"/>
      <c r="K85" s="21"/>
      <c r="L85" s="203"/>
      <c r="M85" s="26"/>
      <c r="N85" s="79"/>
      <c r="P85" s="198"/>
      <c r="Q85" s="61"/>
    </row>
    <row r="86" spans="1:17" s="38" customFormat="1" ht="15.75">
      <c r="A86" s="532"/>
      <c r="K86" s="21"/>
      <c r="L86" s="203"/>
      <c r="M86" s="26"/>
      <c r="N86" s="3"/>
      <c r="P86" s="25"/>
      <c r="Q86" s="61"/>
    </row>
    <row r="87" spans="1:17" s="38" customFormat="1" ht="15.75">
      <c r="A87" s="532"/>
      <c r="K87" s="21"/>
      <c r="L87" s="203"/>
      <c r="M87" s="26"/>
      <c r="N87"/>
      <c r="P87" s="198"/>
      <c r="Q87" s="61"/>
    </row>
    <row r="88" spans="1:17" s="38" customFormat="1" ht="15.75">
      <c r="A88" s="532"/>
      <c r="K88" s="21"/>
      <c r="L88" s="203"/>
      <c r="M88" s="26"/>
      <c r="N88" s="79"/>
      <c r="P88" s="25"/>
      <c r="Q88" s="61"/>
    </row>
    <row r="89" spans="1:17" s="38" customFormat="1" ht="15.75">
      <c r="A89" s="532"/>
      <c r="K89" s="21"/>
      <c r="L89" s="203"/>
      <c r="M89" s="26"/>
      <c r="N89" s="3"/>
      <c r="P89" s="25"/>
      <c r="Q89" s="61"/>
    </row>
    <row r="90" spans="1:17" s="38" customFormat="1" ht="15.75">
      <c r="A90" s="532"/>
      <c r="K90" s="21"/>
      <c r="L90" s="203"/>
      <c r="M90" s="26"/>
      <c r="N90" s="58"/>
      <c r="P90" s="26"/>
      <c r="Q90" s="61"/>
    </row>
    <row r="91" spans="1:17" s="38" customFormat="1" ht="15.75">
      <c r="A91" s="532"/>
      <c r="K91" s="21"/>
      <c r="L91" s="203"/>
      <c r="M91" s="26"/>
      <c r="N91" s="58"/>
      <c r="P91" s="25"/>
      <c r="Q91" s="61"/>
    </row>
    <row r="92" spans="1:17" s="38" customFormat="1" ht="15.75">
      <c r="A92" s="532"/>
      <c r="K92" s="21"/>
      <c r="L92" s="203"/>
      <c r="M92" s="26"/>
      <c r="N92" s="79"/>
      <c r="P92" s="26"/>
      <c r="Q92" s="61"/>
    </row>
    <row r="93" spans="1:17" s="38" customFormat="1" ht="15.75">
      <c r="A93" s="532"/>
      <c r="K93" s="21"/>
      <c r="L93" s="203"/>
      <c r="M93" s="26"/>
      <c r="N93" s="3"/>
      <c r="P93" s="25"/>
      <c r="Q93" s="61"/>
    </row>
    <row r="94" spans="1:17" s="38" customFormat="1" ht="23.25">
      <c r="A94" s="531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3" t="s">
        <v>2645</v>
      </c>
      <c r="F95" s="533" t="s">
        <v>2646</v>
      </c>
      <c r="K95" s="533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4602</v>
      </c>
      <c r="F96" s="178" t="s">
        <v>718</v>
      </c>
      <c r="G96" t="s">
        <v>4763</v>
      </c>
      <c r="K96" s="178" t="s">
        <v>716</v>
      </c>
      <c r="L96" t="s">
        <v>4440</v>
      </c>
      <c r="M96" s="536"/>
      <c r="P96" s="25"/>
      <c r="Q96" s="61"/>
    </row>
    <row r="97" spans="1:17" s="38" customFormat="1" ht="15.75">
      <c r="A97" s="178" t="s">
        <v>716</v>
      </c>
      <c r="B97" t="s">
        <v>4813</v>
      </c>
      <c r="F97" s="178" t="s">
        <v>718</v>
      </c>
      <c r="G97" t="s">
        <v>4981</v>
      </c>
      <c r="H97"/>
      <c r="I97"/>
      <c r="K97" s="178" t="s">
        <v>718</v>
      </c>
      <c r="L97" t="s">
        <v>4708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3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3"/>
      <c r="F102" s="533"/>
      <c r="K102" s="178"/>
      <c r="L102"/>
      <c r="M102" s="26"/>
      <c r="N102" s="58"/>
      <c r="P102" s="25"/>
      <c r="Q102" s="61"/>
    </row>
    <row r="103" spans="1:17" s="38" customFormat="1" ht="15.75">
      <c r="A103" s="533"/>
      <c r="F103" s="533"/>
      <c r="K103" s="178"/>
      <c r="L103"/>
      <c r="M103" s="26"/>
      <c r="N103" s="58"/>
      <c r="P103" s="25"/>
      <c r="Q103" s="61"/>
    </row>
    <row r="104" spans="1:17" s="38" customFormat="1" ht="15.75">
      <c r="A104" s="533"/>
      <c r="F104" s="533"/>
      <c r="K104" s="178"/>
      <c r="L104"/>
      <c r="M104" s="26"/>
      <c r="N104" s="58"/>
      <c r="P104" s="25"/>
      <c r="Q104" s="61"/>
    </row>
    <row r="105" spans="1:17" s="38" customFormat="1" ht="15.75">
      <c r="A105" s="533"/>
      <c r="F105" s="533"/>
      <c r="K105" s="178"/>
      <c r="L105"/>
      <c r="M105" s="26"/>
      <c r="N105" s="58"/>
      <c r="P105" s="25"/>
      <c r="Q105" s="61"/>
    </row>
    <row r="106" spans="1:17" s="38" customFormat="1" ht="15.75">
      <c r="A106" s="533"/>
      <c r="F106" s="533"/>
      <c r="K106" s="178"/>
      <c r="L106"/>
      <c r="M106" s="26"/>
      <c r="N106" s="58"/>
      <c r="P106" s="25"/>
      <c r="Q106" s="61"/>
    </row>
    <row r="107" spans="1:17" s="38" customFormat="1" ht="15.75">
      <c r="A107" s="533"/>
      <c r="F107" s="533"/>
      <c r="K107" s="178"/>
      <c r="L107"/>
      <c r="M107" s="26"/>
      <c r="N107" s="58"/>
      <c r="P107" s="25"/>
      <c r="Q107" s="61"/>
    </row>
    <row r="108" spans="1:17" s="38" customFormat="1" ht="15.75">
      <c r="A108" s="533"/>
      <c r="F108" s="533"/>
      <c r="K108" s="178"/>
      <c r="L108"/>
      <c r="M108" s="26"/>
      <c r="N108" s="58"/>
      <c r="P108" s="25"/>
      <c r="Q108" s="61"/>
    </row>
    <row r="109" spans="1:17" s="38" customFormat="1" ht="15.75">
      <c r="A109" s="533"/>
      <c r="F109" s="533"/>
      <c r="K109" s="178"/>
      <c r="L109"/>
      <c r="M109" s="26"/>
      <c r="N109" s="58"/>
      <c r="P109" s="25"/>
      <c r="Q109" s="61"/>
    </row>
    <row r="110" spans="1:17" s="38" customFormat="1" ht="15.75">
      <c r="A110" s="533"/>
      <c r="F110" s="533"/>
      <c r="K110" s="533"/>
      <c r="M110" s="26"/>
      <c r="N110" s="58"/>
      <c r="P110" s="25"/>
      <c r="Q110" s="61"/>
    </row>
    <row r="111" spans="1:17" s="38" customFormat="1" ht="15.75">
      <c r="A111" s="533"/>
      <c r="F111" s="533"/>
      <c r="K111" s="533"/>
      <c r="M111" s="26"/>
      <c r="N111" s="58"/>
      <c r="P111" s="25"/>
      <c r="Q111" s="61"/>
    </row>
    <row r="112" spans="1:17" s="38" customFormat="1" ht="15.75">
      <c r="A112" s="533"/>
      <c r="F112" s="533"/>
      <c r="K112" s="533"/>
      <c r="M112" s="26"/>
      <c r="N112" s="58"/>
      <c r="P112" s="25"/>
      <c r="Q112" s="61"/>
    </row>
    <row r="113" spans="1:17" s="38" customFormat="1" ht="15.75">
      <c r="A113" s="533"/>
      <c r="F113" s="533"/>
      <c r="K113" s="533"/>
      <c r="M113" s="26"/>
      <c r="N113" s="58"/>
      <c r="P113" s="25"/>
      <c r="Q113" s="61"/>
    </row>
    <row r="114" spans="1:17" s="38" customFormat="1" ht="15.75">
      <c r="A114" s="533"/>
      <c r="F114" s="533"/>
      <c r="K114" s="533"/>
      <c r="M114" s="26"/>
      <c r="N114" s="58"/>
      <c r="P114" s="25"/>
      <c r="Q114" s="61"/>
    </row>
    <row r="115" spans="1:17" s="38" customFormat="1" ht="15.75">
      <c r="A115" s="533"/>
      <c r="F115" s="533"/>
      <c r="K115" s="533"/>
      <c r="M115" s="26"/>
      <c r="N115" s="58"/>
      <c r="P115" s="25"/>
      <c r="Q115" s="61"/>
    </row>
    <row r="116" spans="1:17" s="38" customFormat="1" ht="15.75">
      <c r="A116" s="532"/>
      <c r="K116" s="21"/>
      <c r="L116" s="203"/>
      <c r="M116" s="26"/>
      <c r="N116" s="58"/>
      <c r="P116" s="25"/>
      <c r="Q116" s="61"/>
    </row>
    <row r="117" spans="1:17" s="38" customFormat="1" ht="15.75">
      <c r="A117" s="532"/>
      <c r="K117" s="21"/>
      <c r="L117" s="203"/>
      <c r="M117" s="26"/>
      <c r="N117" s="58"/>
      <c r="P117" s="21"/>
      <c r="Q117" s="61"/>
    </row>
    <row r="118" spans="1:17" s="38" customFormat="1" ht="15.75">
      <c r="A118" s="532"/>
      <c r="K118" s="21"/>
      <c r="L118" s="203"/>
      <c r="M118" s="26"/>
      <c r="N118" s="58"/>
      <c r="P118" s="26"/>
      <c r="Q118" s="61"/>
    </row>
    <row r="119" spans="1:17" s="38" customFormat="1" ht="15.75">
      <c r="A119" s="532"/>
      <c r="K119" s="21"/>
      <c r="L119" s="203"/>
      <c r="M119" s="26"/>
      <c r="N119" s="3"/>
      <c r="P119" s="198"/>
      <c r="Q119" s="61"/>
    </row>
    <row r="120" spans="1:17" s="38" customFormat="1" ht="15.75">
      <c r="A120" s="532"/>
      <c r="K120" s="21"/>
      <c r="L120" s="203"/>
      <c r="M120" s="26"/>
      <c r="N120" s="3"/>
      <c r="P120" s="21"/>
      <c r="Q120" s="61"/>
    </row>
    <row r="121" spans="1:17" s="38" customFormat="1" ht="15.75">
      <c r="A121" s="532"/>
      <c r="K121" s="21"/>
      <c r="L121" s="203"/>
      <c r="M121" s="26"/>
      <c r="N121" s="58"/>
      <c r="P121" s="21"/>
      <c r="Q121" s="61"/>
    </row>
    <row r="122" spans="1:17" s="38" customFormat="1" ht="15.75">
      <c r="A122" s="532"/>
      <c r="K122" s="21"/>
      <c r="L122" s="203"/>
      <c r="M122" s="26"/>
      <c r="N122" s="58"/>
      <c r="P122" s="21"/>
      <c r="Q122" s="61"/>
    </row>
    <row r="123" spans="1:17" s="38" customFormat="1" ht="15.75">
      <c r="A123" s="532"/>
      <c r="K123" s="21"/>
      <c r="L123" s="203"/>
      <c r="M123" s="26"/>
      <c r="N123" s="3"/>
      <c r="P123" s="198"/>
      <c r="Q123" s="61"/>
    </row>
    <row r="124" spans="1:17" s="38" customFormat="1" ht="15.75">
      <c r="A124" s="532"/>
      <c r="K124" s="203"/>
      <c r="L124" s="25"/>
      <c r="M124" s="21"/>
      <c r="N124" s="79"/>
      <c r="P124" s="21"/>
      <c r="Q124" s="61"/>
    </row>
    <row r="125" spans="1:17" s="38" customFormat="1" ht="23.25">
      <c r="A125" s="531" t="s">
        <v>2195</v>
      </c>
      <c r="K125" s="25"/>
      <c r="L125" s="26"/>
      <c r="M125" s="399"/>
      <c r="N125" s="79"/>
      <c r="P125" s="25"/>
      <c r="Q125" s="61"/>
    </row>
    <row r="126" spans="1:17" s="38" customFormat="1" ht="15.75">
      <c r="A126" s="533" t="s">
        <v>2645</v>
      </c>
      <c r="F126" s="533" t="s">
        <v>2646</v>
      </c>
      <c r="K126" s="533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4290</v>
      </c>
      <c r="C127"/>
      <c r="F127" s="178"/>
      <c r="G127"/>
      <c r="K127" s="178" t="s">
        <v>718</v>
      </c>
      <c r="L127" t="s">
        <v>4291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4659</v>
      </c>
      <c r="F128" s="178"/>
      <c r="G128"/>
      <c r="K128" s="178" t="s">
        <v>717</v>
      </c>
      <c r="L128" t="s">
        <v>4388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5024</v>
      </c>
      <c r="F129" s="178"/>
      <c r="G129"/>
      <c r="K129" s="178" t="s">
        <v>717</v>
      </c>
      <c r="L129" t="s">
        <v>4484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4603</v>
      </c>
      <c r="M130" s="399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4660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4661</v>
      </c>
      <c r="P132" s="25"/>
      <c r="Q132" s="61"/>
    </row>
    <row r="133" spans="1:17" s="38" customFormat="1" ht="15.75">
      <c r="A133" s="532"/>
      <c r="K133" s="178" t="s">
        <v>718</v>
      </c>
      <c r="L133" t="s">
        <v>4764</v>
      </c>
      <c r="P133" s="25"/>
      <c r="Q133" s="61"/>
    </row>
    <row r="134" spans="1:17" s="38" customFormat="1" ht="15.75">
      <c r="A134" s="532"/>
      <c r="K134" s="178" t="s">
        <v>718</v>
      </c>
      <c r="L134" t="s">
        <v>4765</v>
      </c>
      <c r="P134" s="25"/>
      <c r="Q134" s="61"/>
    </row>
    <row r="135" spans="1:17" s="38" customFormat="1" ht="15.75">
      <c r="A135" s="532"/>
      <c r="K135" s="178" t="s">
        <v>718</v>
      </c>
      <c r="L135" t="s">
        <v>4982</v>
      </c>
      <c r="M135"/>
      <c r="N135"/>
      <c r="O135"/>
      <c r="P135" s="25"/>
      <c r="Q135" s="61"/>
    </row>
    <row r="136" spans="1:17" s="38" customFormat="1" ht="15.75">
      <c r="A136" s="532"/>
      <c r="K136" s="178" t="s">
        <v>718</v>
      </c>
      <c r="L136" t="s">
        <v>5149</v>
      </c>
      <c r="M136"/>
      <c r="N136"/>
      <c r="O136"/>
      <c r="P136" s="25"/>
      <c r="Q136" s="61"/>
    </row>
    <row r="137" spans="1:17" s="38" customFormat="1" ht="15.75">
      <c r="A137" s="532"/>
      <c r="K137" s="178"/>
      <c r="L137"/>
      <c r="M137" s="21"/>
      <c r="N137" s="58"/>
      <c r="P137" s="25"/>
      <c r="Q137" s="61"/>
    </row>
    <row r="138" spans="1:17" s="38" customFormat="1" ht="15.75">
      <c r="A138" s="532"/>
      <c r="K138" s="178"/>
      <c r="L138"/>
      <c r="M138" s="21"/>
      <c r="N138" s="58"/>
      <c r="P138" s="25"/>
      <c r="Q138" s="61"/>
    </row>
    <row r="139" spans="1:17" s="38" customFormat="1" ht="15.75">
      <c r="A139" s="532"/>
      <c r="K139" s="178"/>
      <c r="L139"/>
      <c r="M139" s="21"/>
      <c r="N139" s="58"/>
      <c r="P139" s="25"/>
      <c r="Q139" s="61"/>
    </row>
    <row r="140" spans="1:17" s="38" customFormat="1" ht="15.75">
      <c r="A140" s="532"/>
      <c r="K140" s="178"/>
      <c r="L140"/>
      <c r="M140" s="21"/>
      <c r="N140" s="58"/>
      <c r="P140" s="25"/>
      <c r="Q140" s="61"/>
    </row>
    <row r="141" spans="1:17" s="38" customFormat="1" ht="15.75">
      <c r="A141" s="532"/>
      <c r="K141" s="178"/>
      <c r="L141"/>
      <c r="M141" s="21"/>
      <c r="N141" s="58"/>
      <c r="P141" s="25"/>
      <c r="Q141" s="61"/>
    </row>
    <row r="142" spans="1:17" s="38" customFormat="1" ht="15.75">
      <c r="A142" s="532"/>
      <c r="K142" s="178"/>
      <c r="L142"/>
      <c r="M142" s="21"/>
      <c r="N142" s="58"/>
      <c r="P142" s="25"/>
      <c r="Q142" s="61"/>
    </row>
    <row r="143" spans="1:17" s="38" customFormat="1" ht="15.75">
      <c r="A143" s="532"/>
      <c r="K143" s="25"/>
      <c r="L143" s="26"/>
      <c r="M143" s="21"/>
      <c r="N143" s="58"/>
      <c r="P143" s="25"/>
      <c r="Q143" s="61"/>
    </row>
    <row r="144" spans="1:17" s="38" customFormat="1" ht="15.75">
      <c r="A144" s="532"/>
      <c r="K144" s="25"/>
      <c r="L144" s="26"/>
      <c r="M144" s="21"/>
      <c r="N144" s="58"/>
      <c r="P144" s="25"/>
      <c r="Q144" s="61"/>
    </row>
    <row r="145" spans="1:17" s="38" customFormat="1" ht="15.75">
      <c r="A145" s="532"/>
      <c r="K145" s="25"/>
      <c r="L145" s="26"/>
      <c r="M145" s="21"/>
      <c r="N145" s="58"/>
      <c r="P145" s="25"/>
      <c r="Q145" s="61"/>
    </row>
    <row r="146" spans="1:17" s="38" customFormat="1" ht="15.75">
      <c r="A146" s="532"/>
      <c r="K146" s="25"/>
      <c r="L146" s="26"/>
      <c r="M146" s="21"/>
      <c r="N146" s="58"/>
      <c r="P146" s="25"/>
      <c r="Q146" s="61"/>
    </row>
    <row r="147" spans="1:17" s="38" customFormat="1" ht="15.75">
      <c r="A147" s="532"/>
      <c r="K147" s="25"/>
      <c r="L147" s="26"/>
      <c r="M147" s="21"/>
      <c r="N147" s="58"/>
      <c r="P147" s="25"/>
      <c r="Q147" s="61"/>
    </row>
    <row r="148" spans="1:17" s="38" customFormat="1" ht="15.75">
      <c r="A148" s="532"/>
      <c r="K148" s="25"/>
      <c r="L148" s="26"/>
      <c r="M148" s="21"/>
      <c r="N148" s="58"/>
      <c r="P148" s="25"/>
      <c r="Q148" s="61"/>
    </row>
    <row r="149" spans="1:17" s="38" customFormat="1" ht="15.75">
      <c r="A149" s="532"/>
      <c r="K149" s="25"/>
      <c r="L149" s="26"/>
      <c r="M149" s="21"/>
      <c r="N149" s="58"/>
      <c r="P149" s="25"/>
      <c r="Q149" s="61"/>
    </row>
    <row r="150" spans="1:17" s="38" customFormat="1" ht="15.75">
      <c r="A150" s="532"/>
      <c r="K150" s="25"/>
      <c r="L150" s="26"/>
      <c r="M150" s="21"/>
      <c r="N150" s="58"/>
      <c r="P150" s="25"/>
      <c r="Q150" s="61"/>
    </row>
    <row r="151" spans="1:17" s="38" customFormat="1" ht="15.75">
      <c r="A151" s="532"/>
      <c r="K151" s="25"/>
      <c r="L151" s="26"/>
      <c r="M151" s="21"/>
      <c r="N151" s="58"/>
      <c r="P151" s="25"/>
      <c r="Q151" s="61"/>
    </row>
    <row r="152" spans="1:17" s="38" customFormat="1" ht="15.75">
      <c r="A152" s="532"/>
      <c r="K152" s="25"/>
      <c r="L152" s="26"/>
      <c r="M152" s="21"/>
      <c r="N152" s="3"/>
      <c r="P152" s="25"/>
      <c r="Q152" s="61"/>
    </row>
    <row r="153" spans="1:17" s="38" customFormat="1" ht="15.75">
      <c r="A153" s="532"/>
      <c r="K153" s="25"/>
      <c r="L153" s="26"/>
      <c r="M153" s="21"/>
      <c r="N153" s="58"/>
      <c r="P153" s="26"/>
      <c r="Q153" s="61"/>
    </row>
    <row r="154" spans="1:17" s="38" customFormat="1" ht="15.75">
      <c r="A154" s="532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9"/>
      <c r="N155" s="3"/>
      <c r="P155" s="198"/>
      <c r="Q155" s="61"/>
    </row>
    <row r="156" spans="1:17" s="38" customFormat="1" ht="23.25">
      <c r="A156" s="531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3" t="s">
        <v>2645</v>
      </c>
      <c r="F157" s="533" t="s">
        <v>2646</v>
      </c>
      <c r="K157" s="533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4534</v>
      </c>
      <c r="F158" s="178" t="s">
        <v>717</v>
      </c>
      <c r="G158" t="s">
        <v>4892</v>
      </c>
      <c r="H158" s="21"/>
      <c r="I158" s="58"/>
      <c r="K158" s="178" t="s">
        <v>716</v>
      </c>
      <c r="L158" t="s">
        <v>4389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4814</v>
      </c>
      <c r="F159" s="178"/>
      <c r="G159"/>
      <c r="K159" s="178" t="s">
        <v>717</v>
      </c>
      <c r="L159" t="s">
        <v>4863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4815</v>
      </c>
      <c r="F160" s="178"/>
      <c r="G160"/>
      <c r="K160" s="178" t="s">
        <v>716</v>
      </c>
      <c r="L160" t="s">
        <v>5025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5150</v>
      </c>
      <c r="M161"/>
      <c r="N161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2"/>
      <c r="K167" s="21"/>
      <c r="L167" s="203"/>
      <c r="M167" s="21"/>
      <c r="N167" s="58"/>
      <c r="P167" s="25"/>
      <c r="Q167" s="61"/>
    </row>
    <row r="168" spans="1:17" s="38" customFormat="1" ht="15.75">
      <c r="A168" s="532"/>
      <c r="K168" s="21"/>
      <c r="L168" s="203"/>
      <c r="M168" s="21"/>
      <c r="N168" s="58"/>
      <c r="P168" s="25"/>
      <c r="Q168" s="61"/>
    </row>
    <row r="169" spans="1:17" s="38" customFormat="1" ht="15.75">
      <c r="A169" s="532"/>
      <c r="K169" s="21"/>
      <c r="L169" s="203"/>
      <c r="M169" s="21"/>
      <c r="N169" s="58"/>
      <c r="P169" s="25"/>
      <c r="Q169" s="61"/>
    </row>
    <row r="170" spans="1:17" s="38" customFormat="1" ht="15.75">
      <c r="A170" s="532"/>
      <c r="K170" s="21"/>
      <c r="L170" s="203"/>
      <c r="M170" s="21"/>
      <c r="N170" s="58"/>
      <c r="P170" s="25"/>
      <c r="Q170" s="61"/>
    </row>
    <row r="171" spans="1:17" s="38" customFormat="1" ht="15.75">
      <c r="A171" s="532"/>
      <c r="K171" s="21"/>
      <c r="L171" s="203"/>
      <c r="M171" s="21"/>
      <c r="N171" s="58"/>
      <c r="P171" s="25"/>
      <c r="Q171" s="61"/>
    </row>
    <row r="172" spans="1:17" s="38" customFormat="1" ht="15.75">
      <c r="A172" s="532"/>
      <c r="K172" s="21"/>
      <c r="L172" s="203"/>
      <c r="M172" s="21"/>
      <c r="N172" s="58"/>
      <c r="P172" s="25"/>
      <c r="Q172" s="61"/>
    </row>
    <row r="173" spans="1:17" s="38" customFormat="1" ht="15.75">
      <c r="A173" s="532"/>
      <c r="K173" s="21"/>
      <c r="L173" s="203"/>
      <c r="M173" s="21"/>
      <c r="N173" s="58"/>
      <c r="P173" s="25"/>
      <c r="Q173" s="61"/>
    </row>
    <row r="174" spans="1:17" s="38" customFormat="1" ht="15.75">
      <c r="A174" s="532"/>
      <c r="K174" s="21"/>
      <c r="L174" s="203"/>
      <c r="M174" s="21"/>
      <c r="N174" s="3"/>
      <c r="P174" s="21"/>
      <c r="Q174" s="61"/>
    </row>
    <row r="175" spans="1:17" s="38" customFormat="1" ht="15.75">
      <c r="A175" s="532"/>
      <c r="K175" s="21"/>
      <c r="L175" s="203"/>
      <c r="M175" s="21"/>
      <c r="N175" s="58"/>
      <c r="P175" s="21"/>
      <c r="Q175" s="61"/>
    </row>
    <row r="176" spans="1:17" s="38" customFormat="1" ht="15.75">
      <c r="A176" s="532"/>
      <c r="K176" s="21"/>
      <c r="L176" s="203"/>
      <c r="M176" s="21"/>
      <c r="N176" s="3"/>
      <c r="P176" s="21"/>
      <c r="Q176" s="61"/>
    </row>
    <row r="177" spans="1:17" s="38" customFormat="1" ht="15.75">
      <c r="A177" s="532"/>
      <c r="K177" s="21"/>
      <c r="L177" s="203"/>
      <c r="M177" s="21"/>
      <c r="N177" s="58"/>
      <c r="P177" s="198"/>
      <c r="Q177" s="61"/>
    </row>
    <row r="178" spans="1:17" s="38" customFormat="1" ht="15.75">
      <c r="A178" s="532"/>
      <c r="K178" s="21"/>
      <c r="L178" s="203"/>
      <c r="M178" s="21"/>
      <c r="N178" s="3"/>
      <c r="P178" s="26"/>
      <c r="Q178" s="61"/>
    </row>
    <row r="179" spans="1:17" s="38" customFormat="1" ht="15.75">
      <c r="A179" s="532"/>
      <c r="K179" s="21"/>
      <c r="L179" s="203"/>
      <c r="M179" s="21"/>
      <c r="N179" s="3"/>
      <c r="P179" s="198"/>
      <c r="Q179" s="61"/>
    </row>
    <row r="180" spans="1:17" s="38" customFormat="1" ht="15.75">
      <c r="A180" s="532"/>
      <c r="K180" s="21"/>
      <c r="L180" s="203"/>
      <c r="M180" s="21"/>
      <c r="N180" s="58"/>
      <c r="P180" s="198"/>
      <c r="Q180" s="61"/>
    </row>
    <row r="181" spans="1:17" s="38" customFormat="1" ht="15.75">
      <c r="A181" s="532"/>
      <c r="K181" s="21"/>
      <c r="L181" s="203"/>
      <c r="M181" s="21"/>
      <c r="N181" s="3"/>
      <c r="P181" s="26"/>
      <c r="Q181" s="61"/>
    </row>
    <row r="182" spans="1:17" s="38" customFormat="1" ht="15.75">
      <c r="A182" s="532"/>
      <c r="K182" s="21"/>
      <c r="L182" s="203"/>
      <c r="M182" s="21"/>
      <c r="N182" s="79"/>
      <c r="P182" s="26"/>
      <c r="Q182" s="61"/>
    </row>
    <row r="183" spans="1:17" s="38" customFormat="1" ht="15.75">
      <c r="A183" s="532"/>
      <c r="K183" s="21"/>
      <c r="L183" s="203"/>
      <c r="M183" s="21"/>
      <c r="N183" s="3"/>
      <c r="P183" s="26"/>
      <c r="Q183" s="61"/>
    </row>
    <row r="184" spans="1:17" s="38" customFormat="1" ht="15.75">
      <c r="A184" s="532"/>
      <c r="K184" s="21"/>
      <c r="L184" s="203"/>
      <c r="M184" s="21"/>
      <c r="N184" s="3"/>
      <c r="P184" s="198"/>
      <c r="Q184" s="61"/>
    </row>
    <row r="185" spans="1:17" s="38" customFormat="1" ht="15.75">
      <c r="A185" s="532"/>
      <c r="K185" s="21"/>
      <c r="L185" s="203"/>
      <c r="M185" s="21"/>
      <c r="N185" s="3"/>
      <c r="P185" s="25"/>
      <c r="Q185" s="61"/>
    </row>
    <row r="186" spans="1:17" s="38" customFormat="1" ht="15.75">
      <c r="A186" s="532"/>
      <c r="K186" s="21"/>
      <c r="L186" s="203"/>
      <c r="M186" s="21"/>
      <c r="N186" s="3"/>
      <c r="P186" s="21"/>
      <c r="Q186" s="61"/>
    </row>
    <row r="187" spans="1:17" s="38" customFormat="1" ht="23.25">
      <c r="A187" s="531" t="s">
        <v>1656</v>
      </c>
      <c r="K187" s="25"/>
      <c r="L187" s="21"/>
      <c r="M187" s="21"/>
      <c r="N187" s="25"/>
      <c r="P187" s="26"/>
    </row>
    <row r="188" spans="1:17" s="38" customFormat="1" ht="15.75">
      <c r="A188" s="533" t="s">
        <v>2645</v>
      </c>
      <c r="F188" s="533" t="s">
        <v>2646</v>
      </c>
      <c r="K188" s="533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4390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4662</v>
      </c>
      <c r="N190" s="25"/>
      <c r="P190" s="21"/>
    </row>
    <row r="191" spans="1:17" s="38" customFormat="1" ht="15.75">
      <c r="A191" s="533"/>
      <c r="F191" s="178"/>
      <c r="G191"/>
      <c r="K191" s="178" t="s">
        <v>717</v>
      </c>
      <c r="L191" t="s">
        <v>4766</v>
      </c>
      <c r="M191" s="399"/>
      <c r="N191"/>
      <c r="P191" s="21"/>
    </row>
    <row r="192" spans="1:17" s="38" customFormat="1" ht="15.75">
      <c r="A192" s="533"/>
      <c r="F192" s="178"/>
      <c r="G192"/>
      <c r="K192" s="178" t="s">
        <v>718</v>
      </c>
      <c r="L192" t="s">
        <v>4864</v>
      </c>
      <c r="M192"/>
      <c r="N192"/>
      <c r="P192" s="21"/>
    </row>
    <row r="193" spans="1:17" s="38" customFormat="1" ht="15.75">
      <c r="A193" s="533"/>
      <c r="F193" s="178"/>
      <c r="G193"/>
      <c r="K193" s="178" t="s">
        <v>717</v>
      </c>
      <c r="L193" t="s">
        <v>4862</v>
      </c>
      <c r="M193"/>
      <c r="N193"/>
      <c r="P193" s="21"/>
    </row>
    <row r="194" spans="1:17" s="38" customFormat="1" ht="15.75">
      <c r="A194" s="533"/>
      <c r="F194" s="533"/>
      <c r="K194" s="178"/>
      <c r="L194"/>
      <c r="M194" s="21"/>
      <c r="N194" s="25"/>
      <c r="P194" s="21"/>
    </row>
    <row r="195" spans="1:17" s="38" customFormat="1" ht="15.75">
      <c r="A195" s="533"/>
      <c r="F195" s="533"/>
      <c r="K195" s="178"/>
      <c r="L195"/>
      <c r="M195" s="21"/>
      <c r="N195" s="25"/>
      <c r="P195" s="21"/>
    </row>
    <row r="196" spans="1:17" s="38" customFormat="1" ht="15.75">
      <c r="A196" s="533"/>
      <c r="F196" s="533"/>
      <c r="K196" s="178"/>
      <c r="L196"/>
      <c r="M196" s="21"/>
      <c r="N196" s="25"/>
      <c r="P196" s="21"/>
    </row>
    <row r="197" spans="1:17" s="38" customFormat="1" ht="15.75">
      <c r="A197" s="533"/>
      <c r="F197" s="533"/>
      <c r="K197" s="178"/>
      <c r="L197"/>
      <c r="M197" s="21"/>
      <c r="N197" s="25"/>
      <c r="P197" s="21"/>
    </row>
    <row r="198" spans="1:17" s="38" customFormat="1" ht="15.75">
      <c r="A198" s="533"/>
      <c r="F198" s="533"/>
      <c r="K198" s="178"/>
      <c r="L198"/>
      <c r="M198" s="21"/>
      <c r="N198" s="25"/>
      <c r="P198" s="21"/>
    </row>
    <row r="199" spans="1:17" s="38" customFormat="1" ht="15.75">
      <c r="A199" s="533"/>
      <c r="F199" s="533"/>
      <c r="K199" s="178"/>
      <c r="L199"/>
      <c r="M199" s="21"/>
      <c r="N199" s="25"/>
      <c r="P199" s="21"/>
    </row>
    <row r="200" spans="1:17" s="38" customFormat="1" ht="15.75">
      <c r="A200" s="533"/>
      <c r="F200" s="533"/>
      <c r="K200" s="178"/>
      <c r="L200"/>
      <c r="M200" s="21"/>
      <c r="N200" s="25"/>
      <c r="P200" s="21"/>
    </row>
    <row r="201" spans="1:17" s="38" customFormat="1" ht="15.75">
      <c r="A201" s="532"/>
      <c r="K201" s="178"/>
      <c r="L201"/>
      <c r="M201" s="21"/>
      <c r="N201" s="58"/>
      <c r="P201" s="21"/>
      <c r="Q201" s="61"/>
    </row>
    <row r="202" spans="1:17" s="38" customFormat="1" ht="15.75">
      <c r="A202" s="532"/>
      <c r="K202" s="178"/>
      <c r="L202"/>
      <c r="M202" s="21"/>
      <c r="N202" s="3"/>
      <c r="P202" s="21"/>
      <c r="Q202" s="61"/>
    </row>
    <row r="203" spans="1:17" s="38" customFormat="1" ht="15.75">
      <c r="A203" s="532"/>
      <c r="K203" s="21"/>
      <c r="L203" s="203"/>
      <c r="M203" s="21"/>
      <c r="N203" s="3"/>
      <c r="P203" s="25"/>
      <c r="Q203" s="61"/>
    </row>
    <row r="204" spans="1:17" s="38" customFormat="1" ht="15.75">
      <c r="A204" s="532"/>
      <c r="K204" s="21"/>
      <c r="L204" s="203"/>
      <c r="M204" s="21"/>
      <c r="N204" s="3"/>
      <c r="P204" s="198"/>
      <c r="Q204" s="61"/>
    </row>
    <row r="205" spans="1:17" s="38" customFormat="1" ht="15.75">
      <c r="A205" s="532"/>
      <c r="K205" s="21"/>
      <c r="L205" s="203"/>
      <c r="M205" s="21"/>
      <c r="N205" s="58"/>
      <c r="P205" s="21"/>
      <c r="Q205" s="61"/>
    </row>
    <row r="206" spans="1:17" s="38" customFormat="1" ht="15.75">
      <c r="A206" s="532"/>
      <c r="K206" s="21"/>
      <c r="L206" s="203"/>
      <c r="M206" s="21"/>
      <c r="N206" s="58"/>
      <c r="P206" s="25"/>
      <c r="Q206" s="61"/>
    </row>
    <row r="207" spans="1:17" s="38" customFormat="1" ht="15.75">
      <c r="A207" s="532"/>
      <c r="K207" s="21"/>
      <c r="L207" s="203"/>
      <c r="M207" s="21"/>
      <c r="N207" s="58"/>
      <c r="P207" s="25"/>
      <c r="Q207" s="61"/>
    </row>
    <row r="208" spans="1:17" s="38" customFormat="1" ht="15.75">
      <c r="A208" s="532"/>
      <c r="K208" s="21"/>
      <c r="L208" s="203"/>
      <c r="M208" s="21"/>
      <c r="N208" s="58"/>
      <c r="P208" s="25"/>
      <c r="Q208" s="61"/>
    </row>
    <row r="209" spans="1:17" s="38" customFormat="1" ht="15.75">
      <c r="A209" s="532"/>
      <c r="K209" s="21"/>
      <c r="L209" s="203"/>
      <c r="M209" s="21"/>
      <c r="N209" s="58"/>
      <c r="P209" s="25"/>
      <c r="Q209" s="61"/>
    </row>
    <row r="210" spans="1:17" s="38" customFormat="1" ht="15.75">
      <c r="A210" s="532"/>
      <c r="K210" s="21"/>
      <c r="L210" s="203"/>
      <c r="M210" s="21"/>
      <c r="N210" s="58"/>
      <c r="P210" s="25"/>
      <c r="Q210" s="61"/>
    </row>
    <row r="211" spans="1:17" s="38" customFormat="1" ht="15.75">
      <c r="A211" s="532"/>
      <c r="K211" s="21"/>
      <c r="L211" s="203"/>
      <c r="M211" s="21"/>
      <c r="N211" s="58"/>
      <c r="P211" s="25"/>
      <c r="Q211" s="61"/>
    </row>
    <row r="212" spans="1:17" s="38" customFormat="1" ht="15.75">
      <c r="A212" s="532"/>
      <c r="K212" s="21"/>
      <c r="L212" s="203"/>
      <c r="M212" s="21"/>
      <c r="N212" s="3"/>
      <c r="P212" s="25"/>
      <c r="Q212" s="61"/>
    </row>
    <row r="213" spans="1:17" s="38" customFormat="1" ht="15.75">
      <c r="A213" s="532"/>
      <c r="K213" s="21"/>
      <c r="L213" s="203"/>
      <c r="M213" s="21"/>
      <c r="N213" s="3"/>
      <c r="P213" s="25"/>
      <c r="Q213" s="61"/>
    </row>
    <row r="214" spans="1:17" s="38" customFormat="1" ht="15.75">
      <c r="A214" s="532"/>
      <c r="K214" s="21"/>
      <c r="L214" s="203"/>
      <c r="M214" s="21"/>
      <c r="N214" s="3"/>
      <c r="P214" s="25"/>
      <c r="Q214" s="61"/>
    </row>
    <row r="215" spans="1:17" s="38" customFormat="1" ht="15.75">
      <c r="A215" s="532"/>
      <c r="K215" s="21"/>
      <c r="L215" s="203"/>
      <c r="M215" s="21"/>
      <c r="N215" s="58"/>
      <c r="P215" s="21"/>
      <c r="Q215" s="61"/>
    </row>
    <row r="216" spans="1:17" s="38" customFormat="1" ht="15.75">
      <c r="A216" s="532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9"/>
      <c r="N217" s="3"/>
      <c r="P217" s="25"/>
      <c r="Q217" s="61"/>
    </row>
    <row r="218" spans="1:17" s="38" customFormat="1" ht="23.25">
      <c r="A218" s="531" t="s">
        <v>1664</v>
      </c>
      <c r="K218" s="25"/>
      <c r="L218" s="26"/>
      <c r="M218" s="24"/>
      <c r="N218" s="25"/>
      <c r="P218" s="21"/>
    </row>
    <row r="219" spans="1:17" s="38" customFormat="1" ht="15.75">
      <c r="A219" s="533" t="s">
        <v>2645</v>
      </c>
      <c r="F219" s="533" t="s">
        <v>2646</v>
      </c>
      <c r="K219" s="533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2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2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2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2"/>
      <c r="K225" s="178"/>
      <c r="L225"/>
      <c r="M225" s="21"/>
      <c r="N225" s="25"/>
      <c r="P225" s="25"/>
    </row>
    <row r="226" spans="1:16" s="38" customFormat="1" ht="15.75">
      <c r="A226" s="532"/>
      <c r="K226" s="178"/>
      <c r="L226"/>
      <c r="M226" s="21"/>
      <c r="N226" s="25"/>
      <c r="P226" s="25"/>
    </row>
    <row r="227" spans="1:16" s="38" customFormat="1" ht="15.75">
      <c r="A227" s="532"/>
      <c r="K227" s="178"/>
      <c r="L227"/>
      <c r="M227" s="21"/>
      <c r="N227" s="25"/>
      <c r="P227" s="25"/>
    </row>
    <row r="228" spans="1:16" s="38" customFormat="1" ht="15.75">
      <c r="A228" s="532"/>
      <c r="K228" s="178"/>
      <c r="L228"/>
      <c r="M228" s="21"/>
      <c r="N228" s="25"/>
      <c r="P228" s="25"/>
    </row>
    <row r="229" spans="1:16" s="38" customFormat="1" ht="15.75">
      <c r="A229" s="532"/>
      <c r="K229" s="178"/>
      <c r="L229"/>
      <c r="M229" s="21"/>
      <c r="N229" s="25"/>
      <c r="P229" s="25"/>
    </row>
    <row r="230" spans="1:16" s="38" customFormat="1" ht="15.75">
      <c r="A230" s="532"/>
      <c r="K230" s="178"/>
      <c r="L230"/>
      <c r="M230" s="21"/>
      <c r="N230" s="25"/>
      <c r="P230" s="25"/>
    </row>
    <row r="231" spans="1:16" s="38" customFormat="1" ht="15.75">
      <c r="A231" s="532"/>
      <c r="K231" s="178"/>
      <c r="L231"/>
      <c r="M231" s="21"/>
      <c r="N231" s="25"/>
      <c r="P231" s="25"/>
    </row>
    <row r="232" spans="1:16" s="38" customFormat="1" ht="15.75">
      <c r="A232" s="532"/>
      <c r="K232" s="178"/>
      <c r="L232"/>
      <c r="M232" s="21"/>
      <c r="N232" s="25"/>
      <c r="P232" s="25"/>
    </row>
    <row r="233" spans="1:16" s="38" customFormat="1" ht="15.75">
      <c r="A233" s="532"/>
      <c r="K233" s="178"/>
      <c r="L233"/>
      <c r="M233" s="21"/>
      <c r="N233" s="25"/>
      <c r="P233" s="25"/>
    </row>
    <row r="234" spans="1:16" s="38" customFormat="1" ht="15.75">
      <c r="A234" s="532"/>
      <c r="K234" s="178"/>
      <c r="L234"/>
      <c r="M234" s="21"/>
      <c r="N234" s="25"/>
      <c r="P234" s="25"/>
    </row>
    <row r="235" spans="1:16" s="38" customFormat="1" ht="15.75">
      <c r="A235" s="532"/>
      <c r="K235" s="178"/>
      <c r="L235"/>
      <c r="M235" s="21"/>
      <c r="N235" s="25"/>
      <c r="P235" s="25"/>
    </row>
    <row r="236" spans="1:16" s="38" customFormat="1" ht="15.75">
      <c r="A236" s="532"/>
      <c r="K236" s="178"/>
      <c r="L236"/>
      <c r="M236" s="21"/>
      <c r="N236" s="25"/>
      <c r="P236" s="25"/>
    </row>
    <row r="237" spans="1:16" s="38" customFormat="1" ht="15.75">
      <c r="A237" s="532"/>
      <c r="K237" s="178"/>
      <c r="L237"/>
      <c r="M237" s="21"/>
      <c r="N237" s="25"/>
      <c r="P237" s="25"/>
    </row>
    <row r="238" spans="1:16" s="38" customFormat="1" ht="15.75">
      <c r="A238" s="532"/>
      <c r="K238" s="178"/>
      <c r="L238"/>
      <c r="M238" s="21"/>
      <c r="N238" s="25"/>
      <c r="P238" s="25"/>
    </row>
    <row r="239" spans="1:16" s="38" customFormat="1" ht="15.75">
      <c r="A239" s="532"/>
      <c r="K239" s="178"/>
      <c r="L239"/>
      <c r="M239" s="21"/>
      <c r="N239" s="25"/>
      <c r="P239" s="25"/>
    </row>
    <row r="240" spans="1:16" s="38" customFormat="1" ht="15.75">
      <c r="A240" s="532"/>
      <c r="K240" s="178"/>
      <c r="L240"/>
      <c r="M240" s="21"/>
      <c r="N240" s="25"/>
      <c r="P240" s="25"/>
    </row>
    <row r="241" spans="1:16" s="38" customFormat="1" ht="15.75">
      <c r="A241" s="532"/>
      <c r="K241" s="178"/>
      <c r="L241"/>
      <c r="M241" s="21"/>
      <c r="N241" s="25"/>
      <c r="P241" s="25"/>
    </row>
    <row r="242" spans="1:16" s="38" customFormat="1" ht="15.75">
      <c r="A242" s="532"/>
      <c r="K242" s="178"/>
      <c r="L242"/>
      <c r="M242" s="21"/>
      <c r="N242" s="25"/>
      <c r="P242" s="25"/>
    </row>
    <row r="243" spans="1:16" s="38" customFormat="1" ht="15.75">
      <c r="A243" s="532"/>
      <c r="K243" s="25"/>
      <c r="L243" s="21"/>
      <c r="M243" s="21"/>
      <c r="N243" s="25"/>
      <c r="P243" s="26"/>
    </row>
    <row r="244" spans="1:16" s="38" customFormat="1" ht="15.75">
      <c r="A244" s="532"/>
      <c r="K244" s="25"/>
      <c r="L244" s="21"/>
      <c r="M244" s="21"/>
      <c r="N244" s="25"/>
      <c r="P244" s="21"/>
    </row>
    <row r="245" spans="1:16" s="38" customFormat="1" ht="15.75">
      <c r="A245" s="532"/>
      <c r="K245" s="25"/>
      <c r="L245" s="21"/>
      <c r="M245" s="21"/>
      <c r="N245" s="25"/>
      <c r="P245" s="198"/>
    </row>
    <row r="246" spans="1:16" s="38" customFormat="1" ht="15.75">
      <c r="A246" s="532"/>
      <c r="K246" s="25"/>
      <c r="L246" s="21"/>
      <c r="M246" s="21"/>
      <c r="N246" s="25"/>
      <c r="P246" s="25"/>
    </row>
    <row r="247" spans="1:16" s="38" customFormat="1" ht="15.75">
      <c r="A247" s="532"/>
      <c r="K247" s="25"/>
      <c r="L247" s="21"/>
      <c r="M247" s="21"/>
      <c r="N247" s="25"/>
      <c r="P247" s="26"/>
    </row>
    <row r="248" spans="1:16" s="38" customFormat="1" ht="15.75">
      <c r="A248" s="532"/>
      <c r="K248" s="25"/>
      <c r="L248" s="21"/>
      <c r="M248" s="21"/>
      <c r="N248" s="25"/>
      <c r="P248" s="21"/>
    </row>
    <row r="249" spans="1:16" s="38" customFormat="1" ht="23.25">
      <c r="A249" s="531" t="s">
        <v>3621</v>
      </c>
      <c r="K249" s="25"/>
      <c r="L249" s="21"/>
      <c r="M249" s="21"/>
      <c r="N249" s="25"/>
      <c r="P249" s="21"/>
    </row>
    <row r="250" spans="1:16" s="38" customFormat="1" ht="15.75">
      <c r="A250" s="533" t="s">
        <v>2645</v>
      </c>
      <c r="F250" s="533" t="s">
        <v>2646</v>
      </c>
      <c r="K250" s="533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4391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4484</v>
      </c>
    </row>
    <row r="253" spans="1:16" s="38" customFormat="1" ht="15.75">
      <c r="A253" s="533"/>
      <c r="F253" s="533"/>
      <c r="K253" s="178" t="s">
        <v>717</v>
      </c>
      <c r="L253" t="s">
        <v>4485</v>
      </c>
    </row>
    <row r="254" spans="1:16" s="38" customFormat="1" ht="15.75">
      <c r="A254" s="533"/>
      <c r="F254" s="533"/>
      <c r="K254" s="178" t="s">
        <v>718</v>
      </c>
      <c r="L254" t="s">
        <v>4486</v>
      </c>
    </row>
    <row r="255" spans="1:16" s="38" customFormat="1" ht="15.75">
      <c r="A255" s="533"/>
      <c r="F255" s="533"/>
      <c r="K255" s="178" t="s">
        <v>718</v>
      </c>
      <c r="L255" t="s">
        <v>4604</v>
      </c>
      <c r="M255" s="399"/>
      <c r="N255"/>
    </row>
    <row r="256" spans="1:16" s="38" customFormat="1" ht="15.75">
      <c r="A256" s="533"/>
      <c r="F256" s="533"/>
      <c r="K256" s="178" t="s">
        <v>716</v>
      </c>
      <c r="L256" t="s">
        <v>4603</v>
      </c>
      <c r="M256" s="399"/>
      <c r="N256"/>
    </row>
    <row r="257" spans="1:14" s="38" customFormat="1" ht="15.75">
      <c r="A257" s="533"/>
      <c r="F257" s="533"/>
      <c r="K257" s="178" t="s">
        <v>716</v>
      </c>
      <c r="L257" t="s">
        <v>4865</v>
      </c>
      <c r="M257"/>
      <c r="N257"/>
    </row>
    <row r="258" spans="1:14" s="38" customFormat="1" ht="15.75">
      <c r="A258" s="533"/>
      <c r="F258" s="533"/>
      <c r="K258" s="178"/>
      <c r="L258"/>
      <c r="M258" s="21"/>
      <c r="N258" s="25"/>
    </row>
    <row r="259" spans="1:14" s="38" customFormat="1" ht="15.75">
      <c r="A259" s="533"/>
      <c r="F259" s="533"/>
      <c r="K259" s="178"/>
      <c r="L259"/>
      <c r="M259" s="21"/>
      <c r="N259" s="25"/>
    </row>
    <row r="260" spans="1:14" s="38" customFormat="1" ht="15.75">
      <c r="A260" s="533"/>
      <c r="F260" s="533"/>
      <c r="K260" s="178"/>
      <c r="L260"/>
      <c r="M260" s="21"/>
      <c r="N260" s="25"/>
    </row>
    <row r="261" spans="1:14" s="38" customFormat="1" ht="15.75">
      <c r="A261" s="533"/>
      <c r="F261" s="533"/>
      <c r="K261" s="178"/>
      <c r="L261"/>
      <c r="M261" s="21"/>
      <c r="N261" s="25"/>
    </row>
    <row r="262" spans="1:14" s="38" customFormat="1" ht="15.75">
      <c r="A262" s="533"/>
      <c r="F262" s="533"/>
      <c r="K262" s="533"/>
      <c r="M262" s="21"/>
      <c r="N262" s="25"/>
    </row>
    <row r="263" spans="1:14" s="38" customFormat="1" ht="15.75">
      <c r="A263" s="533"/>
      <c r="F263" s="533"/>
      <c r="K263" s="533"/>
      <c r="M263" s="21"/>
      <c r="N263" s="25"/>
    </row>
    <row r="264" spans="1:14" s="38" customFormat="1" ht="15.75">
      <c r="A264" s="533"/>
      <c r="F264" s="533"/>
      <c r="K264" s="533"/>
      <c r="M264" s="21"/>
      <c r="N264" s="25"/>
    </row>
    <row r="265" spans="1:14" s="38" customFormat="1" ht="15.75">
      <c r="A265" s="533"/>
      <c r="F265" s="533"/>
      <c r="K265" s="533"/>
      <c r="M265" s="21"/>
      <c r="N265" s="25"/>
    </row>
    <row r="266" spans="1:14" s="38" customFormat="1" ht="15.75">
      <c r="A266" s="533"/>
      <c r="F266" s="533"/>
      <c r="K266" s="533"/>
      <c r="M266" s="21"/>
      <c r="N266" s="25"/>
    </row>
    <row r="267" spans="1:14" s="38" customFormat="1" ht="15.75">
      <c r="A267" s="533"/>
      <c r="F267" s="533"/>
      <c r="K267" s="533"/>
      <c r="M267" s="21"/>
      <c r="N267" s="25"/>
    </row>
    <row r="268" spans="1:14" s="38" customFormat="1" ht="15.75">
      <c r="A268" s="533"/>
      <c r="F268" s="533"/>
      <c r="K268" s="533"/>
      <c r="M268" s="21"/>
      <c r="N268" s="25"/>
    </row>
    <row r="269" spans="1:14" s="38" customFormat="1" ht="15.75">
      <c r="A269" s="533"/>
      <c r="F269" s="533"/>
      <c r="K269" s="533"/>
      <c r="M269" s="21"/>
      <c r="N269" s="25"/>
    </row>
    <row r="270" spans="1:14" s="38" customFormat="1" ht="15.75">
      <c r="A270" s="533"/>
      <c r="F270" s="533"/>
      <c r="K270" s="533"/>
      <c r="M270" s="21"/>
      <c r="N270" s="25"/>
    </row>
    <row r="271" spans="1:14" s="38" customFormat="1" ht="15.75">
      <c r="A271" s="533"/>
      <c r="F271" s="533"/>
      <c r="K271" s="533"/>
      <c r="M271" s="21"/>
      <c r="N271" s="25"/>
    </row>
    <row r="272" spans="1:14" s="38" customFormat="1" ht="15.75">
      <c r="A272" s="533"/>
      <c r="F272" s="533"/>
      <c r="K272" s="533"/>
      <c r="M272" s="21"/>
      <c r="N272" s="25"/>
    </row>
    <row r="273" spans="1:15" s="38" customFormat="1" ht="15.75">
      <c r="A273" s="533"/>
      <c r="F273" s="533"/>
      <c r="K273" s="533"/>
      <c r="M273" s="21"/>
      <c r="N273" s="25"/>
    </row>
    <row r="274" spans="1:15" s="38" customFormat="1" ht="15.75">
      <c r="A274" s="533"/>
      <c r="F274" s="533"/>
      <c r="K274" s="533"/>
      <c r="M274" s="21"/>
      <c r="N274" s="25"/>
    </row>
    <row r="275" spans="1:15" s="38" customFormat="1" ht="15.75">
      <c r="A275" s="532"/>
      <c r="K275" s="25"/>
      <c r="L275" s="21"/>
      <c r="M275" s="21"/>
      <c r="N275" s="25"/>
    </row>
    <row r="276" spans="1:15" s="38" customFormat="1" ht="15.75">
      <c r="A276" s="532"/>
      <c r="K276" s="25"/>
      <c r="L276" s="21"/>
      <c r="M276" s="21"/>
      <c r="N276" s="25"/>
    </row>
    <row r="277" spans="1:15" s="38" customFormat="1" ht="15.75">
      <c r="A277" s="532"/>
      <c r="K277" s="25"/>
      <c r="L277" s="21"/>
      <c r="M277" s="21"/>
      <c r="N277" s="25"/>
    </row>
    <row r="278" spans="1:15" s="38" customFormat="1" ht="15.75">
      <c r="A278" s="532"/>
      <c r="K278" s="25"/>
      <c r="L278" s="21"/>
      <c r="M278" s="21"/>
      <c r="N278" s="25"/>
    </row>
    <row r="279" spans="1:15" s="38" customFormat="1" ht="15.75">
      <c r="A279" s="532"/>
      <c r="K279" s="25"/>
      <c r="L279" s="21"/>
      <c r="M279" s="21"/>
      <c r="N279" s="25"/>
    </row>
    <row r="280" spans="1:15" s="38" customFormat="1" ht="23.25">
      <c r="A280" s="531" t="s">
        <v>2717</v>
      </c>
      <c r="K280" s="25"/>
      <c r="L280" s="21"/>
      <c r="M280" s="21"/>
      <c r="N280" s="25"/>
    </row>
    <row r="281" spans="1:15" s="38" customFormat="1" ht="15.75">
      <c r="A281" s="533" t="s">
        <v>2645</v>
      </c>
      <c r="F281" s="533" t="s">
        <v>2646</v>
      </c>
      <c r="K281" s="533" t="s">
        <v>2647</v>
      </c>
      <c r="M281" s="21"/>
      <c r="N281" s="25"/>
    </row>
    <row r="282" spans="1:15" s="38" customFormat="1" ht="15.75">
      <c r="A282" s="178" t="s">
        <v>718</v>
      </c>
      <c r="B282" t="s">
        <v>4663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4292</v>
      </c>
      <c r="M282"/>
      <c r="N282"/>
      <c r="O282"/>
    </row>
    <row r="283" spans="1:15" s="38" customFormat="1" ht="15.75">
      <c r="A283" s="178" t="s">
        <v>717</v>
      </c>
      <c r="B283" t="s">
        <v>4664</v>
      </c>
      <c r="C283"/>
      <c r="D283"/>
      <c r="K283" s="178" t="s">
        <v>716</v>
      </c>
      <c r="L283" t="s">
        <v>4388</v>
      </c>
      <c r="M283"/>
      <c r="N283"/>
    </row>
    <row r="284" spans="1:15" s="38" customFormat="1" ht="15.75">
      <c r="A284" s="178" t="s">
        <v>716</v>
      </c>
      <c r="B284" t="s">
        <v>4709</v>
      </c>
      <c r="K284" s="178" t="s">
        <v>717</v>
      </c>
      <c r="L284" t="s">
        <v>4392</v>
      </c>
      <c r="O284"/>
    </row>
    <row r="285" spans="1:15" s="38" customFormat="1" ht="15.75">
      <c r="A285" s="178"/>
      <c r="B285"/>
      <c r="K285" s="178" t="s">
        <v>717</v>
      </c>
      <c r="L285" t="s">
        <v>4543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4767</v>
      </c>
    </row>
    <row r="287" spans="1:15" s="38" customFormat="1" ht="15.75">
      <c r="A287" s="178"/>
      <c r="B287"/>
      <c r="K287" s="178" t="s">
        <v>718</v>
      </c>
      <c r="L287" t="s">
        <v>4865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5026</v>
      </c>
      <c r="M288" s="21"/>
      <c r="N288" s="58"/>
    </row>
    <row r="289" spans="1:14" s="38" customFormat="1" ht="15.75">
      <c r="A289" s="178"/>
      <c r="B289"/>
      <c r="K289" s="178" t="s">
        <v>718</v>
      </c>
      <c r="L289" t="s">
        <v>5151</v>
      </c>
      <c r="M289"/>
      <c r="N289"/>
    </row>
    <row r="290" spans="1:14" s="38" customFormat="1" ht="15.75">
      <c r="A290" s="178"/>
      <c r="B290"/>
      <c r="K290" s="178" t="s">
        <v>718</v>
      </c>
      <c r="L290" t="s">
        <v>5152</v>
      </c>
      <c r="M290"/>
      <c r="N290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2"/>
      <c r="K306" s="25"/>
      <c r="L306" s="21"/>
      <c r="M306" s="21"/>
      <c r="N306" s="25"/>
    </row>
    <row r="307" spans="1:15" s="38" customFormat="1" ht="15.75">
      <c r="A307" s="532"/>
      <c r="K307" s="25"/>
      <c r="L307" s="21"/>
      <c r="M307" s="21"/>
      <c r="N307" s="25"/>
    </row>
    <row r="308" spans="1:15" s="38" customFormat="1" ht="15.75">
      <c r="A308" s="532"/>
      <c r="K308" s="25"/>
      <c r="L308" s="21"/>
      <c r="M308" s="21"/>
      <c r="N308" s="25"/>
    </row>
    <row r="309" spans="1:15" s="38" customFormat="1" ht="15.75">
      <c r="A309" s="532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9"/>
      <c r="N310" s="26"/>
    </row>
    <row r="311" spans="1:15" s="38" customFormat="1" ht="23.25">
      <c r="A311" s="531" t="s">
        <v>3622</v>
      </c>
      <c r="K311" s="21"/>
      <c r="L311" s="25"/>
      <c r="M311" s="24"/>
      <c r="N311" s="21"/>
    </row>
    <row r="312" spans="1:15" s="38" customFormat="1" ht="15.75">
      <c r="A312" s="533" t="s">
        <v>2645</v>
      </c>
      <c r="F312" s="533" t="s">
        <v>2646</v>
      </c>
      <c r="K312" s="533" t="s">
        <v>2647</v>
      </c>
      <c r="N312" s="26"/>
    </row>
    <row r="313" spans="1:15" s="38" customFormat="1" ht="15.75">
      <c r="A313" s="178" t="s">
        <v>716</v>
      </c>
      <c r="B313" t="s">
        <v>4605</v>
      </c>
      <c r="C313"/>
      <c r="D313"/>
      <c r="E313"/>
      <c r="F313" s="178"/>
      <c r="G313"/>
      <c r="K313" s="178" t="s">
        <v>718</v>
      </c>
      <c r="L313" t="s">
        <v>4293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4387</v>
      </c>
      <c r="O314"/>
    </row>
    <row r="315" spans="1:15" s="38" customFormat="1" ht="15.75">
      <c r="A315" s="178"/>
      <c r="B315"/>
      <c r="K315" s="178" t="s">
        <v>717</v>
      </c>
      <c r="L315" t="s">
        <v>4866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2"/>
      <c r="K318" s="178"/>
      <c r="L318"/>
      <c r="N318" s="26"/>
    </row>
    <row r="319" spans="1:15" s="38" customFormat="1" ht="15.75">
      <c r="A319" s="532"/>
      <c r="K319" s="178"/>
      <c r="L319"/>
      <c r="N319" s="26"/>
    </row>
    <row r="320" spans="1:15" s="38" customFormat="1" ht="15.75">
      <c r="A320" s="532"/>
      <c r="K320" s="178"/>
      <c r="L320"/>
      <c r="N320" s="26"/>
    </row>
    <row r="321" spans="1:14" s="38" customFormat="1" ht="15.75">
      <c r="A321" s="532"/>
      <c r="K321" s="178"/>
      <c r="L321"/>
      <c r="N321" s="26"/>
    </row>
    <row r="322" spans="1:14" s="38" customFormat="1" ht="15.75">
      <c r="A322" s="532"/>
      <c r="K322" s="178"/>
      <c r="L322"/>
      <c r="N322" s="26"/>
    </row>
    <row r="323" spans="1:14" s="38" customFormat="1" ht="15.75">
      <c r="A323" s="532"/>
      <c r="K323" s="178"/>
      <c r="L323"/>
      <c r="N323" s="26"/>
    </row>
    <row r="324" spans="1:14" s="38" customFormat="1" ht="15.75">
      <c r="A324" s="532"/>
      <c r="K324" s="178"/>
      <c r="L324"/>
      <c r="N324" s="26"/>
    </row>
    <row r="325" spans="1:14" s="38" customFormat="1" ht="15.75">
      <c r="A325" s="532"/>
      <c r="K325" s="25"/>
      <c r="L325" s="26"/>
      <c r="N325" s="26"/>
    </row>
    <row r="326" spans="1:14" s="38" customFormat="1" ht="15.75">
      <c r="A326" s="532"/>
      <c r="K326" s="25"/>
      <c r="L326" s="26"/>
      <c r="N326" s="26"/>
    </row>
    <row r="327" spans="1:14" s="38" customFormat="1" ht="15.75">
      <c r="A327" s="532"/>
      <c r="K327" s="25"/>
      <c r="L327" s="26"/>
      <c r="N327" s="26"/>
    </row>
    <row r="328" spans="1:14" s="38" customFormat="1" ht="15.75">
      <c r="A328" s="532"/>
      <c r="K328" s="25"/>
      <c r="L328" s="26"/>
      <c r="N328" s="26"/>
    </row>
    <row r="329" spans="1:14" s="38" customFormat="1" ht="15.75">
      <c r="A329" s="532"/>
      <c r="K329" s="25"/>
      <c r="L329" s="26"/>
      <c r="N329" s="26"/>
    </row>
    <row r="330" spans="1:14" s="38" customFormat="1" ht="15.75">
      <c r="A330" s="532"/>
      <c r="K330" s="25"/>
      <c r="L330" s="26"/>
      <c r="N330" s="26"/>
    </row>
    <row r="331" spans="1:14" s="38" customFormat="1" ht="15.75">
      <c r="A331" s="532"/>
      <c r="K331" s="25"/>
      <c r="L331" s="26"/>
      <c r="N331" s="26"/>
    </row>
    <row r="332" spans="1:14" s="38" customFormat="1" ht="15.75">
      <c r="A332" s="532"/>
      <c r="K332" s="25"/>
      <c r="L332" s="26"/>
      <c r="N332" s="26"/>
    </row>
    <row r="333" spans="1:14" s="38" customFormat="1" ht="15.75">
      <c r="A333" s="532"/>
      <c r="K333" s="25"/>
      <c r="L333" s="26"/>
      <c r="N333" s="26"/>
    </row>
    <row r="334" spans="1:14" s="38" customFormat="1" ht="15.75">
      <c r="A334" s="532"/>
      <c r="K334" s="25"/>
      <c r="L334" s="26"/>
      <c r="N334" s="26"/>
    </row>
    <row r="335" spans="1:14" s="38" customFormat="1" ht="15.75">
      <c r="A335" s="532"/>
      <c r="K335" s="25"/>
      <c r="L335" s="26"/>
      <c r="N335" s="26"/>
    </row>
    <row r="336" spans="1:14" s="38" customFormat="1" ht="15.75">
      <c r="A336" s="532"/>
      <c r="K336" s="25"/>
      <c r="L336" s="26"/>
      <c r="N336" s="26"/>
    </row>
    <row r="337" spans="1:15" s="38" customFormat="1" ht="15.75">
      <c r="A337" s="532"/>
      <c r="K337" s="25"/>
      <c r="L337" s="26"/>
      <c r="N337" s="26"/>
    </row>
    <row r="338" spans="1:15" s="38" customFormat="1" ht="15.75">
      <c r="A338" s="532"/>
      <c r="K338" s="25"/>
      <c r="L338" s="26"/>
      <c r="N338" s="26"/>
    </row>
    <row r="339" spans="1:15" s="38" customFormat="1" ht="15.75">
      <c r="A339" s="532"/>
      <c r="K339" s="25"/>
      <c r="L339" s="26"/>
      <c r="N339" s="26"/>
    </row>
    <row r="340" spans="1:15" s="38" customFormat="1" ht="15.75">
      <c r="A340" s="532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1" t="s">
        <v>1342</v>
      </c>
      <c r="K342" s="21"/>
      <c r="L342" s="203"/>
      <c r="N342" s="203"/>
    </row>
    <row r="343" spans="1:15" s="38" customFormat="1" ht="15.75">
      <c r="A343" s="533" t="s">
        <v>2645</v>
      </c>
      <c r="F343" s="533" t="s">
        <v>2646</v>
      </c>
      <c r="K343" s="533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4294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5149</v>
      </c>
      <c r="M345"/>
      <c r="N345"/>
      <c r="O345"/>
    </row>
    <row r="346" spans="1:15" s="38" customFormat="1" ht="15.75">
      <c r="A346" s="178"/>
      <c r="B346"/>
      <c r="F346" s="533"/>
      <c r="K346" s="178"/>
      <c r="L346"/>
      <c r="N346" s="203"/>
    </row>
    <row r="347" spans="1:15" s="38" customFormat="1" ht="15.75">
      <c r="A347" s="178"/>
      <c r="B347"/>
      <c r="F347" s="533"/>
      <c r="K347" s="178"/>
      <c r="L347"/>
      <c r="N347" s="203"/>
    </row>
    <row r="348" spans="1:15" s="38" customFormat="1" ht="15.75">
      <c r="A348" s="178"/>
      <c r="B348"/>
      <c r="F348" s="533"/>
      <c r="K348" s="178"/>
      <c r="L348"/>
      <c r="N348" s="203"/>
    </row>
    <row r="349" spans="1:15" s="38" customFormat="1" ht="15.75">
      <c r="A349" s="178"/>
      <c r="B349"/>
      <c r="F349" s="533"/>
      <c r="K349" s="178"/>
      <c r="L349"/>
      <c r="N349" s="203"/>
    </row>
    <row r="350" spans="1:15" s="38" customFormat="1" ht="15.75">
      <c r="A350" s="178"/>
      <c r="B350"/>
      <c r="F350" s="533"/>
      <c r="K350" s="178"/>
      <c r="L350"/>
      <c r="N350" s="203"/>
    </row>
    <row r="351" spans="1:15" s="38" customFormat="1" ht="15.75">
      <c r="A351" s="178"/>
      <c r="B351"/>
      <c r="F351" s="533"/>
      <c r="K351" s="178"/>
      <c r="L351"/>
      <c r="N351" s="203"/>
    </row>
    <row r="352" spans="1:15" s="38" customFormat="1" ht="15.75">
      <c r="A352" s="178"/>
      <c r="B352"/>
      <c r="F352" s="533"/>
      <c r="K352" s="178"/>
      <c r="L352"/>
      <c r="N352" s="203"/>
    </row>
    <row r="353" spans="1:14" s="38" customFormat="1" ht="15.75">
      <c r="A353" s="178"/>
      <c r="B353"/>
      <c r="F353" s="533"/>
      <c r="K353" s="178"/>
      <c r="L353"/>
      <c r="N353" s="203"/>
    </row>
    <row r="354" spans="1:14" s="38" customFormat="1" ht="15.75">
      <c r="A354" s="533"/>
      <c r="F354" s="533"/>
      <c r="K354" s="178"/>
      <c r="L354"/>
      <c r="N354" s="203"/>
    </row>
    <row r="355" spans="1:14" s="38" customFormat="1" ht="15.75">
      <c r="A355" s="532"/>
      <c r="K355" s="178"/>
      <c r="L355"/>
      <c r="N355" s="203"/>
    </row>
    <row r="356" spans="1:14" s="38" customFormat="1" ht="15.75">
      <c r="A356" s="532"/>
      <c r="K356" s="178"/>
      <c r="L356"/>
      <c r="N356" s="203"/>
    </row>
    <row r="357" spans="1:14" s="38" customFormat="1" ht="15.75">
      <c r="A357" s="532"/>
      <c r="K357" s="178"/>
      <c r="L357"/>
      <c r="N357" s="203"/>
    </row>
    <row r="358" spans="1:14" s="38" customFormat="1" ht="15.75">
      <c r="A358" s="532"/>
      <c r="K358" s="203"/>
      <c r="L358" s="21"/>
      <c r="N358" s="203"/>
    </row>
    <row r="359" spans="1:14" s="38" customFormat="1" ht="15.75">
      <c r="A359" s="532"/>
      <c r="K359" s="203"/>
      <c r="L359" s="21"/>
      <c r="N359" s="203"/>
    </row>
    <row r="360" spans="1:14" s="38" customFormat="1" ht="15.75">
      <c r="A360" s="532"/>
      <c r="K360" s="203"/>
      <c r="L360" s="21"/>
      <c r="N360" s="203"/>
    </row>
    <row r="361" spans="1:14" s="38" customFormat="1" ht="15.75">
      <c r="A361" s="532"/>
      <c r="K361" s="203"/>
      <c r="L361" s="21"/>
      <c r="N361" s="203"/>
    </row>
    <row r="362" spans="1:14" s="38" customFormat="1" ht="15.75">
      <c r="A362" s="532"/>
      <c r="K362" s="203"/>
      <c r="L362" s="21"/>
      <c r="N362" s="203"/>
    </row>
    <row r="363" spans="1:14" s="38" customFormat="1" ht="15.75">
      <c r="A363" s="532"/>
      <c r="K363" s="203"/>
      <c r="L363" s="21"/>
      <c r="N363" s="203"/>
    </row>
    <row r="364" spans="1:14" s="38" customFormat="1" ht="15.75">
      <c r="A364" s="532"/>
      <c r="K364" s="203"/>
      <c r="L364" s="21"/>
      <c r="N364" s="203"/>
    </row>
    <row r="365" spans="1:14" s="38" customFormat="1" ht="15.75">
      <c r="A365" s="532"/>
      <c r="K365" s="203"/>
      <c r="L365" s="21"/>
      <c r="N365" s="203"/>
    </row>
    <row r="366" spans="1:14" s="38" customFormat="1" ht="15.75">
      <c r="A366" s="532"/>
      <c r="K366" s="203"/>
      <c r="L366" s="21"/>
      <c r="N366" s="203"/>
    </row>
    <row r="367" spans="1:14" s="38" customFormat="1" ht="15.75">
      <c r="A367" s="532"/>
      <c r="K367" s="203"/>
      <c r="L367" s="21"/>
      <c r="N367" s="203"/>
    </row>
    <row r="368" spans="1:14" s="38" customFormat="1" ht="15.75">
      <c r="A368" s="532"/>
      <c r="K368" s="203"/>
      <c r="L368" s="21"/>
      <c r="N368" s="203"/>
    </row>
    <row r="369" spans="1:14" s="38" customFormat="1" ht="15.75">
      <c r="A369" s="532"/>
      <c r="K369" s="203"/>
      <c r="L369" s="21"/>
      <c r="N369" s="203"/>
    </row>
    <row r="370" spans="1:14" s="38" customFormat="1" ht="15.75">
      <c r="A370" s="532"/>
      <c r="K370" s="203"/>
      <c r="L370" s="21"/>
      <c r="N370" s="203"/>
    </row>
    <row r="371" spans="1:14" s="38" customFormat="1" ht="15.75">
      <c r="A371" s="532"/>
      <c r="K371" s="203"/>
      <c r="L371" s="21"/>
      <c r="N371" s="203"/>
    </row>
    <row r="372" spans="1:14" s="38" customFormat="1" ht="15.75">
      <c r="A372" s="532"/>
      <c r="K372" s="203"/>
      <c r="L372" s="21"/>
      <c r="N372" s="203"/>
    </row>
    <row r="373" spans="1:14" s="38" customFormat="1" ht="23.25">
      <c r="A373" s="531" t="s">
        <v>2848</v>
      </c>
      <c r="K373" s="203"/>
      <c r="L373" s="21"/>
      <c r="N373" s="203"/>
    </row>
    <row r="374" spans="1:14" s="38" customFormat="1" ht="15.75">
      <c r="A374" s="533" t="s">
        <v>2645</v>
      </c>
      <c r="F374" s="533" t="s">
        <v>2646</v>
      </c>
      <c r="K374" s="533" t="s">
        <v>2647</v>
      </c>
      <c r="N374" s="203"/>
    </row>
    <row r="375" spans="1:14" s="38" customFormat="1" ht="15.75">
      <c r="A375" s="178" t="s">
        <v>716</v>
      </c>
      <c r="B375" t="s">
        <v>4393</v>
      </c>
      <c r="F375" s="178"/>
      <c r="G375"/>
      <c r="K375" s="178" t="s">
        <v>716</v>
      </c>
      <c r="L375" t="s">
        <v>4394</v>
      </c>
    </row>
    <row r="376" spans="1:14" s="38" customFormat="1" ht="15.75">
      <c r="A376" s="178" t="s">
        <v>717</v>
      </c>
      <c r="B376" t="s">
        <v>4535</v>
      </c>
      <c r="K376" s="178" t="s">
        <v>717</v>
      </c>
      <c r="L376" t="s">
        <v>4544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2"/>
      <c r="K400" s="203"/>
      <c r="L400" s="21"/>
      <c r="N400" s="203"/>
    </row>
    <row r="401" spans="1:14" s="38" customFormat="1" ht="15.75">
      <c r="A401" s="532"/>
      <c r="K401" s="203"/>
      <c r="L401" s="21"/>
      <c r="N401" s="203"/>
    </row>
    <row r="402" spans="1:14" s="38" customFormat="1" ht="15.75">
      <c r="A402" s="532"/>
      <c r="K402" s="203"/>
      <c r="L402" s="21"/>
      <c r="N402" s="203"/>
    </row>
    <row r="403" spans="1:14" s="38" customFormat="1" ht="15.75">
      <c r="A403" s="532"/>
      <c r="K403" s="25"/>
      <c r="L403" s="203"/>
      <c r="N403" s="25"/>
    </row>
    <row r="404" spans="1:14" s="38" customFormat="1" ht="23.25">
      <c r="A404" s="531" t="s">
        <v>675</v>
      </c>
      <c r="K404" s="26"/>
      <c r="L404" s="25"/>
      <c r="N404" s="26"/>
    </row>
    <row r="405" spans="1:14" s="38" customFormat="1" ht="15.75">
      <c r="A405" s="533" t="s">
        <v>2645</v>
      </c>
      <c r="F405" s="533" t="s">
        <v>2646</v>
      </c>
      <c r="K405" s="533" t="s">
        <v>2647</v>
      </c>
      <c r="N405" s="203"/>
    </row>
    <row r="406" spans="1:14" s="38" customFormat="1" ht="15.75">
      <c r="A406" s="178" t="s">
        <v>716</v>
      </c>
      <c r="B406" t="s">
        <v>4659</v>
      </c>
      <c r="K406" s="178" t="s">
        <v>717</v>
      </c>
      <c r="L406" t="s">
        <v>4484</v>
      </c>
    </row>
    <row r="407" spans="1:14" s="38" customFormat="1" ht="15.75">
      <c r="A407" s="178" t="s">
        <v>718</v>
      </c>
      <c r="B407" t="s">
        <v>4710</v>
      </c>
      <c r="C407"/>
      <c r="D407"/>
      <c r="K407" s="178" t="s">
        <v>717</v>
      </c>
      <c r="L407" t="s">
        <v>4603</v>
      </c>
      <c r="M407" s="399"/>
      <c r="N407"/>
    </row>
    <row r="408" spans="1:14" s="38" customFormat="1" ht="15.75">
      <c r="A408" s="532"/>
      <c r="K408" s="178"/>
      <c r="L408"/>
      <c r="N408" s="203"/>
    </row>
    <row r="409" spans="1:14" s="38" customFormat="1" ht="15.75">
      <c r="A409" s="532"/>
      <c r="K409" s="178"/>
      <c r="L409"/>
      <c r="N409" s="203"/>
    </row>
    <row r="410" spans="1:14" s="38" customFormat="1" ht="15.75">
      <c r="A410" s="532"/>
      <c r="K410" s="178"/>
      <c r="L410"/>
      <c r="N410" s="203"/>
    </row>
    <row r="411" spans="1:14" s="38" customFormat="1" ht="15.75">
      <c r="A411" s="532"/>
      <c r="K411" s="178"/>
      <c r="L411"/>
      <c r="N411" s="203"/>
    </row>
    <row r="412" spans="1:14" s="38" customFormat="1" ht="15.75">
      <c r="A412" s="532"/>
      <c r="K412" s="178"/>
      <c r="L412"/>
      <c r="N412" s="203"/>
    </row>
    <row r="413" spans="1:14" s="38" customFormat="1" ht="15.75">
      <c r="A413" s="532"/>
      <c r="K413" s="178"/>
      <c r="L413"/>
      <c r="N413" s="203"/>
    </row>
    <row r="414" spans="1:14" s="38" customFormat="1" ht="15.75">
      <c r="A414" s="532"/>
      <c r="K414" s="178"/>
      <c r="L414"/>
      <c r="N414" s="203"/>
    </row>
    <row r="415" spans="1:14" s="38" customFormat="1" ht="15.75">
      <c r="A415" s="532"/>
      <c r="K415" s="178"/>
      <c r="L415"/>
      <c r="N415" s="203"/>
    </row>
    <row r="416" spans="1:14" s="38" customFormat="1" ht="15.75">
      <c r="A416" s="532"/>
      <c r="K416" s="203"/>
      <c r="L416" s="26"/>
      <c r="N416" s="203"/>
    </row>
    <row r="417" spans="1:14" s="38" customFormat="1" ht="15.75">
      <c r="A417" s="532"/>
      <c r="K417" s="203"/>
      <c r="L417" s="26"/>
      <c r="N417" s="203"/>
    </row>
    <row r="418" spans="1:14" s="38" customFormat="1" ht="15.75">
      <c r="A418" s="532"/>
      <c r="K418" s="203"/>
      <c r="L418" s="26"/>
      <c r="N418" s="203"/>
    </row>
    <row r="419" spans="1:14" s="38" customFormat="1" ht="15.75">
      <c r="A419" s="532"/>
      <c r="K419" s="203"/>
      <c r="L419" s="26"/>
      <c r="N419" s="203"/>
    </row>
    <row r="420" spans="1:14" s="38" customFormat="1" ht="15.75">
      <c r="A420" s="532"/>
      <c r="K420" s="203"/>
      <c r="L420" s="26"/>
      <c r="N420" s="203"/>
    </row>
    <row r="421" spans="1:14" s="38" customFormat="1" ht="15.75">
      <c r="A421" s="532"/>
      <c r="K421" s="203"/>
      <c r="L421" s="26"/>
      <c r="N421" s="203"/>
    </row>
    <row r="422" spans="1:14" s="38" customFormat="1" ht="15.75">
      <c r="A422" s="532"/>
      <c r="K422" s="203"/>
      <c r="L422" s="26"/>
      <c r="N422" s="203"/>
    </row>
    <row r="423" spans="1:14" s="38" customFormat="1" ht="15.75">
      <c r="A423" s="532"/>
      <c r="K423" s="203"/>
      <c r="L423" s="26"/>
      <c r="N423" s="203"/>
    </row>
    <row r="424" spans="1:14" s="38" customFormat="1" ht="15.75">
      <c r="A424" s="532"/>
      <c r="K424" s="203"/>
      <c r="L424" s="26"/>
      <c r="N424" s="203"/>
    </row>
    <row r="425" spans="1:14" s="38" customFormat="1" ht="15.75">
      <c r="A425" s="532"/>
      <c r="K425" s="203"/>
      <c r="L425" s="26"/>
      <c r="N425" s="203"/>
    </row>
    <row r="426" spans="1:14" s="38" customFormat="1" ht="15.75">
      <c r="A426" s="532"/>
      <c r="K426" s="203"/>
      <c r="L426" s="26"/>
      <c r="N426" s="203"/>
    </row>
    <row r="427" spans="1:14" s="38" customFormat="1" ht="15.75">
      <c r="A427" s="532"/>
      <c r="K427" s="203"/>
      <c r="L427" s="26"/>
      <c r="N427" s="203"/>
    </row>
    <row r="428" spans="1:14" s="38" customFormat="1" ht="15.75">
      <c r="A428" s="532"/>
      <c r="K428" s="203"/>
      <c r="L428" s="26"/>
      <c r="N428" s="203"/>
    </row>
    <row r="429" spans="1:14" s="38" customFormat="1" ht="15.75">
      <c r="A429" s="532"/>
      <c r="K429" s="203"/>
      <c r="L429" s="26"/>
      <c r="N429" s="203"/>
    </row>
    <row r="430" spans="1:14" s="38" customFormat="1" ht="15.75">
      <c r="A430" s="532"/>
      <c r="K430" s="203"/>
      <c r="L430" s="26"/>
      <c r="N430" s="203"/>
    </row>
    <row r="431" spans="1:14" s="38" customFormat="1" ht="15.75">
      <c r="A431" s="532"/>
      <c r="K431" s="203"/>
      <c r="L431" s="26"/>
      <c r="N431" s="203"/>
    </row>
    <row r="432" spans="1:14" s="38" customFormat="1" ht="15.75">
      <c r="A432" s="532"/>
      <c r="K432" s="203"/>
      <c r="L432" s="26"/>
      <c r="N432" s="203"/>
    </row>
    <row r="433" spans="1:14" s="38" customFormat="1" ht="15.75">
      <c r="A433" s="532"/>
      <c r="K433" s="203"/>
      <c r="L433" s="26"/>
      <c r="N433" s="203"/>
    </row>
    <row r="434" spans="1:14" s="38" customFormat="1" ht="15.75">
      <c r="A434" s="532"/>
      <c r="K434" s="25"/>
      <c r="L434" s="21"/>
      <c r="N434" s="25"/>
    </row>
    <row r="435" spans="1:14" s="38" customFormat="1" ht="23.25">
      <c r="A435" s="531" t="s">
        <v>2707</v>
      </c>
      <c r="K435" s="25"/>
      <c r="L435" s="21"/>
      <c r="N435" s="25"/>
    </row>
    <row r="436" spans="1:14" s="38" customFormat="1" ht="15.75">
      <c r="A436" s="533" t="s">
        <v>2645</v>
      </c>
      <c r="F436" s="533" t="s">
        <v>2646</v>
      </c>
      <c r="K436" s="533" t="s">
        <v>2647</v>
      </c>
      <c r="N436" s="25"/>
    </row>
    <row r="437" spans="1:14" s="38" customFormat="1" ht="15.75">
      <c r="A437" s="178" t="s">
        <v>718</v>
      </c>
      <c r="B437" t="s">
        <v>4442</v>
      </c>
      <c r="F437" s="178" t="s">
        <v>717</v>
      </c>
      <c r="G437" t="s">
        <v>4443</v>
      </c>
      <c r="H437" s="536"/>
      <c r="K437" s="178" t="s">
        <v>718</v>
      </c>
      <c r="L437" t="s">
        <v>4444</v>
      </c>
      <c r="M437" s="536"/>
    </row>
    <row r="438" spans="1:14" s="38" customFormat="1" ht="15.75">
      <c r="A438" s="178" t="s">
        <v>716</v>
      </c>
      <c r="B438" t="s">
        <v>4867</v>
      </c>
      <c r="F438" s="178"/>
      <c r="G438"/>
      <c r="K438" s="178" t="s">
        <v>717</v>
      </c>
      <c r="L438" t="s">
        <v>5153</v>
      </c>
      <c r="M438"/>
      <c r="N438"/>
    </row>
    <row r="439" spans="1:14" s="38" customFormat="1" ht="15.75">
      <c r="A439" s="545" t="s">
        <v>717</v>
      </c>
      <c r="B439" t="s">
        <v>4983</v>
      </c>
      <c r="F439" s="178"/>
      <c r="G439"/>
      <c r="K439" s="178" t="s">
        <v>718</v>
      </c>
      <c r="L439" t="s">
        <v>5150</v>
      </c>
      <c r="M439"/>
      <c r="N439"/>
    </row>
    <row r="440" spans="1:14" s="38" customFormat="1" ht="15.75">
      <c r="A440" s="533"/>
      <c r="F440" s="178"/>
      <c r="G440"/>
      <c r="K440" s="178"/>
      <c r="L440"/>
      <c r="N440" s="25"/>
    </row>
    <row r="441" spans="1:14" s="38" customFormat="1" ht="15.75">
      <c r="A441" s="533"/>
      <c r="F441" s="533"/>
      <c r="K441" s="178"/>
      <c r="L441"/>
      <c r="N441" s="25"/>
    </row>
    <row r="442" spans="1:14" s="38" customFormat="1" ht="15.75">
      <c r="A442" s="533"/>
      <c r="F442" s="533"/>
      <c r="K442" s="178"/>
      <c r="L442"/>
      <c r="N442" s="25"/>
    </row>
    <row r="443" spans="1:14" s="38" customFormat="1" ht="15.75">
      <c r="A443" s="533"/>
      <c r="F443" s="533"/>
      <c r="K443" s="178"/>
      <c r="L443"/>
      <c r="N443" s="25"/>
    </row>
    <row r="444" spans="1:14" s="38" customFormat="1" ht="15.75">
      <c r="A444" s="533"/>
      <c r="F444" s="533"/>
      <c r="K444" s="533"/>
      <c r="N444" s="25"/>
    </row>
    <row r="445" spans="1:14" s="38" customFormat="1" ht="15.75">
      <c r="A445" s="533"/>
      <c r="F445" s="533"/>
      <c r="K445" s="533"/>
      <c r="N445" s="25"/>
    </row>
    <row r="446" spans="1:14" s="38" customFormat="1" ht="15.75">
      <c r="A446" s="533"/>
      <c r="F446" s="533"/>
      <c r="K446" s="533"/>
      <c r="N446" s="25"/>
    </row>
    <row r="447" spans="1:14" s="38" customFormat="1" ht="15.75">
      <c r="A447" s="533"/>
      <c r="F447" s="533"/>
      <c r="K447" s="533"/>
      <c r="N447" s="25"/>
    </row>
    <row r="448" spans="1:14" s="38" customFormat="1" ht="15.75">
      <c r="A448" s="533"/>
      <c r="F448" s="533"/>
      <c r="K448" s="533"/>
      <c r="N448" s="25"/>
    </row>
    <row r="449" spans="1:14" s="38" customFormat="1" ht="15.75">
      <c r="A449" s="533"/>
      <c r="F449" s="533"/>
      <c r="K449" s="533"/>
      <c r="N449" s="25"/>
    </row>
    <row r="450" spans="1:14" s="38" customFormat="1" ht="15.75">
      <c r="A450" s="533"/>
      <c r="F450" s="533"/>
      <c r="K450" s="533"/>
      <c r="N450" s="25"/>
    </row>
    <row r="451" spans="1:14" s="38" customFormat="1" ht="15.75">
      <c r="A451" s="533"/>
      <c r="F451" s="533"/>
      <c r="K451" s="533"/>
      <c r="N451" s="25"/>
    </row>
    <row r="452" spans="1:14" s="38" customFormat="1" ht="15.75">
      <c r="A452" s="533"/>
      <c r="F452" s="533"/>
      <c r="K452" s="533"/>
      <c r="N452" s="25"/>
    </row>
    <row r="453" spans="1:14" s="38" customFormat="1" ht="15.75">
      <c r="A453" s="533"/>
      <c r="F453" s="533"/>
      <c r="K453" s="533"/>
      <c r="N453" s="25"/>
    </row>
    <row r="454" spans="1:14" s="38" customFormat="1" ht="15.75">
      <c r="A454" s="533"/>
      <c r="F454" s="533"/>
      <c r="K454" s="533"/>
      <c r="N454" s="25"/>
    </row>
    <row r="455" spans="1:14" s="38" customFormat="1" ht="15.75">
      <c r="A455" s="533"/>
      <c r="F455" s="533"/>
      <c r="K455" s="533"/>
      <c r="N455" s="25"/>
    </row>
    <row r="456" spans="1:14" s="38" customFormat="1" ht="15.75">
      <c r="A456" s="533"/>
      <c r="F456" s="533"/>
      <c r="K456" s="533"/>
      <c r="N456" s="25"/>
    </row>
    <row r="457" spans="1:14" s="38" customFormat="1" ht="15.75">
      <c r="A457" s="533"/>
      <c r="F457" s="533"/>
      <c r="K457" s="533"/>
      <c r="N457" s="25"/>
    </row>
    <row r="458" spans="1:14" s="38" customFormat="1" ht="15.75">
      <c r="A458" s="532"/>
      <c r="K458" s="25"/>
      <c r="L458" s="21"/>
      <c r="N458" s="25"/>
    </row>
    <row r="459" spans="1:14" s="38" customFormat="1" ht="15.75">
      <c r="A459" s="532"/>
      <c r="K459" s="25"/>
      <c r="L459" s="21"/>
      <c r="N459" s="25"/>
    </row>
    <row r="460" spans="1:14" s="38" customFormat="1" ht="15.75">
      <c r="A460" s="532"/>
      <c r="K460" s="25"/>
      <c r="L460" s="21"/>
      <c r="N460" s="25"/>
    </row>
    <row r="461" spans="1:14" s="38" customFormat="1" ht="15.75">
      <c r="A461" s="532"/>
      <c r="K461" s="25"/>
      <c r="L461" s="21"/>
      <c r="N461" s="25"/>
    </row>
    <row r="462" spans="1:14" s="38" customFormat="1" ht="15.75">
      <c r="A462" s="532"/>
      <c r="K462" s="25"/>
      <c r="L462" s="21"/>
      <c r="N462" s="25"/>
    </row>
    <row r="463" spans="1:14" s="38" customFormat="1" ht="15.75">
      <c r="A463" s="532"/>
      <c r="K463" s="25"/>
      <c r="L463" s="21"/>
      <c r="N463" s="25"/>
    </row>
    <row r="464" spans="1:14" s="38" customFormat="1" ht="15.75">
      <c r="A464" s="532"/>
      <c r="K464" s="25"/>
      <c r="L464" s="21"/>
      <c r="N464" s="25"/>
    </row>
    <row r="465" spans="1:14" s="38" customFormat="1" ht="15.75">
      <c r="A465" s="532"/>
      <c r="K465" s="26"/>
      <c r="L465" s="203"/>
      <c r="N465" s="26"/>
    </row>
    <row r="466" spans="1:14" s="38" customFormat="1" ht="23.25">
      <c r="A466" s="531" t="s">
        <v>3623</v>
      </c>
      <c r="K466" s="21"/>
      <c r="L466" s="25"/>
      <c r="N466" s="21"/>
    </row>
    <row r="467" spans="1:14" s="38" customFormat="1" ht="15.75">
      <c r="A467" s="533" t="s">
        <v>2645</v>
      </c>
      <c r="F467" s="533" t="s">
        <v>2646</v>
      </c>
      <c r="K467" s="533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4443</v>
      </c>
      <c r="H468" s="536"/>
      <c r="K468" s="178" t="s">
        <v>718</v>
      </c>
      <c r="L468" t="s">
        <v>4445</v>
      </c>
      <c r="M468" s="536"/>
    </row>
    <row r="469" spans="1:14" s="38" customFormat="1" ht="15.75">
      <c r="A469" s="532"/>
      <c r="K469" s="178" t="s">
        <v>718</v>
      </c>
      <c r="L469" t="s">
        <v>4446</v>
      </c>
      <c r="M469" s="536"/>
    </row>
    <row r="470" spans="1:14" s="38" customFormat="1" ht="15.75">
      <c r="A470" s="532"/>
      <c r="K470" s="178" t="s">
        <v>716</v>
      </c>
      <c r="L470" t="s">
        <v>4444</v>
      </c>
      <c r="M470" s="536"/>
    </row>
    <row r="471" spans="1:14" s="38" customFormat="1" ht="15.75">
      <c r="A471" s="532"/>
      <c r="K471" s="178"/>
      <c r="L471"/>
      <c r="N471" s="25"/>
    </row>
    <row r="472" spans="1:14" s="38" customFormat="1" ht="15.75">
      <c r="A472" s="532"/>
      <c r="K472" s="178"/>
      <c r="L472"/>
      <c r="N472" s="25"/>
    </row>
    <row r="473" spans="1:14" s="38" customFormat="1" ht="15.75">
      <c r="A473" s="532"/>
      <c r="K473" s="178"/>
      <c r="L473"/>
      <c r="N473" s="25"/>
    </row>
    <row r="474" spans="1:14" s="38" customFormat="1" ht="15.75">
      <c r="A474" s="532"/>
      <c r="K474" s="178"/>
      <c r="L474"/>
      <c r="N474" s="25"/>
    </row>
    <row r="475" spans="1:14" s="38" customFormat="1" ht="15.75">
      <c r="A475" s="532"/>
      <c r="K475" s="178"/>
      <c r="L475"/>
      <c r="N475" s="25"/>
    </row>
    <row r="476" spans="1:14" s="38" customFormat="1" ht="15.75">
      <c r="A476" s="532"/>
      <c r="K476" s="178"/>
      <c r="L476"/>
      <c r="N476" s="25"/>
    </row>
    <row r="477" spans="1:14" s="38" customFormat="1" ht="15.75">
      <c r="A477" s="532"/>
      <c r="K477" s="178"/>
      <c r="L477"/>
      <c r="N477" s="25"/>
    </row>
    <row r="478" spans="1:14" s="38" customFormat="1" ht="15.75">
      <c r="A478" s="532"/>
      <c r="K478" s="178"/>
      <c r="L478"/>
      <c r="N478" s="25"/>
    </row>
    <row r="479" spans="1:14" s="38" customFormat="1" ht="15.75">
      <c r="A479" s="532"/>
      <c r="K479" s="178"/>
      <c r="L479"/>
      <c r="N479" s="25"/>
    </row>
    <row r="480" spans="1:14" s="38" customFormat="1" ht="15.75">
      <c r="A480" s="532"/>
      <c r="K480" s="178"/>
      <c r="L480"/>
      <c r="N480" s="25"/>
    </row>
    <row r="481" spans="1:14" s="38" customFormat="1" ht="15.75">
      <c r="A481" s="532"/>
      <c r="K481" s="178"/>
      <c r="L481"/>
      <c r="N481" s="25"/>
    </row>
    <row r="482" spans="1:14" s="38" customFormat="1" ht="15.75">
      <c r="A482" s="532"/>
      <c r="K482" s="178"/>
      <c r="L482"/>
      <c r="N482" s="25"/>
    </row>
    <row r="483" spans="1:14" s="38" customFormat="1" ht="15.75">
      <c r="A483" s="532"/>
      <c r="K483" s="178"/>
      <c r="L483"/>
      <c r="N483" s="25"/>
    </row>
    <row r="484" spans="1:14" s="38" customFormat="1" ht="15.75">
      <c r="A484" s="532"/>
      <c r="K484" s="178"/>
      <c r="L484"/>
      <c r="N484" s="25"/>
    </row>
    <row r="485" spans="1:14" s="38" customFormat="1" ht="15.75">
      <c r="A485" s="532"/>
      <c r="K485" s="178"/>
      <c r="L485"/>
      <c r="N485" s="25"/>
    </row>
    <row r="486" spans="1:14" s="38" customFormat="1" ht="15.75">
      <c r="A486" s="532"/>
      <c r="K486" s="178"/>
      <c r="L486"/>
      <c r="N486" s="25"/>
    </row>
    <row r="487" spans="1:14" s="38" customFormat="1" ht="15.75">
      <c r="A487" s="532"/>
      <c r="K487" s="178"/>
      <c r="L487"/>
      <c r="N487" s="25"/>
    </row>
    <row r="488" spans="1:14" s="38" customFormat="1" ht="15.75">
      <c r="A488" s="532"/>
      <c r="K488" s="178"/>
      <c r="L488"/>
      <c r="N488" s="25"/>
    </row>
    <row r="489" spans="1:14" s="38" customFormat="1" ht="15.75">
      <c r="A489" s="532"/>
      <c r="K489" s="178"/>
      <c r="L489"/>
      <c r="N489" s="25"/>
    </row>
    <row r="490" spans="1:14" s="38" customFormat="1" ht="15.75">
      <c r="A490" s="532"/>
      <c r="K490" s="178"/>
      <c r="L490"/>
      <c r="N490" s="25"/>
    </row>
    <row r="491" spans="1:14" s="38" customFormat="1" ht="15.75">
      <c r="A491" s="532"/>
      <c r="K491" s="178"/>
      <c r="L491"/>
      <c r="N491" s="25"/>
    </row>
    <row r="492" spans="1:14" s="38" customFormat="1" ht="15.75">
      <c r="A492" s="532"/>
      <c r="K492" s="178"/>
      <c r="L492"/>
      <c r="N492" s="25"/>
    </row>
    <row r="493" spans="1:14" s="38" customFormat="1" ht="15.75">
      <c r="A493" s="532"/>
      <c r="L493" s="25"/>
      <c r="N493" s="25"/>
    </row>
    <row r="494" spans="1:14" s="38" customFormat="1" ht="15.75">
      <c r="A494" s="532"/>
      <c r="L494" s="25"/>
      <c r="N494" s="25"/>
    </row>
    <row r="495" spans="1:14" s="38" customFormat="1" ht="15.75">
      <c r="A495" s="532"/>
      <c r="L495" s="25"/>
      <c r="N495" s="25"/>
    </row>
    <row r="496" spans="1:14" s="38" customFormat="1" ht="15.75">
      <c r="A496" s="532"/>
      <c r="L496" s="25"/>
      <c r="N496" s="25"/>
    </row>
    <row r="497" spans="1:14" s="38" customFormat="1" ht="23.25">
      <c r="A497" s="531" t="s">
        <v>1653</v>
      </c>
      <c r="K497" s="21"/>
      <c r="L497" s="25"/>
      <c r="N497" s="25"/>
    </row>
    <row r="498" spans="1:14" s="38" customFormat="1" ht="15.75">
      <c r="A498" s="533" t="s">
        <v>2645</v>
      </c>
      <c r="F498" s="533" t="s">
        <v>2646</v>
      </c>
      <c r="K498" s="533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4708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3"/>
      <c r="K518" s="178"/>
      <c r="L518"/>
      <c r="N518" s="25"/>
    </row>
    <row r="519" spans="1:14" s="38" customFormat="1" ht="15.75">
      <c r="A519" s="533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2"/>
      <c r="K523" s="178"/>
      <c r="L523"/>
      <c r="N523" s="25"/>
    </row>
    <row r="524" spans="1:14" s="38" customFormat="1" ht="15.75">
      <c r="A524" s="532"/>
      <c r="K524" s="178"/>
      <c r="L524"/>
      <c r="N524" s="25"/>
    </row>
    <row r="525" spans="1:14" s="38" customFormat="1" ht="15.75">
      <c r="A525" s="532"/>
      <c r="K525" s="178"/>
      <c r="L525"/>
      <c r="N525" s="25"/>
    </row>
    <row r="526" spans="1:14" s="38" customFormat="1" ht="15.75">
      <c r="A526" s="532"/>
      <c r="K526" s="178"/>
      <c r="L526"/>
      <c r="N526" s="25"/>
    </row>
    <row r="527" spans="1:14" s="38" customFormat="1" ht="15.75">
      <c r="A527" s="532"/>
      <c r="F527" s="178"/>
      <c r="G527"/>
      <c r="K527" s="178"/>
      <c r="L527"/>
      <c r="N527" s="25"/>
    </row>
    <row r="528" spans="1:14" s="38" customFormat="1" ht="23.25">
      <c r="A528" s="531" t="s">
        <v>2196</v>
      </c>
      <c r="L528" s="25"/>
      <c r="N528" s="25"/>
    </row>
    <row r="529" spans="1:18" s="38" customFormat="1" ht="15.75">
      <c r="A529" s="533" t="s">
        <v>2645</v>
      </c>
      <c r="F529" s="533" t="s">
        <v>2646</v>
      </c>
      <c r="K529" s="533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4295</v>
      </c>
      <c r="H530"/>
      <c r="I530"/>
      <c r="K530" s="178" t="s">
        <v>716</v>
      </c>
      <c r="L530" t="s">
        <v>4288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4289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4545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4984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5027</v>
      </c>
      <c r="M534"/>
      <c r="N534"/>
      <c r="Q534" s="178"/>
      <c r="R534"/>
    </row>
    <row r="535" spans="1:18" s="38" customFormat="1" ht="15.75">
      <c r="A535" s="532"/>
      <c r="F535" s="178"/>
      <c r="G535"/>
      <c r="K535" s="178"/>
      <c r="L535"/>
      <c r="N535" s="25"/>
      <c r="Q535" s="178"/>
      <c r="R535"/>
    </row>
    <row r="536" spans="1:18" s="38" customFormat="1" ht="15.75">
      <c r="A536" s="532"/>
      <c r="F536" s="178"/>
      <c r="G536"/>
      <c r="K536" s="178"/>
      <c r="L536"/>
      <c r="N536" s="25"/>
      <c r="Q536" s="178"/>
      <c r="R536"/>
    </row>
    <row r="537" spans="1:18" s="38" customFormat="1" ht="15.75">
      <c r="A537" s="532"/>
      <c r="F537" s="178"/>
      <c r="G537"/>
      <c r="K537" s="178"/>
      <c r="L537"/>
      <c r="N537" s="25"/>
      <c r="Q537" s="178"/>
      <c r="R537"/>
    </row>
    <row r="538" spans="1:18" s="38" customFormat="1" ht="15.75">
      <c r="A538" s="532"/>
      <c r="K538" s="178"/>
      <c r="L538"/>
      <c r="N538" s="25"/>
      <c r="Q538" s="178"/>
      <c r="R538"/>
    </row>
    <row r="539" spans="1:18" s="38" customFormat="1" ht="15.75">
      <c r="A539" s="532"/>
      <c r="K539" s="178"/>
      <c r="L539"/>
      <c r="N539" s="25"/>
      <c r="Q539" s="178"/>
      <c r="R539"/>
    </row>
    <row r="540" spans="1:18" s="38" customFormat="1" ht="15.75">
      <c r="A540" s="532"/>
      <c r="K540" s="178"/>
      <c r="L540"/>
      <c r="N540" s="25"/>
      <c r="Q540" s="178"/>
      <c r="R540"/>
    </row>
    <row r="541" spans="1:18" s="38" customFormat="1" ht="15.75">
      <c r="A541" s="532"/>
      <c r="K541" s="178"/>
      <c r="L541"/>
      <c r="N541" s="25"/>
      <c r="Q541" s="178"/>
      <c r="R541"/>
    </row>
    <row r="542" spans="1:18" s="38" customFormat="1" ht="15.75">
      <c r="A542" s="532"/>
      <c r="K542" s="178"/>
      <c r="L542"/>
      <c r="N542" s="25"/>
      <c r="Q542" s="178"/>
      <c r="R542"/>
    </row>
    <row r="543" spans="1:18" s="38" customFormat="1" ht="15.75">
      <c r="A543" s="532"/>
      <c r="K543" s="178"/>
      <c r="L543"/>
      <c r="N543" s="25"/>
      <c r="Q543" s="178"/>
      <c r="R543"/>
    </row>
    <row r="544" spans="1:18" s="38" customFormat="1" ht="15.75">
      <c r="A544" s="532"/>
      <c r="K544" s="178"/>
      <c r="L544"/>
      <c r="N544" s="25"/>
      <c r="Q544" s="178"/>
      <c r="R544"/>
    </row>
    <row r="545" spans="1:18" s="38" customFormat="1" ht="15.75">
      <c r="A545" s="532"/>
      <c r="K545" s="178"/>
      <c r="L545"/>
      <c r="N545" s="25"/>
      <c r="Q545" s="178"/>
      <c r="R545"/>
    </row>
    <row r="546" spans="1:18" s="38" customFormat="1" ht="15.75">
      <c r="A546" s="532"/>
      <c r="K546" s="178"/>
      <c r="L546"/>
      <c r="N546" s="25"/>
      <c r="Q546" s="178"/>
      <c r="R546"/>
    </row>
    <row r="547" spans="1:18" s="38" customFormat="1" ht="15.75">
      <c r="A547" s="532"/>
      <c r="K547" s="178"/>
      <c r="L547"/>
      <c r="N547" s="25"/>
      <c r="Q547" s="178"/>
      <c r="R547"/>
    </row>
    <row r="548" spans="1:18" s="38" customFormat="1" ht="15.75">
      <c r="A548" s="532"/>
      <c r="K548" s="178"/>
      <c r="L548"/>
      <c r="N548" s="25"/>
      <c r="Q548" s="178"/>
      <c r="R548"/>
    </row>
    <row r="549" spans="1:18" s="38" customFormat="1" ht="15.75">
      <c r="A549" s="532"/>
      <c r="K549" s="178"/>
      <c r="L549"/>
      <c r="N549" s="25"/>
      <c r="Q549" s="178"/>
      <c r="R549"/>
    </row>
    <row r="550" spans="1:18" s="38" customFormat="1" ht="15.75">
      <c r="A550" s="532"/>
      <c r="K550" s="178"/>
      <c r="L550"/>
      <c r="N550" s="25"/>
      <c r="Q550" s="178"/>
      <c r="R550"/>
    </row>
    <row r="551" spans="1:18" s="38" customFormat="1" ht="15.75">
      <c r="A551" s="532"/>
      <c r="K551" s="178"/>
      <c r="L551"/>
      <c r="N551" s="25"/>
      <c r="Q551" s="178"/>
      <c r="R551"/>
    </row>
    <row r="552" spans="1:18" s="38" customFormat="1" ht="15.75">
      <c r="A552" s="532"/>
      <c r="K552" s="178"/>
      <c r="L552"/>
      <c r="N552" s="25"/>
      <c r="Q552" s="178"/>
      <c r="R552"/>
    </row>
    <row r="553" spans="1:18" s="38" customFormat="1" ht="15.75">
      <c r="A553" s="532"/>
      <c r="K553" s="178"/>
      <c r="L553"/>
      <c r="N553" s="25"/>
      <c r="Q553" s="178"/>
      <c r="R553"/>
    </row>
    <row r="554" spans="1:18" s="38" customFormat="1" ht="15.75">
      <c r="A554" s="532"/>
      <c r="K554" s="178"/>
      <c r="L554"/>
      <c r="N554" s="25"/>
      <c r="Q554" s="178"/>
      <c r="R554"/>
    </row>
    <row r="555" spans="1:18" s="38" customFormat="1" ht="15.75">
      <c r="A555" s="532"/>
      <c r="K555" s="178"/>
      <c r="L555"/>
      <c r="N555" s="25"/>
      <c r="Q555" s="178"/>
      <c r="R555"/>
    </row>
    <row r="556" spans="1:18" s="38" customFormat="1" ht="15.75">
      <c r="A556" s="532"/>
      <c r="K556" s="178"/>
      <c r="L556"/>
      <c r="N556" s="25"/>
      <c r="Q556" s="178"/>
      <c r="R556"/>
    </row>
    <row r="557" spans="1:18" s="38" customFormat="1" ht="15.75">
      <c r="A557" s="532"/>
      <c r="K557" s="178"/>
      <c r="L557"/>
      <c r="N557" s="25"/>
      <c r="Q557" s="178"/>
      <c r="R557"/>
    </row>
    <row r="558" spans="1:18" s="38" customFormat="1" ht="15.75">
      <c r="A558" s="532"/>
      <c r="K558" s="178"/>
      <c r="L558"/>
      <c r="N558" s="25"/>
      <c r="Q558" s="178"/>
      <c r="R558"/>
    </row>
    <row r="559" spans="1:18" s="38" customFormat="1" ht="23.25">
      <c r="A559" s="531" t="s">
        <v>153</v>
      </c>
      <c r="L559" s="25"/>
      <c r="N559" s="25"/>
      <c r="Q559" s="178"/>
      <c r="R559"/>
    </row>
    <row r="560" spans="1:18" s="38" customFormat="1" ht="15.75">
      <c r="A560" s="533" t="s">
        <v>2645</v>
      </c>
      <c r="F560" s="533" t="s">
        <v>2646</v>
      </c>
      <c r="K560" s="533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4290</v>
      </c>
      <c r="C561"/>
      <c r="F561" s="178" t="s">
        <v>717</v>
      </c>
      <c r="G561" t="s">
        <v>4497</v>
      </c>
      <c r="K561" s="178" t="s">
        <v>717</v>
      </c>
      <c r="L561" t="s">
        <v>4441</v>
      </c>
      <c r="M561"/>
      <c r="N561"/>
      <c r="Q561" s="178"/>
      <c r="R561"/>
    </row>
    <row r="562" spans="1:18" s="38" customFormat="1" ht="15.75">
      <c r="A562" s="545" t="s">
        <v>716</v>
      </c>
      <c r="B562" t="s">
        <v>4395</v>
      </c>
      <c r="F562" s="533"/>
      <c r="K562" s="178" t="s">
        <v>717</v>
      </c>
      <c r="L562" t="s">
        <v>4447</v>
      </c>
      <c r="Q562" s="178"/>
      <c r="R562"/>
    </row>
    <row r="563" spans="1:18" s="38" customFormat="1" ht="15.75">
      <c r="A563" s="545" t="s">
        <v>717</v>
      </c>
      <c r="B563" t="s">
        <v>4536</v>
      </c>
      <c r="C563"/>
      <c r="F563" s="533"/>
      <c r="K563" s="178" t="s">
        <v>717</v>
      </c>
      <c r="L563" t="s">
        <v>4487</v>
      </c>
      <c r="Q563" s="178"/>
      <c r="R563"/>
    </row>
    <row r="564" spans="1:18" s="38" customFormat="1" ht="15.75">
      <c r="A564" s="178" t="s">
        <v>718</v>
      </c>
      <c r="B564" t="s">
        <v>4606</v>
      </c>
      <c r="F564" s="533"/>
      <c r="K564" s="178" t="s">
        <v>717</v>
      </c>
      <c r="L564" t="s">
        <v>4488</v>
      </c>
      <c r="Q564" s="178"/>
      <c r="R564"/>
    </row>
    <row r="565" spans="1:18" s="38" customFormat="1" ht="15.75">
      <c r="A565" s="545" t="s">
        <v>716</v>
      </c>
      <c r="B565" t="s">
        <v>4768</v>
      </c>
      <c r="F565" s="533"/>
      <c r="K565" s="178" t="s">
        <v>717</v>
      </c>
      <c r="L565" t="s">
        <v>4489</v>
      </c>
      <c r="Q565" s="178"/>
      <c r="R565"/>
    </row>
    <row r="566" spans="1:18" s="38" customFormat="1" ht="15.75">
      <c r="A566" s="545" t="s">
        <v>716</v>
      </c>
      <c r="B566" t="s">
        <v>4983</v>
      </c>
      <c r="F566" s="533"/>
      <c r="K566" s="178" t="s">
        <v>717</v>
      </c>
      <c r="L566" t="s">
        <v>4546</v>
      </c>
      <c r="M566"/>
      <c r="N566"/>
      <c r="Q566" s="178"/>
      <c r="R566"/>
    </row>
    <row r="567" spans="1:18" s="38" customFormat="1" ht="15.75">
      <c r="A567" s="533"/>
      <c r="F567" s="533"/>
      <c r="K567" s="178" t="s">
        <v>716</v>
      </c>
      <c r="L567" t="s">
        <v>4665</v>
      </c>
      <c r="N567" s="25"/>
      <c r="Q567" s="178"/>
      <c r="R567"/>
    </row>
    <row r="568" spans="1:18" s="38" customFormat="1" ht="15.75">
      <c r="A568" s="533"/>
      <c r="F568" s="533"/>
      <c r="K568" s="178" t="s">
        <v>718</v>
      </c>
      <c r="L568" t="s">
        <v>4711</v>
      </c>
      <c r="M568"/>
      <c r="N568"/>
      <c r="Q568" s="178"/>
      <c r="R568"/>
    </row>
    <row r="569" spans="1:18" s="38" customFormat="1" ht="15.75">
      <c r="A569" s="533"/>
      <c r="F569" s="533"/>
      <c r="K569" s="178" t="s">
        <v>718</v>
      </c>
      <c r="L569" t="s">
        <v>4712</v>
      </c>
      <c r="M569"/>
      <c r="N569"/>
      <c r="Q569" s="178"/>
      <c r="R569"/>
    </row>
    <row r="570" spans="1:18" s="38" customFormat="1" ht="15.75">
      <c r="A570" s="533"/>
      <c r="F570" s="533"/>
      <c r="K570" s="178" t="s">
        <v>718</v>
      </c>
      <c r="L570" t="s">
        <v>4769</v>
      </c>
      <c r="M570"/>
      <c r="N570"/>
      <c r="Q570" s="178"/>
      <c r="R570"/>
    </row>
    <row r="571" spans="1:18" s="38" customFormat="1" ht="15.75">
      <c r="A571" s="533"/>
      <c r="C571" s="38" t="s">
        <v>2459</v>
      </c>
      <c r="F571" s="533"/>
      <c r="K571" s="178" t="s">
        <v>717</v>
      </c>
      <c r="L571" t="s">
        <v>4767</v>
      </c>
      <c r="Q571" s="178"/>
      <c r="R571"/>
    </row>
    <row r="572" spans="1:18" s="38" customFormat="1" ht="15.75">
      <c r="A572" s="533"/>
      <c r="F572" s="533"/>
      <c r="K572" s="178" t="s">
        <v>717</v>
      </c>
      <c r="L572" t="s">
        <v>4982</v>
      </c>
      <c r="M572"/>
      <c r="N572"/>
      <c r="O572"/>
      <c r="Q572" s="178"/>
      <c r="R572"/>
    </row>
    <row r="573" spans="1:18" s="38" customFormat="1" ht="15.75">
      <c r="A573" s="533"/>
      <c r="F573" s="533"/>
      <c r="K573" s="178" t="s">
        <v>716</v>
      </c>
      <c r="L573" t="s">
        <v>5154</v>
      </c>
      <c r="M573"/>
      <c r="N573"/>
      <c r="Q573" s="178"/>
      <c r="R573"/>
    </row>
    <row r="574" spans="1:18" s="38" customFormat="1" ht="15.75">
      <c r="A574" s="533"/>
      <c r="F574" s="533"/>
      <c r="K574" s="533"/>
      <c r="N574" s="25"/>
      <c r="Q574" s="178"/>
      <c r="R574"/>
    </row>
    <row r="575" spans="1:18" s="38" customFormat="1" ht="15.75">
      <c r="A575" s="533"/>
      <c r="F575" s="533"/>
      <c r="K575" s="533"/>
      <c r="N575" s="25"/>
      <c r="Q575" s="178"/>
      <c r="R575"/>
    </row>
    <row r="576" spans="1:18" s="38" customFormat="1" ht="15.75">
      <c r="A576" s="533"/>
      <c r="F576" s="533"/>
      <c r="K576" s="533"/>
      <c r="N576" s="25"/>
      <c r="Q576" s="178"/>
      <c r="R576"/>
    </row>
    <row r="577" spans="1:18" s="38" customFormat="1" ht="15.75">
      <c r="A577" s="533"/>
      <c r="F577" s="533"/>
      <c r="K577" s="533"/>
      <c r="N577" s="25"/>
      <c r="Q577" s="178"/>
      <c r="R577"/>
    </row>
    <row r="578" spans="1:18" s="38" customFormat="1" ht="15.75">
      <c r="A578" s="533"/>
      <c r="F578" s="533"/>
      <c r="K578" s="533"/>
      <c r="N578" s="25"/>
      <c r="Q578" s="178"/>
      <c r="R578"/>
    </row>
    <row r="579" spans="1:18" s="38" customFormat="1" ht="15.75">
      <c r="A579" s="533"/>
      <c r="F579" s="533"/>
      <c r="K579" s="533"/>
      <c r="N579" s="25"/>
      <c r="Q579" s="178"/>
      <c r="R579"/>
    </row>
    <row r="580" spans="1:18" s="38" customFormat="1" ht="15.75">
      <c r="A580" s="533"/>
      <c r="F580" s="533"/>
      <c r="K580" s="533"/>
      <c r="N580" s="25"/>
      <c r="Q580" s="178"/>
      <c r="R580"/>
    </row>
    <row r="581" spans="1:18" s="38" customFormat="1" ht="15.75">
      <c r="A581" s="533"/>
      <c r="F581" s="533"/>
      <c r="K581" s="533"/>
      <c r="N581" s="25"/>
      <c r="Q581" s="178"/>
      <c r="R581"/>
    </row>
    <row r="582" spans="1:18" s="38" customFormat="1" ht="15.75">
      <c r="A582" s="533"/>
      <c r="F582" s="533"/>
      <c r="K582" s="533"/>
      <c r="N582" s="25"/>
      <c r="Q582" s="178"/>
      <c r="R582"/>
    </row>
    <row r="583" spans="1:18" s="38" customFormat="1" ht="15.75">
      <c r="A583" s="533"/>
      <c r="F583" s="533"/>
      <c r="K583" s="533"/>
      <c r="N583" s="25"/>
      <c r="Q583" s="178"/>
      <c r="R583"/>
    </row>
    <row r="584" spans="1:18" s="38" customFormat="1" ht="15.75">
      <c r="A584" s="533"/>
      <c r="F584" s="533"/>
      <c r="K584" s="533"/>
      <c r="N584" s="25"/>
      <c r="Q584" s="178"/>
      <c r="R584"/>
    </row>
    <row r="585" spans="1:18" s="38" customFormat="1" ht="15.75">
      <c r="A585" s="533"/>
      <c r="F585" s="533"/>
      <c r="K585" s="533"/>
      <c r="N585" s="25"/>
      <c r="Q585" s="178"/>
      <c r="R585"/>
    </row>
    <row r="586" spans="1:18" s="38" customFormat="1" ht="15.75">
      <c r="A586" s="533"/>
      <c r="F586" s="533"/>
      <c r="K586" s="533"/>
      <c r="N586" s="25"/>
      <c r="Q586" s="178"/>
      <c r="R586"/>
    </row>
    <row r="587" spans="1:18" s="38" customFormat="1" ht="15.75">
      <c r="A587" s="533"/>
      <c r="F587" s="533"/>
      <c r="K587" s="533"/>
      <c r="N587" s="25"/>
      <c r="Q587" s="178"/>
      <c r="R587"/>
    </row>
    <row r="588" spans="1:18" s="38" customFormat="1" ht="15.75">
      <c r="A588" s="532"/>
      <c r="K588" s="178"/>
      <c r="L588"/>
      <c r="N588" s="25"/>
      <c r="Q588" s="178"/>
      <c r="R588"/>
    </row>
    <row r="589" spans="1:18" s="38" customFormat="1" ht="15.75">
      <c r="A589" s="532"/>
      <c r="K589" s="178"/>
      <c r="L589"/>
      <c r="N589" s="25"/>
      <c r="Q589" s="178"/>
      <c r="R589"/>
    </row>
    <row r="590" spans="1:18" s="38" customFormat="1" ht="23.25">
      <c r="A590" s="531" t="s">
        <v>1665</v>
      </c>
      <c r="L590" s="25"/>
      <c r="N590" s="25"/>
      <c r="Q590" s="178"/>
      <c r="R590"/>
    </row>
    <row r="591" spans="1:18" s="38" customFormat="1" ht="15.75">
      <c r="A591" s="533" t="s">
        <v>2645</v>
      </c>
      <c r="F591" s="533" t="s">
        <v>2646</v>
      </c>
      <c r="K591" s="533" t="s">
        <v>2647</v>
      </c>
      <c r="N591" s="25"/>
    </row>
    <row r="592" spans="1:18" s="38" customFormat="1" ht="15.75">
      <c r="A592" s="178" t="s">
        <v>716</v>
      </c>
      <c r="B592" t="s">
        <v>4296</v>
      </c>
      <c r="F592" s="178" t="s">
        <v>718</v>
      </c>
      <c r="G592" t="s">
        <v>4497</v>
      </c>
      <c r="K592" s="178" t="s">
        <v>716</v>
      </c>
      <c r="L592" t="s">
        <v>4448</v>
      </c>
      <c r="M592"/>
      <c r="N592"/>
      <c r="O592"/>
    </row>
    <row r="593" spans="1:19" s="38" customFormat="1" ht="15.75">
      <c r="A593" s="178" t="s">
        <v>716</v>
      </c>
      <c r="B593" t="s">
        <v>4297</v>
      </c>
      <c r="F593" s="178"/>
      <c r="G593"/>
      <c r="K593" s="178" t="s">
        <v>718</v>
      </c>
      <c r="L593" t="s">
        <v>4487</v>
      </c>
    </row>
    <row r="594" spans="1:19" s="38" customFormat="1" ht="15.75">
      <c r="A594" s="178" t="s">
        <v>716</v>
      </c>
      <c r="B594" t="s">
        <v>4396</v>
      </c>
      <c r="F594" s="178"/>
      <c r="G594"/>
      <c r="K594" s="178" t="s">
        <v>718</v>
      </c>
      <c r="L594" t="s">
        <v>4488</v>
      </c>
    </row>
    <row r="595" spans="1:19" s="38" customFormat="1" ht="15.75">
      <c r="A595" s="178" t="s">
        <v>718</v>
      </c>
      <c r="B595" t="s">
        <v>4449</v>
      </c>
      <c r="F595" s="178"/>
      <c r="G595"/>
      <c r="K595" s="178" t="s">
        <v>718</v>
      </c>
      <c r="L595" t="s">
        <v>4489</v>
      </c>
    </row>
    <row r="596" spans="1:19" s="38" customFormat="1" ht="15.75">
      <c r="A596" s="178" t="s">
        <v>716</v>
      </c>
      <c r="B596" t="s">
        <v>4814</v>
      </c>
      <c r="K596" s="178" t="s">
        <v>716</v>
      </c>
      <c r="L596" t="s">
        <v>4864</v>
      </c>
      <c r="M596"/>
      <c r="N596"/>
    </row>
    <row r="597" spans="1:19" s="38" customFormat="1" ht="15.75">
      <c r="A597" s="178" t="s">
        <v>717</v>
      </c>
      <c r="B597" t="s">
        <v>4815</v>
      </c>
      <c r="K597" s="178" t="s">
        <v>716</v>
      </c>
      <c r="L597" t="s">
        <v>5155</v>
      </c>
      <c r="M597"/>
      <c r="N597"/>
    </row>
    <row r="598" spans="1:19" s="38" customFormat="1" ht="15.75">
      <c r="A598" s="532"/>
      <c r="K598" s="178" t="s">
        <v>718</v>
      </c>
      <c r="L598" t="s">
        <v>5156</v>
      </c>
      <c r="M598"/>
      <c r="N598"/>
    </row>
    <row r="599" spans="1:19" s="38" customFormat="1" ht="15.75">
      <c r="A599" s="532"/>
      <c r="K599" s="178" t="s">
        <v>718</v>
      </c>
      <c r="L599" t="s">
        <v>5157</v>
      </c>
      <c r="M599"/>
      <c r="N599"/>
      <c r="S599" s="38" t="s">
        <v>2459</v>
      </c>
    </row>
    <row r="600" spans="1:19" s="38" customFormat="1" ht="15.75">
      <c r="A600" s="532"/>
      <c r="K600" s="178" t="s">
        <v>717</v>
      </c>
      <c r="L600" t="s">
        <v>5158</v>
      </c>
      <c r="M600"/>
      <c r="N600"/>
    </row>
    <row r="601" spans="1:19" s="38" customFormat="1" ht="15.75">
      <c r="A601" s="532"/>
      <c r="K601" s="178"/>
      <c r="L601"/>
      <c r="N601" s="25"/>
    </row>
    <row r="602" spans="1:19" s="38" customFormat="1" ht="15.75">
      <c r="A602" s="532"/>
      <c r="K602" s="178"/>
      <c r="L602"/>
      <c r="N602" s="25"/>
    </row>
    <row r="603" spans="1:19" s="38" customFormat="1" ht="15.75">
      <c r="A603" s="532"/>
      <c r="K603" s="178"/>
      <c r="L603"/>
      <c r="N603" s="25"/>
    </row>
    <row r="604" spans="1:19" s="38" customFormat="1" ht="15.75">
      <c r="A604" s="532"/>
      <c r="K604" s="178"/>
      <c r="L604"/>
      <c r="N604" s="25"/>
    </row>
    <row r="605" spans="1:19" s="38" customFormat="1" ht="15.75">
      <c r="A605" s="532"/>
      <c r="K605" s="178"/>
      <c r="L605"/>
      <c r="N605" s="25"/>
    </row>
    <row r="606" spans="1:19" s="38" customFormat="1" ht="15.75">
      <c r="A606" s="532"/>
      <c r="K606" s="178"/>
      <c r="L606"/>
      <c r="N606" s="25"/>
    </row>
    <row r="607" spans="1:19" s="38" customFormat="1" ht="15.75">
      <c r="A607" s="532"/>
      <c r="K607" s="178"/>
      <c r="L607"/>
      <c r="N607" s="25"/>
    </row>
    <row r="608" spans="1:19" s="38" customFormat="1" ht="15.75">
      <c r="A608" s="532"/>
      <c r="K608" s="178"/>
      <c r="L608"/>
      <c r="N608" s="25"/>
    </row>
    <row r="609" spans="1:15" s="38" customFormat="1" ht="15.75">
      <c r="A609" s="532"/>
      <c r="K609" s="178"/>
      <c r="L609"/>
      <c r="N609" s="25"/>
    </row>
    <row r="610" spans="1:15" s="38" customFormat="1" ht="15.75">
      <c r="A610" s="532"/>
      <c r="K610" s="178"/>
      <c r="L610"/>
      <c r="N610" s="25"/>
    </row>
    <row r="611" spans="1:15" s="38" customFormat="1" ht="15.75">
      <c r="A611" s="532"/>
      <c r="K611" s="178"/>
      <c r="L611"/>
      <c r="N611" s="25"/>
    </row>
    <row r="612" spans="1:15" s="38" customFormat="1" ht="15.75">
      <c r="A612" s="532"/>
      <c r="K612" s="178"/>
      <c r="L612"/>
      <c r="N612" s="25"/>
    </row>
    <row r="613" spans="1:15" s="38" customFormat="1" ht="15.75">
      <c r="A613" s="532"/>
      <c r="L613" s="25"/>
      <c r="N613" s="25"/>
    </row>
    <row r="614" spans="1:15" s="38" customFormat="1" ht="15.75">
      <c r="A614" s="532"/>
      <c r="L614" s="25"/>
      <c r="N614" s="25"/>
    </row>
    <row r="615" spans="1:15" s="38" customFormat="1" ht="15.75">
      <c r="A615" s="532"/>
      <c r="L615" s="25"/>
      <c r="N615" s="25"/>
    </row>
    <row r="616" spans="1:15" s="38" customFormat="1" ht="15.75">
      <c r="A616" s="532"/>
      <c r="L616" s="25"/>
      <c r="N616" s="25"/>
    </row>
    <row r="617" spans="1:15" s="38" customFormat="1" ht="15.75">
      <c r="A617" s="532"/>
      <c r="L617" s="25"/>
      <c r="N617" s="25"/>
    </row>
    <row r="618" spans="1:15" s="38" customFormat="1" ht="15.75">
      <c r="A618" s="532"/>
      <c r="L618" s="25"/>
      <c r="N618" s="25"/>
    </row>
    <row r="619" spans="1:15" s="38" customFormat="1" ht="15.75">
      <c r="A619" s="532"/>
      <c r="L619" s="25"/>
      <c r="N619" s="25"/>
    </row>
    <row r="620" spans="1:15" s="38" customFormat="1" ht="15.75">
      <c r="A620" s="532"/>
      <c r="L620" s="25"/>
      <c r="N620" s="25"/>
    </row>
    <row r="621" spans="1:15" s="38" customFormat="1" ht="23.25">
      <c r="A621" s="531" t="s">
        <v>3624</v>
      </c>
      <c r="L621" s="21"/>
      <c r="N621" s="21"/>
    </row>
    <row r="622" spans="1:15" s="38" customFormat="1" ht="15.75">
      <c r="A622" s="533" t="s">
        <v>2645</v>
      </c>
      <c r="F622" s="533" t="s">
        <v>2646</v>
      </c>
      <c r="K622" s="533" t="s">
        <v>2647</v>
      </c>
      <c r="N622" s="26"/>
    </row>
    <row r="623" spans="1:15" s="38" customFormat="1" ht="15.75">
      <c r="A623" s="545" t="s">
        <v>717</v>
      </c>
      <c r="B623" t="s">
        <v>4768</v>
      </c>
      <c r="F623" s="178"/>
      <c r="G623"/>
      <c r="K623" s="178" t="s">
        <v>717</v>
      </c>
      <c r="L623" t="s">
        <v>4291</v>
      </c>
      <c r="M623"/>
      <c r="N623"/>
      <c r="O623"/>
    </row>
    <row r="624" spans="1:15" s="38" customFormat="1" ht="15.75">
      <c r="A624" s="545" t="s">
        <v>717</v>
      </c>
      <c r="B624" t="s">
        <v>4868</v>
      </c>
      <c r="C624"/>
      <c r="D624"/>
      <c r="F624" s="178"/>
      <c r="G624"/>
      <c r="K624" s="178" t="s">
        <v>716</v>
      </c>
      <c r="L624" t="s">
        <v>4490</v>
      </c>
    </row>
    <row r="625" spans="1:15" s="38" customFormat="1" ht="15.75">
      <c r="A625" s="545" t="s">
        <v>716</v>
      </c>
      <c r="B625" t="s">
        <v>4985</v>
      </c>
      <c r="F625" s="178"/>
      <c r="G625"/>
      <c r="K625" s="178" t="s">
        <v>717</v>
      </c>
      <c r="L625" t="s">
        <v>4485</v>
      </c>
    </row>
    <row r="626" spans="1:15" s="38" customFormat="1" ht="15.75">
      <c r="A626" s="532"/>
      <c r="K626" s="178" t="s">
        <v>718</v>
      </c>
      <c r="L626" t="s">
        <v>4486</v>
      </c>
    </row>
    <row r="627" spans="1:15" s="38" customFormat="1" ht="15.75">
      <c r="A627" s="532"/>
      <c r="K627" s="178" t="s">
        <v>717</v>
      </c>
      <c r="L627" t="s">
        <v>4770</v>
      </c>
      <c r="M627"/>
      <c r="N627"/>
    </row>
    <row r="628" spans="1:15" s="38" customFormat="1" ht="15.75">
      <c r="A628" s="532"/>
      <c r="K628" s="178" t="s">
        <v>717</v>
      </c>
      <c r="L628" t="s">
        <v>4771</v>
      </c>
      <c r="M628"/>
      <c r="N628"/>
    </row>
    <row r="629" spans="1:15" s="38" customFormat="1" ht="15.75">
      <c r="A629" s="532"/>
      <c r="K629" s="178" t="s">
        <v>717</v>
      </c>
      <c r="L629" t="s">
        <v>4986</v>
      </c>
      <c r="M629" s="399"/>
      <c r="N629"/>
    </row>
    <row r="630" spans="1:15" s="38" customFormat="1" ht="15.75">
      <c r="A630" s="532"/>
      <c r="K630" s="178" t="s">
        <v>716</v>
      </c>
      <c r="L630" t="s">
        <v>4987</v>
      </c>
      <c r="M630"/>
      <c r="N630"/>
      <c r="O630"/>
    </row>
    <row r="631" spans="1:15" s="38" customFormat="1" ht="15.75">
      <c r="A631" s="532"/>
      <c r="K631" s="178"/>
      <c r="L631"/>
      <c r="N631" s="26"/>
    </row>
    <row r="632" spans="1:15" s="38" customFormat="1" ht="15.75">
      <c r="A632" s="532"/>
      <c r="K632" s="178"/>
      <c r="L632"/>
      <c r="N632" s="26"/>
    </row>
    <row r="633" spans="1:15" s="38" customFormat="1" ht="15.75">
      <c r="A633" s="532"/>
      <c r="K633" s="178"/>
      <c r="L633"/>
      <c r="N633" s="26"/>
    </row>
    <row r="634" spans="1:15" s="38" customFormat="1" ht="15.75">
      <c r="A634" s="532"/>
      <c r="K634" s="178"/>
      <c r="L634"/>
      <c r="N634" s="26"/>
    </row>
    <row r="635" spans="1:15" s="38" customFormat="1" ht="15.75">
      <c r="A635" s="532"/>
      <c r="K635" s="178"/>
      <c r="L635"/>
      <c r="N635" s="26"/>
    </row>
    <row r="636" spans="1:15" s="38" customFormat="1" ht="15.75">
      <c r="A636" s="532"/>
      <c r="K636" s="178"/>
      <c r="L636"/>
      <c r="N636" s="26"/>
    </row>
    <row r="637" spans="1:15" s="38" customFormat="1" ht="15.75">
      <c r="A637" s="532"/>
      <c r="K637" s="178"/>
      <c r="L637"/>
      <c r="N637" s="26"/>
    </row>
    <row r="638" spans="1:15" s="38" customFormat="1" ht="15.75">
      <c r="A638" s="532"/>
      <c r="K638" s="178"/>
      <c r="L638"/>
      <c r="N638" s="26"/>
    </row>
    <row r="639" spans="1:15" s="38" customFormat="1" ht="15.75">
      <c r="A639" s="532"/>
      <c r="K639" s="178"/>
      <c r="L639"/>
      <c r="N639" s="26"/>
    </row>
    <row r="640" spans="1:15" s="38" customFormat="1" ht="15.75">
      <c r="A640" s="532"/>
      <c r="K640" s="178"/>
      <c r="L640"/>
      <c r="N640" s="26"/>
    </row>
    <row r="641" spans="1:14" s="38" customFormat="1" ht="15.75">
      <c r="A641" s="532"/>
      <c r="K641" s="178"/>
      <c r="L641"/>
      <c r="N641" s="26"/>
    </row>
    <row r="642" spans="1:14" s="38" customFormat="1" ht="15.75">
      <c r="A642" s="532"/>
      <c r="K642" s="178"/>
      <c r="L642"/>
      <c r="N642" s="26"/>
    </row>
    <row r="643" spans="1:14" s="38" customFormat="1" ht="15.75">
      <c r="A643" s="532"/>
      <c r="K643" s="178"/>
      <c r="L643"/>
      <c r="N643" s="26"/>
    </row>
    <row r="644" spans="1:14" s="38" customFormat="1" ht="15.75">
      <c r="A644" s="532"/>
      <c r="K644" s="178"/>
      <c r="L644"/>
      <c r="N644" s="26"/>
    </row>
    <row r="645" spans="1:14" s="38" customFormat="1" ht="15.75">
      <c r="A645" s="532"/>
      <c r="K645" s="178"/>
      <c r="L645"/>
      <c r="N645" s="26"/>
    </row>
    <row r="646" spans="1:14" s="38" customFormat="1" ht="15.75">
      <c r="A646" s="532"/>
      <c r="L646" s="26"/>
      <c r="N646" s="26"/>
    </row>
    <row r="647" spans="1:14" s="38" customFormat="1" ht="15.75">
      <c r="A647" s="532"/>
      <c r="L647" s="26"/>
      <c r="N647" s="26"/>
    </row>
    <row r="648" spans="1:14" s="38" customFormat="1" ht="15.75">
      <c r="A648" s="532"/>
      <c r="L648" s="26"/>
      <c r="N648" s="26"/>
    </row>
    <row r="649" spans="1:14" s="38" customFormat="1" ht="15.75">
      <c r="A649" s="532"/>
      <c r="L649" s="26"/>
      <c r="N649" s="26"/>
    </row>
    <row r="650" spans="1:14" s="38" customFormat="1" ht="15.75">
      <c r="A650" s="532"/>
      <c r="L650" s="26"/>
      <c r="N650" s="26"/>
    </row>
    <row r="651" spans="1:14" s="38" customFormat="1" ht="15.75">
      <c r="A651" s="532"/>
      <c r="L651" s="26"/>
      <c r="N651" s="26"/>
    </row>
    <row r="652" spans="1:14" s="38" customFormat="1" ht="23.25">
      <c r="A652" s="531" t="s">
        <v>2212</v>
      </c>
      <c r="L652" s="26"/>
      <c r="N652" s="26"/>
    </row>
    <row r="653" spans="1:14" s="38" customFormat="1" ht="15.75">
      <c r="A653" s="533" t="s">
        <v>2645</v>
      </c>
      <c r="F653" s="533" t="s">
        <v>2646</v>
      </c>
      <c r="K653" s="533" t="s">
        <v>2647</v>
      </c>
      <c r="N653" s="26"/>
    </row>
    <row r="654" spans="1:14" s="38" customFormat="1" ht="15.75">
      <c r="A654" s="178" t="s">
        <v>716</v>
      </c>
      <c r="B654" t="s">
        <v>4534</v>
      </c>
      <c r="F654" s="178"/>
      <c r="G654"/>
      <c r="K654" s="178" t="s">
        <v>717</v>
      </c>
      <c r="L654" t="s">
        <v>4665</v>
      </c>
      <c r="N654" s="25"/>
    </row>
    <row r="655" spans="1:14" s="38" customFormat="1" ht="15.75">
      <c r="A655" s="178" t="s">
        <v>716</v>
      </c>
      <c r="B655" t="s">
        <v>4713</v>
      </c>
      <c r="F655" s="178"/>
      <c r="G655"/>
      <c r="K655" s="178" t="s">
        <v>718</v>
      </c>
      <c r="L655" t="s">
        <v>5025</v>
      </c>
      <c r="M655" s="21"/>
      <c r="N655" s="58"/>
    </row>
    <row r="656" spans="1:14" s="38" customFormat="1" ht="15.75">
      <c r="A656" s="178" t="s">
        <v>718</v>
      </c>
      <c r="B656" t="s">
        <v>4816</v>
      </c>
      <c r="F656" s="178"/>
      <c r="G656"/>
      <c r="K656" s="178" t="s">
        <v>716</v>
      </c>
      <c r="L656" t="s">
        <v>5159</v>
      </c>
      <c r="M656"/>
      <c r="N656"/>
    </row>
    <row r="657" spans="1:14" s="38" customFormat="1" ht="15.75">
      <c r="A657" s="178" t="s">
        <v>717</v>
      </c>
      <c r="B657" t="s">
        <v>4813</v>
      </c>
      <c r="F657" s="178"/>
      <c r="G657"/>
      <c r="K657" s="178"/>
      <c r="L657"/>
      <c r="N657" s="26"/>
    </row>
    <row r="658" spans="1:14" s="38" customFormat="1" ht="15.75">
      <c r="A658" s="178" t="s">
        <v>718</v>
      </c>
      <c r="B658" t="s">
        <v>4988</v>
      </c>
      <c r="F658" s="178"/>
      <c r="G658"/>
      <c r="K658" s="178"/>
      <c r="L658"/>
      <c r="N658" s="26"/>
    </row>
    <row r="659" spans="1:14" s="38" customFormat="1" ht="15.75">
      <c r="A659" s="533"/>
      <c r="F659" s="178"/>
      <c r="G659"/>
      <c r="K659" s="178"/>
      <c r="L659"/>
      <c r="N659" s="26"/>
    </row>
    <row r="660" spans="1:14" s="38" customFormat="1" ht="15.75">
      <c r="A660" s="533"/>
      <c r="F660" s="178"/>
      <c r="G660"/>
      <c r="K660" s="178"/>
      <c r="L660"/>
      <c r="N660" s="26"/>
    </row>
    <row r="661" spans="1:14" s="38" customFormat="1" ht="15.75">
      <c r="A661" s="533"/>
      <c r="F661" s="533"/>
      <c r="K661" s="178"/>
      <c r="L661"/>
      <c r="N661" s="26"/>
    </row>
    <row r="662" spans="1:14" s="38" customFormat="1" ht="15.75">
      <c r="A662" s="533"/>
      <c r="F662" s="533"/>
      <c r="K662" s="178"/>
      <c r="L662"/>
      <c r="N662" s="26"/>
    </row>
    <row r="663" spans="1:14" s="38" customFormat="1" ht="15.75">
      <c r="A663" s="533"/>
      <c r="F663" s="533"/>
      <c r="K663" s="178"/>
      <c r="L663"/>
      <c r="N663" s="26"/>
    </row>
    <row r="664" spans="1:14" s="38" customFormat="1" ht="15.75">
      <c r="A664" s="533"/>
      <c r="F664" s="533"/>
      <c r="K664" s="178"/>
      <c r="L664"/>
      <c r="N664" s="26"/>
    </row>
    <row r="665" spans="1:14" s="38" customFormat="1" ht="15.75">
      <c r="A665" s="533"/>
      <c r="F665" s="533"/>
      <c r="K665" s="178"/>
      <c r="L665"/>
      <c r="N665" s="26"/>
    </row>
    <row r="666" spans="1:14" s="38" customFormat="1" ht="15.75">
      <c r="A666" s="533"/>
      <c r="F666" s="533"/>
      <c r="K666" s="178"/>
      <c r="L666"/>
      <c r="N666" s="26"/>
    </row>
    <row r="667" spans="1:14" s="38" customFormat="1" ht="15.75">
      <c r="A667" s="533"/>
      <c r="F667" s="533"/>
      <c r="K667" s="178"/>
      <c r="L667"/>
      <c r="N667" s="26"/>
    </row>
    <row r="668" spans="1:14" s="38" customFormat="1" ht="15.75">
      <c r="A668" s="533"/>
      <c r="F668" s="533"/>
      <c r="K668" s="178"/>
      <c r="L668"/>
      <c r="N668" s="26"/>
    </row>
    <row r="669" spans="1:14" s="38" customFormat="1" ht="15.75">
      <c r="A669" s="533"/>
      <c r="F669" s="533"/>
      <c r="K669" s="178"/>
      <c r="L669"/>
      <c r="N669" s="26"/>
    </row>
    <row r="670" spans="1:14" s="38" customFormat="1" ht="15.75">
      <c r="A670" s="533"/>
      <c r="F670" s="533"/>
      <c r="K670" s="178"/>
      <c r="L670"/>
      <c r="N670" s="26"/>
    </row>
    <row r="671" spans="1:14" s="38" customFormat="1" ht="15.75">
      <c r="A671" s="533"/>
      <c r="F671" s="533"/>
      <c r="K671" s="178"/>
      <c r="L671"/>
      <c r="N671" s="26"/>
    </row>
    <row r="672" spans="1:14" s="38" customFormat="1" ht="15.75">
      <c r="A672" s="533"/>
      <c r="F672" s="533"/>
      <c r="K672" s="178"/>
      <c r="L672"/>
      <c r="N672" s="26"/>
    </row>
    <row r="673" spans="1:15" s="38" customFormat="1" ht="15.75">
      <c r="A673" s="533"/>
      <c r="F673" s="533"/>
      <c r="K673" s="178"/>
      <c r="L673"/>
      <c r="N673" s="26"/>
    </row>
    <row r="674" spans="1:15" s="38" customFormat="1" ht="15.75">
      <c r="A674" s="533"/>
      <c r="F674" s="533"/>
      <c r="K674" s="178"/>
      <c r="L674"/>
      <c r="N674" s="26"/>
    </row>
    <row r="675" spans="1:15" s="38" customFormat="1" ht="15.75">
      <c r="A675" s="533"/>
      <c r="F675" s="533"/>
      <c r="K675" s="178"/>
      <c r="L675"/>
      <c r="N675" s="26"/>
    </row>
    <row r="676" spans="1:15" s="38" customFormat="1" ht="15.75">
      <c r="A676" s="533"/>
      <c r="F676" s="533"/>
      <c r="K676" s="178"/>
      <c r="L676"/>
      <c r="N676" s="26"/>
    </row>
    <row r="677" spans="1:15" s="38" customFormat="1" ht="15.75">
      <c r="A677" s="532"/>
      <c r="L677" s="26"/>
      <c r="N677" s="26"/>
    </row>
    <row r="678" spans="1:15" s="38" customFormat="1" ht="15.75">
      <c r="A678" s="532"/>
      <c r="L678" s="26"/>
      <c r="N678" s="26"/>
    </row>
    <row r="679" spans="1:15" s="38" customFormat="1" ht="15.75">
      <c r="A679" s="532"/>
      <c r="L679" s="26"/>
      <c r="N679" s="26"/>
    </row>
    <row r="680" spans="1:15" s="38" customFormat="1" ht="15.75">
      <c r="A680" s="532"/>
      <c r="L680" s="26"/>
      <c r="N680" s="26"/>
    </row>
    <row r="681" spans="1:15" s="38" customFormat="1" ht="15.75">
      <c r="A681" s="532"/>
      <c r="L681" s="26"/>
      <c r="N681" s="26"/>
    </row>
    <row r="682" spans="1:15" s="38" customFormat="1" ht="15.75">
      <c r="A682" s="532"/>
      <c r="L682" s="21"/>
      <c r="N682" s="21"/>
    </row>
    <row r="683" spans="1:15" s="38" customFormat="1" ht="23.25">
      <c r="A683" s="531" t="s">
        <v>3625</v>
      </c>
      <c r="L683" s="203"/>
    </row>
    <row r="684" spans="1:15" s="38" customFormat="1" ht="15.75">
      <c r="A684" s="533" t="s">
        <v>2645</v>
      </c>
      <c r="F684" s="533" t="s">
        <v>2646</v>
      </c>
      <c r="K684" s="533" t="s">
        <v>2647</v>
      </c>
    </row>
    <row r="685" spans="1:15" s="38" customFormat="1" ht="15.75">
      <c r="A685" s="178" t="s">
        <v>718</v>
      </c>
      <c r="B685" t="s">
        <v>4666</v>
      </c>
      <c r="F685" s="178" t="s">
        <v>716</v>
      </c>
      <c r="G685" t="s">
        <v>4412</v>
      </c>
      <c r="K685" s="178" t="s">
        <v>717</v>
      </c>
      <c r="L685" t="s">
        <v>4387</v>
      </c>
      <c r="O685"/>
    </row>
    <row r="686" spans="1:15" s="38" customFormat="1" ht="15.75">
      <c r="A686" s="178" t="s">
        <v>717</v>
      </c>
      <c r="B686" t="s">
        <v>4710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4772</v>
      </c>
      <c r="F687" s="178"/>
      <c r="G687"/>
      <c r="K687" s="178"/>
      <c r="L687"/>
    </row>
    <row r="688" spans="1:15" s="38" customFormat="1" ht="15.75">
      <c r="A688" s="178"/>
      <c r="B688"/>
      <c r="F688" s="533"/>
      <c r="K688" s="178"/>
      <c r="L688"/>
    </row>
    <row r="689" spans="1:12" s="38" customFormat="1" ht="15.75">
      <c r="A689" s="178"/>
      <c r="B689"/>
      <c r="F689" s="533"/>
      <c r="K689" s="178"/>
      <c r="L689"/>
    </row>
    <row r="690" spans="1:12" s="38" customFormat="1" ht="15.75">
      <c r="A690" s="178"/>
      <c r="B690"/>
      <c r="F690" s="533"/>
      <c r="K690" s="178"/>
      <c r="L690"/>
    </row>
    <row r="691" spans="1:12" s="38" customFormat="1" ht="15.75">
      <c r="A691" s="178"/>
      <c r="B691"/>
      <c r="F691" s="533"/>
      <c r="K691" s="533"/>
    </row>
    <row r="692" spans="1:12" s="38" customFormat="1" ht="15.75">
      <c r="A692" s="178"/>
      <c r="B692"/>
      <c r="F692" s="533"/>
      <c r="K692" s="533"/>
    </row>
    <row r="693" spans="1:12" s="38" customFormat="1" ht="15.75">
      <c r="A693" s="178"/>
      <c r="B693"/>
      <c r="F693" s="533"/>
      <c r="K693" s="533"/>
    </row>
    <row r="694" spans="1:12" s="38" customFormat="1" ht="15.75">
      <c r="A694" s="178"/>
      <c r="B694"/>
      <c r="F694" s="533"/>
      <c r="K694" s="533"/>
    </row>
    <row r="695" spans="1:12" s="38" customFormat="1" ht="15.75">
      <c r="A695" s="178"/>
      <c r="B695"/>
      <c r="F695" s="533"/>
      <c r="K695" s="533"/>
    </row>
    <row r="696" spans="1:12" s="38" customFormat="1" ht="15.75">
      <c r="A696" s="178"/>
      <c r="B696"/>
      <c r="F696" s="533"/>
      <c r="K696" s="533"/>
    </row>
    <row r="697" spans="1:12" s="38" customFormat="1" ht="15.75">
      <c r="A697" s="178"/>
      <c r="B697"/>
      <c r="F697" s="533"/>
      <c r="K697" s="533"/>
    </row>
    <row r="698" spans="1:12" s="38" customFormat="1" ht="15.75">
      <c r="A698" s="178"/>
      <c r="B698"/>
      <c r="F698" s="533"/>
      <c r="K698" s="533"/>
    </row>
    <row r="699" spans="1:12" s="38" customFormat="1" ht="15.75">
      <c r="A699" s="178"/>
      <c r="B699"/>
      <c r="F699" s="533"/>
      <c r="K699" s="533"/>
    </row>
    <row r="700" spans="1:12" s="38" customFormat="1" ht="15.75">
      <c r="A700" s="178"/>
      <c r="B700"/>
      <c r="F700" s="533"/>
      <c r="K700" s="533"/>
    </row>
    <row r="701" spans="1:12" s="38" customFormat="1" ht="15.75">
      <c r="A701" s="178"/>
      <c r="B701"/>
      <c r="F701" s="533"/>
      <c r="K701" s="533"/>
    </row>
    <row r="702" spans="1:12" s="38" customFormat="1" ht="15.75">
      <c r="A702" s="178"/>
      <c r="B702"/>
      <c r="F702" s="533"/>
      <c r="K702" s="533"/>
    </row>
    <row r="703" spans="1:12" s="38" customFormat="1" ht="15.75">
      <c r="A703" s="178"/>
      <c r="B703"/>
      <c r="F703" s="533"/>
      <c r="K703" s="533"/>
    </row>
    <row r="704" spans="1:12" s="38" customFormat="1" ht="15.75">
      <c r="A704" s="178"/>
      <c r="B704"/>
      <c r="F704" s="533"/>
      <c r="K704" s="533"/>
    </row>
    <row r="705" spans="1:15" s="38" customFormat="1" ht="15.75">
      <c r="A705" s="178"/>
      <c r="B705"/>
      <c r="F705" s="533"/>
      <c r="K705" s="533"/>
    </row>
    <row r="706" spans="1:15" s="38" customFormat="1" ht="15.75">
      <c r="A706" s="178"/>
      <c r="B706"/>
      <c r="F706" s="533"/>
      <c r="K706" s="533"/>
    </row>
    <row r="707" spans="1:15" s="38" customFormat="1" ht="15.75">
      <c r="A707" s="178"/>
      <c r="B707"/>
      <c r="F707" s="533"/>
      <c r="K707" s="533"/>
    </row>
    <row r="708" spans="1:15" s="38" customFormat="1" ht="15.75">
      <c r="A708" s="178"/>
      <c r="B708"/>
      <c r="F708" s="533"/>
      <c r="K708" s="533"/>
    </row>
    <row r="709" spans="1:15" s="38" customFormat="1" ht="15.75">
      <c r="A709" s="533"/>
      <c r="F709" s="533"/>
      <c r="K709" s="533"/>
    </row>
    <row r="710" spans="1:15" s="38" customFormat="1" ht="15.75">
      <c r="A710" s="533"/>
      <c r="F710" s="533"/>
      <c r="K710" s="533"/>
    </row>
    <row r="711" spans="1:15" s="38" customFormat="1" ht="15.75">
      <c r="A711" s="533"/>
      <c r="F711" s="533"/>
      <c r="K711" s="533"/>
    </row>
    <row r="712" spans="1:15" s="38" customFormat="1" ht="15.75">
      <c r="A712" s="533"/>
      <c r="F712" s="533"/>
      <c r="K712" s="533"/>
    </row>
    <row r="713" spans="1:15" s="38" customFormat="1" ht="15.75">
      <c r="A713" s="533"/>
      <c r="F713" s="533"/>
      <c r="K713" s="533"/>
    </row>
    <row r="714" spans="1:15" s="38" customFormat="1" ht="23.25">
      <c r="A714" s="531" t="s">
        <v>2720</v>
      </c>
      <c r="L714" s="203"/>
    </row>
    <row r="715" spans="1:15" s="38" customFormat="1" ht="15.75">
      <c r="A715" s="533" t="s">
        <v>2645</v>
      </c>
      <c r="F715" s="533" t="s">
        <v>2646</v>
      </c>
      <c r="K715" s="533" t="s">
        <v>2647</v>
      </c>
    </row>
    <row r="716" spans="1:15" s="38" customFormat="1" ht="15.75">
      <c r="A716" s="178"/>
      <c r="B716"/>
      <c r="F716" s="178" t="s">
        <v>718</v>
      </c>
      <c r="G716" t="s">
        <v>4450</v>
      </c>
      <c r="H716"/>
      <c r="I716"/>
      <c r="K716" s="178" t="s">
        <v>716</v>
      </c>
      <c r="L716" t="s">
        <v>4298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4451</v>
      </c>
      <c r="M717"/>
      <c r="N717"/>
    </row>
    <row r="718" spans="1:15" s="38" customFormat="1" ht="15.75">
      <c r="A718" s="533"/>
      <c r="F718" s="533"/>
      <c r="K718" s="178" t="s">
        <v>716</v>
      </c>
      <c r="L718" t="s">
        <v>4452</v>
      </c>
      <c r="M718"/>
      <c r="N718"/>
    </row>
    <row r="719" spans="1:15" s="38" customFormat="1" ht="15.75">
      <c r="A719" s="533"/>
      <c r="F719" s="533"/>
      <c r="K719" s="178" t="s">
        <v>718</v>
      </c>
      <c r="L719" t="s">
        <v>4453</v>
      </c>
      <c r="M719"/>
      <c r="N719"/>
    </row>
    <row r="720" spans="1:15" s="38" customFormat="1" ht="15.75">
      <c r="A720" s="533"/>
      <c r="F720" s="533"/>
      <c r="K720" s="178" t="s">
        <v>716</v>
      </c>
      <c r="L720" t="s">
        <v>4547</v>
      </c>
    </row>
    <row r="721" spans="1:12" s="38" customFormat="1" ht="15.75">
      <c r="A721" s="533"/>
      <c r="F721" s="533"/>
      <c r="K721" s="178"/>
      <c r="L721"/>
    </row>
    <row r="722" spans="1:12" s="38" customFormat="1" ht="15.75">
      <c r="A722" s="533"/>
      <c r="F722" s="533"/>
      <c r="K722" s="178"/>
      <c r="L722"/>
    </row>
    <row r="723" spans="1:12" s="38" customFormat="1" ht="15.75">
      <c r="A723" s="533"/>
      <c r="F723" s="533"/>
      <c r="K723" s="178"/>
      <c r="L723"/>
    </row>
    <row r="724" spans="1:12" s="38" customFormat="1" ht="15.75">
      <c r="A724" s="533"/>
      <c r="F724" s="533"/>
      <c r="K724" s="178"/>
      <c r="L724"/>
    </row>
    <row r="725" spans="1:12" s="38" customFormat="1" ht="15.75">
      <c r="A725" s="533"/>
      <c r="F725" s="533"/>
      <c r="K725" s="533"/>
    </row>
    <row r="726" spans="1:12" s="38" customFormat="1" ht="15.75">
      <c r="A726" s="533"/>
      <c r="F726" s="533"/>
      <c r="K726" s="533"/>
    </row>
    <row r="727" spans="1:12" s="38" customFormat="1" ht="15.75">
      <c r="A727" s="533"/>
      <c r="F727" s="533"/>
      <c r="K727" s="533"/>
    </row>
    <row r="728" spans="1:12" s="38" customFormat="1" ht="15.75">
      <c r="A728" s="533"/>
      <c r="F728" s="533"/>
      <c r="K728" s="533"/>
    </row>
    <row r="729" spans="1:12" s="38" customFormat="1" ht="15.75">
      <c r="A729" s="533"/>
      <c r="F729" s="533"/>
      <c r="K729" s="533"/>
    </row>
    <row r="730" spans="1:12" s="38" customFormat="1" ht="15.75">
      <c r="A730" s="533"/>
      <c r="F730" s="533"/>
      <c r="K730" s="533"/>
    </row>
    <row r="731" spans="1:12" s="38" customFormat="1" ht="15.75">
      <c r="A731" s="533"/>
      <c r="F731" s="533"/>
      <c r="K731" s="533"/>
    </row>
    <row r="732" spans="1:12" s="38" customFormat="1" ht="15.75">
      <c r="A732" s="533"/>
      <c r="F732" s="533"/>
      <c r="K732" s="533"/>
    </row>
    <row r="733" spans="1:12" s="38" customFormat="1" ht="15.75">
      <c r="A733" s="533"/>
      <c r="F733" s="533"/>
      <c r="K733" s="533"/>
    </row>
    <row r="734" spans="1:12" s="38" customFormat="1" ht="15.75">
      <c r="A734" s="533"/>
      <c r="F734" s="533"/>
      <c r="K734" s="533"/>
    </row>
    <row r="735" spans="1:12" s="38" customFormat="1" ht="15.75">
      <c r="A735" s="533"/>
      <c r="F735" s="533"/>
      <c r="K735" s="533"/>
    </row>
    <row r="736" spans="1:12" s="38" customFormat="1" ht="15.75">
      <c r="A736" s="533"/>
      <c r="F736" s="533"/>
      <c r="K736" s="533"/>
    </row>
    <row r="737" spans="1:14" s="38" customFormat="1" ht="15.75">
      <c r="A737" s="533"/>
      <c r="F737" s="533"/>
      <c r="K737" s="533"/>
    </row>
    <row r="738" spans="1:14" s="38" customFormat="1" ht="15.75">
      <c r="A738" s="533"/>
      <c r="F738" s="533"/>
      <c r="K738" s="533"/>
    </row>
    <row r="739" spans="1:14" s="38" customFormat="1" ht="15.75">
      <c r="A739" s="533"/>
      <c r="F739" s="533"/>
      <c r="K739" s="533"/>
    </row>
    <row r="740" spans="1:14" s="38" customFormat="1" ht="15.75">
      <c r="A740" s="533"/>
      <c r="F740" s="533"/>
      <c r="K740" s="533"/>
    </row>
    <row r="741" spans="1:14" s="38" customFormat="1" ht="15.75">
      <c r="A741" s="532"/>
      <c r="L741" s="25"/>
    </row>
    <row r="742" spans="1:14" s="38" customFormat="1" ht="15.75">
      <c r="A742" s="532"/>
      <c r="L742" s="25"/>
    </row>
    <row r="743" spans="1:14" s="38" customFormat="1" ht="15.75">
      <c r="A743" s="532"/>
      <c r="L743" s="25"/>
    </row>
    <row r="744" spans="1:14" s="38" customFormat="1" ht="15.75">
      <c r="A744" s="532"/>
      <c r="L744" s="25"/>
    </row>
    <row r="745" spans="1:14" s="38" customFormat="1" ht="23.25">
      <c r="A745" s="531" t="s">
        <v>1661</v>
      </c>
      <c r="L745" s="25"/>
    </row>
    <row r="746" spans="1:14" s="38" customFormat="1" ht="15.75">
      <c r="A746" s="533" t="s">
        <v>2645</v>
      </c>
      <c r="F746" s="533" t="s">
        <v>2646</v>
      </c>
      <c r="K746" s="533" t="s">
        <v>2647</v>
      </c>
    </row>
    <row r="747" spans="1:14" s="38" customFormat="1" ht="15.75">
      <c r="A747" s="545" t="s">
        <v>716</v>
      </c>
      <c r="B747" t="s">
        <v>4491</v>
      </c>
      <c r="F747" s="178" t="s">
        <v>716</v>
      </c>
      <c r="G747" t="s">
        <v>4450</v>
      </c>
      <c r="H747"/>
      <c r="K747" s="178" t="s">
        <v>718</v>
      </c>
      <c r="L747" t="s">
        <v>4397</v>
      </c>
    </row>
    <row r="748" spans="1:14" s="38" customFormat="1" ht="15.75">
      <c r="A748" s="532"/>
      <c r="F748" s="178" t="s">
        <v>717</v>
      </c>
      <c r="G748" t="s">
        <v>4548</v>
      </c>
      <c r="H748"/>
      <c r="K748" s="178" t="s">
        <v>716</v>
      </c>
      <c r="L748" t="s">
        <v>4549</v>
      </c>
      <c r="M748"/>
      <c r="N748"/>
    </row>
    <row r="749" spans="1:14" s="38" customFormat="1" ht="15.75">
      <c r="A749" s="532"/>
      <c r="F749" s="178" t="s">
        <v>718</v>
      </c>
      <c r="G749" t="s">
        <v>4667</v>
      </c>
      <c r="K749" s="178" t="s">
        <v>717</v>
      </c>
      <c r="L749" t="s">
        <v>4668</v>
      </c>
      <c r="N749" s="25"/>
    </row>
    <row r="750" spans="1:14" s="38" customFormat="1" ht="15.75">
      <c r="A750" s="532"/>
      <c r="F750" s="178" t="s">
        <v>717</v>
      </c>
      <c r="G750" t="s">
        <v>4817</v>
      </c>
      <c r="K750" s="178"/>
      <c r="L750"/>
    </row>
    <row r="751" spans="1:14" s="38" customFormat="1" ht="15.75">
      <c r="A751" s="532"/>
      <c r="K751" s="178"/>
      <c r="L751"/>
    </row>
    <row r="752" spans="1:14" s="38" customFormat="1" ht="15.75">
      <c r="A752" s="532"/>
      <c r="K752" s="178"/>
      <c r="L752"/>
    </row>
    <row r="753" spans="1:12" s="38" customFormat="1" ht="15.75">
      <c r="A753" s="532"/>
      <c r="K753" s="178"/>
      <c r="L753"/>
    </row>
    <row r="754" spans="1:12" s="38" customFormat="1" ht="15.75">
      <c r="A754" s="532"/>
      <c r="K754" s="178"/>
      <c r="L754"/>
    </row>
    <row r="755" spans="1:12" s="38" customFormat="1" ht="15.75">
      <c r="A755" s="532"/>
      <c r="K755" s="178"/>
      <c r="L755"/>
    </row>
    <row r="756" spans="1:12" s="38" customFormat="1" ht="15.75">
      <c r="A756" s="532"/>
      <c r="K756" s="178"/>
      <c r="L756"/>
    </row>
    <row r="757" spans="1:12" s="38" customFormat="1" ht="15.75">
      <c r="A757" s="532"/>
      <c r="K757" s="178"/>
      <c r="L757"/>
    </row>
    <row r="758" spans="1:12" s="38" customFormat="1" ht="15.75">
      <c r="A758" s="532"/>
      <c r="K758" s="178"/>
      <c r="L758"/>
    </row>
    <row r="759" spans="1:12" s="38" customFormat="1" ht="15.75">
      <c r="A759" s="532"/>
      <c r="K759" s="178"/>
      <c r="L759"/>
    </row>
    <row r="760" spans="1:12" s="38" customFormat="1" ht="15.75">
      <c r="A760" s="532"/>
      <c r="K760" s="178"/>
      <c r="L760"/>
    </row>
    <row r="761" spans="1:12" s="38" customFormat="1" ht="15.75">
      <c r="A761" s="532"/>
      <c r="K761" s="178"/>
      <c r="L761"/>
    </row>
    <row r="762" spans="1:12" s="38" customFormat="1" ht="15.75">
      <c r="A762" s="532"/>
      <c r="K762" s="178"/>
      <c r="L762"/>
    </row>
    <row r="763" spans="1:12" s="38" customFormat="1" ht="15.75">
      <c r="A763" s="532"/>
      <c r="K763" s="178"/>
      <c r="L763"/>
    </row>
    <row r="764" spans="1:12" s="38" customFormat="1" ht="15.75">
      <c r="A764" s="532"/>
      <c r="K764" s="178"/>
      <c r="L764"/>
    </row>
    <row r="765" spans="1:12" s="38" customFormat="1" ht="15.75">
      <c r="A765" s="532"/>
      <c r="K765" s="178"/>
      <c r="L765"/>
    </row>
    <row r="766" spans="1:12" s="38" customFormat="1" ht="15.75">
      <c r="A766" s="532"/>
      <c r="K766" s="178"/>
      <c r="L766"/>
    </row>
    <row r="767" spans="1:12" s="38" customFormat="1" ht="15.75">
      <c r="A767" s="532"/>
      <c r="K767" s="178"/>
      <c r="L767"/>
    </row>
    <row r="768" spans="1:12" s="38" customFormat="1" ht="15.75">
      <c r="A768" s="532"/>
      <c r="K768" s="178"/>
      <c r="L768"/>
    </row>
    <row r="769" spans="1:14" s="38" customFormat="1" ht="15.75">
      <c r="A769" s="532"/>
      <c r="K769" s="178"/>
      <c r="L769"/>
    </row>
    <row r="770" spans="1:14" s="38" customFormat="1" ht="15.75">
      <c r="A770" s="532"/>
      <c r="K770" s="178"/>
      <c r="L770"/>
    </row>
    <row r="771" spans="1:14" s="38" customFormat="1" ht="15.75">
      <c r="A771" s="532"/>
      <c r="L771" s="25"/>
    </row>
    <row r="772" spans="1:14" s="38" customFormat="1" ht="15.75">
      <c r="A772" s="532"/>
      <c r="L772" s="25"/>
    </row>
    <row r="773" spans="1:14" s="38" customFormat="1" ht="15.75">
      <c r="A773" s="532"/>
      <c r="L773" s="25"/>
    </row>
    <row r="774" spans="1:14" s="38" customFormat="1" ht="15.75">
      <c r="A774" s="532"/>
      <c r="L774" s="25"/>
    </row>
    <row r="775" spans="1:14" s="38" customFormat="1" ht="15">
      <c r="A775" s="39"/>
      <c r="L775" s="26"/>
    </row>
    <row r="776" spans="1:14" s="38" customFormat="1" ht="23.25">
      <c r="A776" s="531" t="s">
        <v>11</v>
      </c>
      <c r="L776" s="21"/>
    </row>
    <row r="777" spans="1:14" s="38" customFormat="1" ht="15.75">
      <c r="A777" s="533" t="s">
        <v>2645</v>
      </c>
      <c r="F777" s="533" t="s">
        <v>2646</v>
      </c>
      <c r="K777" s="533" t="s">
        <v>2647</v>
      </c>
      <c r="M777" s="535"/>
    </row>
    <row r="778" spans="1:14" s="38" customFormat="1" ht="15.75">
      <c r="A778" s="178"/>
      <c r="B778"/>
      <c r="F778" s="178" t="s">
        <v>717</v>
      </c>
      <c r="G778" t="s">
        <v>4669</v>
      </c>
      <c r="K778" s="178" t="s">
        <v>717</v>
      </c>
      <c r="L778" t="s">
        <v>4454</v>
      </c>
    </row>
    <row r="779" spans="1:14" s="38" customFormat="1" ht="15.75">
      <c r="A779" s="533"/>
      <c r="F779" s="178" t="s">
        <v>718</v>
      </c>
      <c r="G779" t="s">
        <v>4897</v>
      </c>
      <c r="H779"/>
      <c r="K779" s="178" t="s">
        <v>717</v>
      </c>
      <c r="L779" t="s">
        <v>5160</v>
      </c>
      <c r="M779"/>
      <c r="N779"/>
    </row>
    <row r="780" spans="1:14" s="38" customFormat="1" ht="15.75">
      <c r="A780" s="533"/>
      <c r="F780" s="533"/>
      <c r="K780" s="178" t="s">
        <v>716</v>
      </c>
      <c r="L780" t="s">
        <v>5161</v>
      </c>
      <c r="M780"/>
      <c r="N780"/>
    </row>
    <row r="781" spans="1:14" s="38" customFormat="1" ht="15.75">
      <c r="A781" s="533"/>
      <c r="F781" s="533"/>
      <c r="K781" s="178" t="s">
        <v>717</v>
      </c>
      <c r="L781" t="s">
        <v>5162</v>
      </c>
      <c r="M781"/>
    </row>
    <row r="782" spans="1:14" s="38" customFormat="1" ht="15.75">
      <c r="A782" s="533"/>
      <c r="F782" s="533"/>
      <c r="K782" s="178"/>
      <c r="L782"/>
      <c r="M782" s="535"/>
    </row>
    <row r="783" spans="1:14" s="38" customFormat="1" ht="15.75">
      <c r="A783" s="533"/>
      <c r="F783" s="533"/>
      <c r="K783" s="178"/>
      <c r="L783"/>
      <c r="M783" s="535"/>
    </row>
    <row r="784" spans="1:14" s="38" customFormat="1" ht="15.75">
      <c r="A784" s="533"/>
      <c r="F784" s="533"/>
      <c r="K784" s="178"/>
      <c r="L784"/>
      <c r="M784" s="535"/>
    </row>
    <row r="785" spans="1:13" s="38" customFormat="1" ht="15.75">
      <c r="A785" s="533"/>
      <c r="F785" s="533"/>
      <c r="K785" s="178"/>
      <c r="L785"/>
      <c r="M785" s="535"/>
    </row>
    <row r="786" spans="1:13" s="38" customFormat="1" ht="15.75">
      <c r="A786" s="533"/>
      <c r="F786" s="533"/>
      <c r="K786" s="178"/>
      <c r="L786"/>
      <c r="M786" s="535"/>
    </row>
    <row r="787" spans="1:13" s="38" customFormat="1" ht="15.75">
      <c r="A787" s="533"/>
      <c r="F787" s="533"/>
      <c r="K787" s="533"/>
      <c r="M787" s="535"/>
    </row>
    <row r="788" spans="1:13" s="38" customFormat="1" ht="15.75">
      <c r="A788" s="533"/>
      <c r="F788" s="533"/>
      <c r="K788" s="533"/>
      <c r="M788" s="535"/>
    </row>
    <row r="789" spans="1:13" s="38" customFormat="1" ht="15.75">
      <c r="A789" s="533"/>
      <c r="F789" s="533"/>
      <c r="K789" s="533"/>
      <c r="M789" s="535"/>
    </row>
    <row r="790" spans="1:13" s="38" customFormat="1" ht="15.75">
      <c r="A790" s="533"/>
      <c r="F790" s="533"/>
      <c r="K790" s="533"/>
      <c r="M790" s="535"/>
    </row>
    <row r="791" spans="1:13" s="38" customFormat="1" ht="15.75">
      <c r="A791" s="533"/>
      <c r="F791" s="533"/>
      <c r="K791" s="533"/>
      <c r="M791" s="535"/>
    </row>
    <row r="792" spans="1:13" s="38" customFormat="1" ht="15.75">
      <c r="A792" s="533"/>
      <c r="F792" s="533"/>
      <c r="K792" s="533"/>
      <c r="M792" s="535"/>
    </row>
    <row r="793" spans="1:13" s="38" customFormat="1" ht="15.75">
      <c r="A793" s="533"/>
      <c r="F793" s="533"/>
      <c r="K793" s="533"/>
      <c r="M793" s="535"/>
    </row>
    <row r="794" spans="1:13" s="38" customFormat="1" ht="15.75">
      <c r="A794" s="533"/>
      <c r="F794" s="533"/>
      <c r="K794" s="533"/>
      <c r="M794" s="535"/>
    </row>
    <row r="795" spans="1:13" s="38" customFormat="1" ht="15.75">
      <c r="A795" s="533"/>
      <c r="F795" s="533"/>
      <c r="K795" s="533"/>
      <c r="M795" s="535"/>
    </row>
    <row r="796" spans="1:13" s="38" customFormat="1" ht="15.75">
      <c r="A796" s="533"/>
      <c r="F796" s="533"/>
      <c r="K796" s="533"/>
      <c r="M796" s="535"/>
    </row>
    <row r="797" spans="1:13" s="38" customFormat="1" ht="15.75">
      <c r="A797" s="533"/>
      <c r="F797" s="533"/>
      <c r="K797" s="533"/>
      <c r="M797" s="535"/>
    </row>
    <row r="798" spans="1:13" s="38" customFormat="1" ht="15.75">
      <c r="A798" s="533"/>
      <c r="F798" s="533"/>
      <c r="K798" s="533"/>
      <c r="M798" s="535"/>
    </row>
    <row r="799" spans="1:13" s="38" customFormat="1" ht="15.75">
      <c r="A799" s="533"/>
      <c r="F799" s="533"/>
      <c r="K799" s="533"/>
      <c r="M799" s="535"/>
    </row>
    <row r="800" spans="1:13" s="38" customFormat="1" ht="15.75">
      <c r="A800" s="533"/>
      <c r="F800" s="533"/>
      <c r="K800" s="533"/>
      <c r="M800" s="535"/>
    </row>
    <row r="801" spans="1:15" s="38" customFormat="1" ht="15.75">
      <c r="A801" s="533"/>
      <c r="F801" s="533"/>
      <c r="K801" s="533"/>
      <c r="M801" s="535"/>
    </row>
    <row r="802" spans="1:15" s="38" customFormat="1" ht="15.75">
      <c r="A802" s="532"/>
      <c r="L802" s="26"/>
      <c r="M802" s="535"/>
    </row>
    <row r="803" spans="1:15" s="38" customFormat="1" ht="15.75">
      <c r="A803" s="532"/>
      <c r="L803" s="26"/>
      <c r="M803" s="535"/>
    </row>
    <row r="804" spans="1:15" s="38" customFormat="1" ht="15.75">
      <c r="A804" s="532"/>
      <c r="L804" s="26"/>
      <c r="M804" s="535"/>
    </row>
    <row r="805" spans="1:15" s="38" customFormat="1" ht="15.75">
      <c r="A805" s="532"/>
      <c r="L805" s="26"/>
      <c r="M805" s="535"/>
    </row>
    <row r="806" spans="1:15" s="38" customFormat="1" ht="15.75">
      <c r="A806" s="532"/>
      <c r="L806" s="26"/>
      <c r="M806" s="535"/>
    </row>
    <row r="807" spans="1:15" s="38" customFormat="1" ht="23.25">
      <c r="A807" s="531" t="s">
        <v>2197</v>
      </c>
      <c r="L807" s="203"/>
      <c r="M807" s="535"/>
    </row>
    <row r="808" spans="1:15" s="38" customFormat="1" ht="15.75">
      <c r="A808" s="533" t="s">
        <v>2645</v>
      </c>
      <c r="F808" s="533" t="s">
        <v>2646</v>
      </c>
      <c r="K808" s="533" t="s">
        <v>2647</v>
      </c>
    </row>
    <row r="809" spans="1:15" s="38" customFormat="1" ht="15.75">
      <c r="A809" s="178"/>
      <c r="B809"/>
      <c r="F809" s="178" t="s">
        <v>717</v>
      </c>
      <c r="G809" t="s">
        <v>5046</v>
      </c>
      <c r="K809" s="178" t="s">
        <v>718</v>
      </c>
      <c r="L809" t="s">
        <v>4398</v>
      </c>
      <c r="O809"/>
    </row>
    <row r="810" spans="1:15" s="38" customFormat="1" ht="15.75">
      <c r="A810" s="178"/>
      <c r="B810"/>
      <c r="F810" s="178" t="s">
        <v>717</v>
      </c>
      <c r="G810" t="s">
        <v>4894</v>
      </c>
      <c r="H810"/>
      <c r="I810"/>
      <c r="K810" s="178" t="s">
        <v>717</v>
      </c>
      <c r="L810" t="s">
        <v>4444</v>
      </c>
      <c r="M810" s="536"/>
    </row>
    <row r="811" spans="1:15" s="38" customFormat="1" ht="15.75">
      <c r="A811" s="178"/>
      <c r="B811"/>
      <c r="K811" s="178" t="s">
        <v>717</v>
      </c>
      <c r="L811" t="s">
        <v>4760</v>
      </c>
      <c r="M811" s="399"/>
      <c r="N811"/>
    </row>
    <row r="812" spans="1:15" s="38" customFormat="1" ht="15.75">
      <c r="A812" s="178"/>
      <c r="B812"/>
      <c r="K812" s="178" t="s">
        <v>717</v>
      </c>
      <c r="L812" t="s">
        <v>4761</v>
      </c>
      <c r="M812" s="399"/>
      <c r="N812"/>
    </row>
    <row r="813" spans="1:15" s="38" customFormat="1" ht="15.75">
      <c r="A813" s="178"/>
      <c r="B813"/>
      <c r="K813" s="178" t="s">
        <v>716</v>
      </c>
      <c r="L813" t="s">
        <v>4989</v>
      </c>
      <c r="M813" s="399"/>
      <c r="N813"/>
    </row>
    <row r="814" spans="1:15" s="38" customFormat="1" ht="15.75">
      <c r="A814" s="178"/>
      <c r="B814"/>
      <c r="K814" s="178" t="s">
        <v>717</v>
      </c>
      <c r="L814" t="s">
        <v>5163</v>
      </c>
      <c r="M814"/>
      <c r="N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2"/>
      <c r="L834" s="21"/>
    </row>
    <row r="835" spans="1:15" s="38" customFormat="1" ht="15.75">
      <c r="A835" s="532"/>
      <c r="L835" s="21"/>
    </row>
    <row r="836" spans="1:15" s="38" customFormat="1" ht="15.75">
      <c r="A836" s="532"/>
      <c r="L836" s="21"/>
    </row>
    <row r="837" spans="1:15" s="38" customFormat="1" ht="15.75">
      <c r="A837" s="532"/>
      <c r="L837" s="21"/>
    </row>
    <row r="838" spans="1:15" s="38" customFormat="1" ht="23.25">
      <c r="A838" s="531" t="s">
        <v>4204</v>
      </c>
      <c r="L838" s="21"/>
    </row>
    <row r="839" spans="1:15" s="38" customFormat="1" ht="15.75">
      <c r="A839" s="533" t="s">
        <v>2645</v>
      </c>
      <c r="F839" s="533" t="s">
        <v>2646</v>
      </c>
      <c r="K839" s="533" t="s">
        <v>2647</v>
      </c>
    </row>
    <row r="840" spans="1:15" s="38" customFormat="1" ht="15.75">
      <c r="A840" s="178" t="s">
        <v>718</v>
      </c>
      <c r="B840" t="s">
        <v>4869</v>
      </c>
      <c r="C840"/>
      <c r="D840"/>
      <c r="F840" s="178"/>
      <c r="G840"/>
      <c r="K840" s="178" t="s">
        <v>717</v>
      </c>
      <c r="L840" t="s">
        <v>4299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2"/>
      <c r="L859" s="21"/>
    </row>
    <row r="860" spans="1:12" s="38" customFormat="1" ht="15.75">
      <c r="A860" s="532"/>
      <c r="L860" s="21"/>
    </row>
    <row r="861" spans="1:12" s="38" customFormat="1" ht="15.75">
      <c r="A861" s="532"/>
      <c r="L861" s="21"/>
    </row>
    <row r="862" spans="1:12" s="38" customFormat="1" ht="15.75">
      <c r="A862" s="532"/>
      <c r="L862" s="21"/>
    </row>
    <row r="863" spans="1:12" s="38" customFormat="1" ht="15.75">
      <c r="A863" s="532"/>
      <c r="L863" s="21"/>
    </row>
    <row r="864" spans="1:12" s="38" customFormat="1" ht="15.75">
      <c r="A864" s="532"/>
      <c r="L864" s="21"/>
    </row>
    <row r="865" spans="1:12" s="38" customFormat="1" ht="15.75">
      <c r="A865" s="532"/>
      <c r="L865" s="21"/>
    </row>
    <row r="866" spans="1:12" s="38" customFormat="1" ht="15.75">
      <c r="A866" s="532"/>
      <c r="L866" s="21"/>
    </row>
    <row r="867" spans="1:12" s="38" customFormat="1" ht="15.75">
      <c r="A867" s="532"/>
      <c r="L867" s="21"/>
    </row>
    <row r="868" spans="1:12" s="38" customFormat="1" ht="15.75">
      <c r="A868" s="532"/>
      <c r="L868" s="21"/>
    </row>
    <row r="869" spans="1:12" s="38" customFormat="1" ht="23.25">
      <c r="A869" s="531" t="s">
        <v>1344</v>
      </c>
    </row>
    <row r="870" spans="1:12" s="38" customFormat="1" ht="15.75">
      <c r="A870" s="533" t="s">
        <v>2645</v>
      </c>
      <c r="F870" s="533" t="s">
        <v>2646</v>
      </c>
      <c r="K870" s="533" t="s">
        <v>2647</v>
      </c>
    </row>
    <row r="871" spans="1:12" s="38" customFormat="1" ht="15.75">
      <c r="A871" s="178" t="s">
        <v>716</v>
      </c>
      <c r="B871" t="s">
        <v>4442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2"/>
      <c r="L890" s="21"/>
    </row>
    <row r="891" spans="1:12" s="38" customFormat="1" ht="15.75">
      <c r="A891" s="532"/>
      <c r="L891" s="21"/>
    </row>
    <row r="892" spans="1:12" s="38" customFormat="1" ht="15.75">
      <c r="A892" s="532"/>
      <c r="L892" s="21"/>
    </row>
    <row r="893" spans="1:12" s="38" customFormat="1" ht="15.75">
      <c r="A893" s="532"/>
      <c r="L893" s="21"/>
    </row>
    <row r="894" spans="1:12" s="38" customFormat="1" ht="15.75">
      <c r="A894" s="532"/>
      <c r="L894" s="21"/>
    </row>
    <row r="895" spans="1:12" s="38" customFormat="1" ht="15.75">
      <c r="A895" s="532"/>
      <c r="L895" s="21"/>
    </row>
    <row r="896" spans="1:12" s="38" customFormat="1" ht="15.75">
      <c r="A896" s="532"/>
      <c r="L896" s="21"/>
    </row>
    <row r="897" spans="1:15" s="38" customFormat="1" ht="15.75">
      <c r="A897" s="532"/>
      <c r="L897" s="21"/>
    </row>
    <row r="898" spans="1:15" s="38" customFormat="1" ht="15.75">
      <c r="A898" s="532"/>
      <c r="L898" s="21"/>
    </row>
    <row r="899" spans="1:15" s="38" customFormat="1" ht="15.75">
      <c r="A899" s="532"/>
    </row>
    <row r="900" spans="1:15" s="38" customFormat="1" ht="23.25">
      <c r="A900" s="531" t="s">
        <v>633</v>
      </c>
    </row>
    <row r="901" spans="1:15" s="38" customFormat="1" ht="15.75">
      <c r="A901" s="533" t="s">
        <v>2645</v>
      </c>
      <c r="F901" s="533" t="s">
        <v>2646</v>
      </c>
      <c r="K901" s="533" t="s">
        <v>2647</v>
      </c>
    </row>
    <row r="902" spans="1:15" s="38" customFormat="1" ht="15.75">
      <c r="A902" s="178" t="s">
        <v>716</v>
      </c>
      <c r="B902" t="s">
        <v>4449</v>
      </c>
      <c r="F902" s="178" t="s">
        <v>716</v>
      </c>
      <c r="G902" t="s">
        <v>4455</v>
      </c>
      <c r="H902"/>
      <c r="I902"/>
      <c r="J902"/>
      <c r="K902" s="178" t="s">
        <v>717</v>
      </c>
      <c r="L902" t="s">
        <v>4448</v>
      </c>
      <c r="M902"/>
      <c r="N902"/>
      <c r="O902"/>
    </row>
    <row r="903" spans="1:15" s="38" customFormat="1" ht="15.75">
      <c r="A903" s="178" t="s">
        <v>718</v>
      </c>
      <c r="B903" t="s">
        <v>4537</v>
      </c>
      <c r="F903" s="178"/>
      <c r="G903"/>
      <c r="K903" s="178" t="s">
        <v>716</v>
      </c>
      <c r="L903" t="s">
        <v>5157</v>
      </c>
      <c r="M903"/>
      <c r="N903"/>
    </row>
    <row r="904" spans="1:15" s="38" customFormat="1" ht="15.75">
      <c r="A904" s="178"/>
      <c r="B904"/>
      <c r="F904" s="178"/>
      <c r="G904"/>
      <c r="K904" s="178" t="s">
        <v>717</v>
      </c>
      <c r="L904" t="s">
        <v>5148</v>
      </c>
      <c r="M904"/>
      <c r="N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2"/>
    </row>
    <row r="924" spans="1:12" s="38" customFormat="1" ht="15.75">
      <c r="A924" s="532"/>
    </row>
    <row r="925" spans="1:12" s="38" customFormat="1" ht="15.75">
      <c r="A925" s="532"/>
    </row>
    <row r="926" spans="1:12" s="38" customFormat="1" ht="15.75">
      <c r="A926" s="532"/>
    </row>
    <row r="927" spans="1:12" s="38" customFormat="1" ht="15.75">
      <c r="A927" s="532"/>
    </row>
    <row r="928" spans="1:12" s="38" customFormat="1" ht="15.75">
      <c r="A928" s="532"/>
    </row>
    <row r="929" spans="1:14" s="38" customFormat="1" ht="15.75">
      <c r="A929" s="532"/>
    </row>
    <row r="930" spans="1:14" s="38" customFormat="1" ht="15.75">
      <c r="A930" s="532"/>
    </row>
    <row r="931" spans="1:14" s="38" customFormat="1" ht="23.25">
      <c r="A931" s="531" t="s">
        <v>1658</v>
      </c>
    </row>
    <row r="932" spans="1:14" s="38" customFormat="1" ht="15.75">
      <c r="A932" s="533" t="s">
        <v>2645</v>
      </c>
      <c r="F932" s="533" t="s">
        <v>2646</v>
      </c>
      <c r="K932" s="533" t="s">
        <v>2647</v>
      </c>
    </row>
    <row r="933" spans="1:14" s="38" customFormat="1" ht="15.75">
      <c r="A933" s="178"/>
      <c r="B933"/>
      <c r="F933" s="178" t="s">
        <v>716</v>
      </c>
      <c r="G933" t="s">
        <v>4990</v>
      </c>
      <c r="H933" s="399"/>
      <c r="I933"/>
      <c r="K933" s="178" t="s">
        <v>716</v>
      </c>
      <c r="L933" t="s">
        <v>4389</v>
      </c>
      <c r="M933"/>
      <c r="N933"/>
    </row>
    <row r="934" spans="1:14" s="38" customFormat="1" ht="15.75">
      <c r="A934" s="178"/>
      <c r="B934"/>
      <c r="K934" s="178" t="s">
        <v>716</v>
      </c>
      <c r="L934" t="s">
        <v>4991</v>
      </c>
      <c r="M934" s="399"/>
      <c r="N934"/>
    </row>
    <row r="935" spans="1:14" s="38" customFormat="1" ht="15.75">
      <c r="A935" s="178"/>
      <c r="B935"/>
      <c r="K935" s="178" t="s">
        <v>716</v>
      </c>
      <c r="L935" t="s">
        <v>4992</v>
      </c>
      <c r="M935" s="399"/>
      <c r="N935"/>
    </row>
    <row r="936" spans="1:14" s="38" customFormat="1" ht="15.75">
      <c r="A936" s="178"/>
      <c r="B936"/>
      <c r="K936" s="178" t="s">
        <v>718</v>
      </c>
      <c r="L936" t="s">
        <v>4989</v>
      </c>
      <c r="M936" s="399"/>
      <c r="N936"/>
    </row>
    <row r="937" spans="1:14" s="38" customFormat="1" ht="15.75">
      <c r="A937" s="178"/>
      <c r="B937"/>
      <c r="K937" s="178" t="s">
        <v>718</v>
      </c>
      <c r="L937" t="s">
        <v>5028</v>
      </c>
      <c r="M937"/>
      <c r="N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2"/>
    </row>
    <row r="958" spans="1:2" s="38" customFormat="1" ht="15.75">
      <c r="A958" s="532"/>
    </row>
    <row r="959" spans="1:2" s="38" customFormat="1" ht="15.75">
      <c r="A959" s="532"/>
    </row>
    <row r="960" spans="1:2" s="38" customFormat="1" ht="15.75">
      <c r="A960" s="532"/>
    </row>
    <row r="961" spans="1:15" s="38" customFormat="1" ht="15.75">
      <c r="A961" s="532"/>
    </row>
    <row r="962" spans="1:15" s="38" customFormat="1" ht="23.25">
      <c r="A962" s="531" t="s">
        <v>2716</v>
      </c>
    </row>
    <row r="963" spans="1:15" s="38" customFormat="1" ht="15.75">
      <c r="A963" s="533" t="s">
        <v>2645</v>
      </c>
      <c r="F963" s="533" t="s">
        <v>2646</v>
      </c>
      <c r="K963" s="533" t="s">
        <v>2647</v>
      </c>
    </row>
    <row r="964" spans="1:15" s="38" customFormat="1" ht="15.75">
      <c r="A964" s="545" t="s">
        <v>718</v>
      </c>
      <c r="B964" t="s">
        <v>4985</v>
      </c>
      <c r="F964" s="178" t="s">
        <v>716</v>
      </c>
      <c r="G964" t="s">
        <v>4399</v>
      </c>
      <c r="H964"/>
      <c r="I964"/>
      <c r="K964" s="178" t="s">
        <v>718</v>
      </c>
      <c r="L964" t="s">
        <v>4400</v>
      </c>
      <c r="M964"/>
      <c r="N964"/>
    </row>
    <row r="965" spans="1:15" s="38" customFormat="1" ht="15.75">
      <c r="A965" s="533"/>
      <c r="F965" s="178" t="s">
        <v>716</v>
      </c>
      <c r="G965" t="s">
        <v>4401</v>
      </c>
      <c r="H965"/>
      <c r="K965" s="178" t="s">
        <v>717</v>
      </c>
      <c r="L965" t="s">
        <v>4390</v>
      </c>
      <c r="M965"/>
      <c r="N965"/>
      <c r="O965"/>
    </row>
    <row r="966" spans="1:15" s="38" customFormat="1" ht="15.75">
      <c r="A966" s="533"/>
      <c r="F966" s="533"/>
      <c r="K966" s="178" t="s">
        <v>718</v>
      </c>
      <c r="L966" t="s">
        <v>4402</v>
      </c>
      <c r="M966"/>
      <c r="N966"/>
    </row>
    <row r="967" spans="1:15" s="38" customFormat="1" ht="15.75">
      <c r="A967" s="533"/>
      <c r="F967" s="533"/>
      <c r="K967" s="178" t="s">
        <v>716</v>
      </c>
      <c r="L967" t="s">
        <v>4403</v>
      </c>
      <c r="M967"/>
      <c r="N967"/>
    </row>
    <row r="968" spans="1:15" s="38" customFormat="1" ht="15.75">
      <c r="A968" s="533"/>
      <c r="F968" s="533"/>
      <c r="K968" s="178" t="s">
        <v>716</v>
      </c>
      <c r="L968" t="s">
        <v>4766</v>
      </c>
      <c r="M968" s="399"/>
      <c r="N968"/>
    </row>
    <row r="969" spans="1:15" s="38" customFormat="1" ht="15.75">
      <c r="A969" s="533"/>
      <c r="F969" s="533"/>
      <c r="K969" s="178" t="s">
        <v>717</v>
      </c>
      <c r="L969" t="s">
        <v>4862</v>
      </c>
      <c r="M969"/>
      <c r="N969"/>
    </row>
    <row r="970" spans="1:15" s="38" customFormat="1" ht="15.75">
      <c r="A970" s="533"/>
      <c r="F970" s="533"/>
      <c r="K970" s="178"/>
      <c r="L970"/>
    </row>
    <row r="971" spans="1:15" s="38" customFormat="1" ht="15.75">
      <c r="A971" s="533"/>
      <c r="F971" s="533"/>
      <c r="K971" s="178"/>
      <c r="L971"/>
    </row>
    <row r="972" spans="1:15" s="38" customFormat="1" ht="15.75">
      <c r="A972" s="533"/>
      <c r="F972" s="533"/>
      <c r="K972" s="178"/>
      <c r="L972"/>
    </row>
    <row r="973" spans="1:15" s="38" customFormat="1" ht="15.75">
      <c r="A973" s="533"/>
      <c r="F973" s="533"/>
      <c r="K973" s="533"/>
    </row>
    <row r="974" spans="1:15" s="38" customFormat="1" ht="15.75">
      <c r="A974" s="533"/>
      <c r="F974" s="533"/>
      <c r="K974" s="533"/>
    </row>
    <row r="975" spans="1:15" s="38" customFormat="1" ht="15.75">
      <c r="A975" s="533"/>
      <c r="F975" s="533"/>
      <c r="K975" s="533"/>
    </row>
    <row r="976" spans="1:15" s="38" customFormat="1" ht="15.75">
      <c r="A976" s="533"/>
      <c r="F976" s="533"/>
      <c r="K976" s="533"/>
    </row>
    <row r="977" spans="1:11" s="38" customFormat="1" ht="15.75">
      <c r="A977" s="533"/>
      <c r="F977" s="533"/>
      <c r="K977" s="533"/>
    </row>
    <row r="978" spans="1:11" s="38" customFormat="1" ht="15.75">
      <c r="A978" s="533"/>
      <c r="F978" s="533"/>
      <c r="K978" s="533"/>
    </row>
    <row r="979" spans="1:11" s="38" customFormat="1" ht="15.75">
      <c r="A979" s="533"/>
      <c r="F979" s="533"/>
      <c r="K979" s="533"/>
    </row>
    <row r="980" spans="1:11" s="38" customFormat="1" ht="15.75">
      <c r="A980" s="533"/>
      <c r="F980" s="533"/>
      <c r="K980" s="533"/>
    </row>
    <row r="981" spans="1:11" s="38" customFormat="1" ht="15.75">
      <c r="A981" s="533"/>
      <c r="F981" s="533"/>
      <c r="K981" s="533"/>
    </row>
    <row r="982" spans="1:11" s="38" customFormat="1" ht="15.75">
      <c r="A982" s="533"/>
      <c r="F982" s="533"/>
      <c r="K982" s="533"/>
    </row>
    <row r="983" spans="1:11" s="38" customFormat="1" ht="15.75">
      <c r="A983" s="533"/>
      <c r="F983" s="533"/>
      <c r="K983" s="533"/>
    </row>
    <row r="984" spans="1:11" s="38" customFormat="1" ht="15.75">
      <c r="A984" s="533"/>
      <c r="F984" s="533"/>
      <c r="K984" s="533"/>
    </row>
    <row r="985" spans="1:11" s="38" customFormat="1" ht="15.75">
      <c r="A985" s="533"/>
      <c r="F985" s="533"/>
      <c r="K985" s="533"/>
    </row>
    <row r="986" spans="1:11" s="38" customFormat="1" ht="15.75">
      <c r="A986" s="532"/>
    </row>
    <row r="987" spans="1:11" s="38" customFormat="1" ht="15.75">
      <c r="A987" s="532"/>
    </row>
    <row r="988" spans="1:11" s="38" customFormat="1" ht="15.75">
      <c r="A988" s="532"/>
    </row>
    <row r="989" spans="1:11" s="38" customFormat="1" ht="15.75">
      <c r="A989" s="532"/>
    </row>
    <row r="990" spans="1:11" s="38" customFormat="1" ht="15.75">
      <c r="A990" s="532"/>
    </row>
    <row r="991" spans="1:11" s="38" customFormat="1" ht="15.75">
      <c r="A991" s="532"/>
    </row>
    <row r="992" spans="1:11" s="38" customFormat="1" ht="15.75">
      <c r="A992" s="532"/>
    </row>
    <row r="993" spans="1:15" s="38" customFormat="1" ht="23.25">
      <c r="A993" s="531" t="s">
        <v>3626</v>
      </c>
    </row>
    <row r="994" spans="1:15" s="38" customFormat="1" ht="15.75">
      <c r="A994" s="533" t="s">
        <v>2645</v>
      </c>
      <c r="F994" s="533" t="s">
        <v>2646</v>
      </c>
      <c r="K994" s="533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4401</v>
      </c>
      <c r="H995"/>
      <c r="I995"/>
      <c r="K995" s="178" t="s">
        <v>718</v>
      </c>
      <c r="L995" t="s">
        <v>4300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4870</v>
      </c>
      <c r="H996"/>
      <c r="I996"/>
      <c r="K996" s="178" t="s">
        <v>718</v>
      </c>
      <c r="L996" t="s">
        <v>4403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4456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4871</v>
      </c>
      <c r="M998"/>
      <c r="N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3"/>
      <c r="K1000" s="178"/>
      <c r="L1000"/>
    </row>
    <row r="1001" spans="1:15" s="38" customFormat="1" ht="15.75">
      <c r="A1001" s="533"/>
      <c r="F1001" s="533"/>
      <c r="K1001" s="178"/>
      <c r="L1001"/>
    </row>
    <row r="1002" spans="1:15" s="38" customFormat="1" ht="15.75">
      <c r="A1002" s="533"/>
      <c r="F1002" s="533"/>
      <c r="K1002" s="178"/>
      <c r="L1002"/>
    </row>
    <row r="1003" spans="1:15" s="38" customFormat="1" ht="15.75">
      <c r="A1003" s="533"/>
      <c r="F1003" s="533"/>
      <c r="K1003" s="178"/>
      <c r="L1003"/>
    </row>
    <row r="1004" spans="1:15" s="38" customFormat="1" ht="15.75">
      <c r="A1004" s="533"/>
      <c r="F1004" s="533"/>
      <c r="K1004" s="178"/>
      <c r="L1004"/>
    </row>
    <row r="1005" spans="1:15" s="38" customFormat="1" ht="15.75">
      <c r="A1005" s="533"/>
      <c r="F1005" s="533"/>
      <c r="K1005" s="178"/>
      <c r="L1005"/>
    </row>
    <row r="1006" spans="1:15" s="38" customFormat="1" ht="15.75">
      <c r="A1006" s="533"/>
      <c r="F1006" s="533"/>
      <c r="K1006" s="178"/>
      <c r="L1006"/>
    </row>
    <row r="1007" spans="1:15" s="38" customFormat="1" ht="15.75">
      <c r="A1007" s="533"/>
      <c r="F1007" s="533"/>
      <c r="K1007" s="178"/>
      <c r="L1007"/>
    </row>
    <row r="1008" spans="1:15" s="38" customFormat="1" ht="15.75">
      <c r="A1008" s="533"/>
      <c r="F1008" s="533"/>
      <c r="K1008" s="178"/>
      <c r="L1008"/>
    </row>
    <row r="1009" spans="1:12" s="38" customFormat="1" ht="15.75">
      <c r="A1009" s="533"/>
      <c r="F1009" s="533"/>
      <c r="K1009" s="178"/>
      <c r="L1009"/>
    </row>
    <row r="1010" spans="1:12" s="38" customFormat="1" ht="15.75">
      <c r="A1010" s="533"/>
      <c r="F1010" s="533"/>
      <c r="K1010" s="178"/>
      <c r="L1010"/>
    </row>
    <row r="1011" spans="1:12" s="38" customFormat="1" ht="15.75">
      <c r="A1011" s="533"/>
      <c r="F1011" s="533"/>
      <c r="K1011" s="178"/>
      <c r="L1011"/>
    </row>
    <row r="1012" spans="1:12" s="38" customFormat="1" ht="15.75">
      <c r="A1012" s="533"/>
      <c r="F1012" s="533"/>
      <c r="K1012" s="178"/>
      <c r="L1012"/>
    </row>
    <row r="1013" spans="1:12" s="38" customFormat="1" ht="15.75">
      <c r="A1013" s="533"/>
      <c r="F1013" s="533"/>
      <c r="K1013" s="533"/>
    </row>
    <row r="1014" spans="1:12" s="38" customFormat="1" ht="15.75">
      <c r="A1014" s="533"/>
      <c r="F1014" s="533"/>
      <c r="K1014" s="533"/>
    </row>
    <row r="1015" spans="1:12" s="38" customFormat="1" ht="15.75">
      <c r="A1015" s="532"/>
    </row>
    <row r="1016" spans="1:12" s="38" customFormat="1" ht="15.75">
      <c r="A1016" s="532"/>
    </row>
    <row r="1017" spans="1:12" s="38" customFormat="1" ht="15.75">
      <c r="A1017" s="532"/>
    </row>
    <row r="1018" spans="1:12" s="38" customFormat="1" ht="15.75">
      <c r="A1018" s="532"/>
    </row>
    <row r="1019" spans="1:12" s="38" customFormat="1" ht="15.75">
      <c r="A1019" s="532"/>
    </row>
    <row r="1020" spans="1:12" s="38" customFormat="1" ht="15.75">
      <c r="A1020" s="532"/>
    </row>
    <row r="1021" spans="1:12" s="38" customFormat="1" ht="15.75">
      <c r="A1021" s="532"/>
    </row>
    <row r="1022" spans="1:12" s="38" customFormat="1" ht="15.75">
      <c r="A1022" s="532"/>
    </row>
    <row r="1023" spans="1:12" s="38" customFormat="1" ht="15.75">
      <c r="A1023" s="532"/>
    </row>
    <row r="1024" spans="1:12" s="38" customFormat="1" ht="23.25">
      <c r="A1024" s="531" t="s">
        <v>687</v>
      </c>
    </row>
    <row r="1025" spans="1:14" s="38" customFormat="1" ht="15.75">
      <c r="A1025" s="533" t="s">
        <v>2645</v>
      </c>
      <c r="F1025" s="533" t="s">
        <v>2646</v>
      </c>
      <c r="K1025" s="533" t="s">
        <v>2647</v>
      </c>
    </row>
    <row r="1026" spans="1:14" s="38" customFormat="1" ht="15.75">
      <c r="A1026" s="178" t="s">
        <v>718</v>
      </c>
      <c r="B1026" t="s">
        <v>4301</v>
      </c>
      <c r="F1026" s="178" t="s">
        <v>718</v>
      </c>
      <c r="G1026" t="s">
        <v>4443</v>
      </c>
      <c r="H1026" s="536"/>
      <c r="K1026" s="178" t="s">
        <v>716</v>
      </c>
      <c r="L1026" t="s">
        <v>4485</v>
      </c>
    </row>
    <row r="1027" spans="1:14" s="38" customFormat="1" ht="15.75">
      <c r="A1027" s="178" t="s">
        <v>718</v>
      </c>
      <c r="B1027" t="s">
        <v>4492</v>
      </c>
      <c r="F1027" s="178" t="s">
        <v>717</v>
      </c>
      <c r="G1027" t="s">
        <v>4496</v>
      </c>
      <c r="K1027" s="178" t="s">
        <v>717</v>
      </c>
      <c r="L1027" t="s">
        <v>4486</v>
      </c>
    </row>
    <row r="1028" spans="1:14" s="38" customFormat="1" ht="15.75">
      <c r="A1028" s="545" t="s">
        <v>718</v>
      </c>
      <c r="B1028" t="s">
        <v>4536</v>
      </c>
      <c r="C1028"/>
      <c r="F1028" s="178" t="s">
        <v>718</v>
      </c>
      <c r="G1028" t="s">
        <v>5046</v>
      </c>
      <c r="K1028" s="178" t="s">
        <v>718</v>
      </c>
      <c r="L1028" t="s">
        <v>4872</v>
      </c>
      <c r="M1028"/>
      <c r="N1028"/>
    </row>
    <row r="1029" spans="1:14" s="38" customFormat="1" ht="15.75">
      <c r="A1029" s="178" t="s">
        <v>718</v>
      </c>
      <c r="B1029" t="s">
        <v>4709</v>
      </c>
      <c r="F1029" s="533"/>
      <c r="K1029" s="178" t="s">
        <v>717</v>
      </c>
      <c r="L1029" t="s">
        <v>5029</v>
      </c>
      <c r="M1029" s="21"/>
      <c r="N1029" s="58"/>
    </row>
    <row r="1030" spans="1:14" s="38" customFormat="1" ht="15.75">
      <c r="A1030" s="178" t="s">
        <v>717</v>
      </c>
      <c r="B1030" t="s">
        <v>4993</v>
      </c>
      <c r="F1030" s="533"/>
      <c r="K1030" s="178" t="s">
        <v>716</v>
      </c>
      <c r="L1030" t="s">
        <v>5044</v>
      </c>
    </row>
    <row r="1031" spans="1:14" s="38" customFormat="1" ht="15.75">
      <c r="A1031" s="533"/>
      <c r="F1031" s="533"/>
      <c r="K1031" s="178" t="s">
        <v>716</v>
      </c>
      <c r="L1031" t="s">
        <v>5045</v>
      </c>
    </row>
    <row r="1032" spans="1:14" s="38" customFormat="1" ht="15.75">
      <c r="A1032" s="533"/>
      <c r="F1032" s="533"/>
      <c r="K1032" s="533"/>
    </row>
    <row r="1033" spans="1:14" s="38" customFormat="1" ht="15.75">
      <c r="A1033" s="533"/>
      <c r="F1033" s="533"/>
      <c r="K1033" s="533"/>
    </row>
    <row r="1034" spans="1:14" s="38" customFormat="1" ht="15.75">
      <c r="A1034" s="533"/>
      <c r="F1034" s="533"/>
      <c r="K1034" s="533"/>
    </row>
    <row r="1035" spans="1:14" s="38" customFormat="1" ht="15.75">
      <c r="A1035" s="533"/>
      <c r="F1035" s="533"/>
      <c r="K1035" s="533"/>
    </row>
    <row r="1036" spans="1:14" s="38" customFormat="1" ht="15.75">
      <c r="A1036" s="533"/>
      <c r="F1036" s="533"/>
      <c r="K1036" s="533"/>
    </row>
    <row r="1037" spans="1:14" s="38" customFormat="1" ht="15.75">
      <c r="A1037" s="533"/>
      <c r="F1037" s="533"/>
      <c r="K1037" s="533"/>
    </row>
    <row r="1038" spans="1:14" s="38" customFormat="1" ht="15.75">
      <c r="A1038" s="533"/>
      <c r="F1038" s="533"/>
      <c r="K1038" s="533"/>
    </row>
    <row r="1039" spans="1:14" s="38" customFormat="1" ht="15.75">
      <c r="A1039" s="532"/>
    </row>
    <row r="1040" spans="1:14" s="38" customFormat="1" ht="15.75">
      <c r="A1040" s="532"/>
    </row>
    <row r="1041" spans="1:11" s="38" customFormat="1" ht="15.75">
      <c r="A1041" s="532"/>
    </row>
    <row r="1042" spans="1:11" s="38" customFormat="1" ht="15.75">
      <c r="A1042" s="532"/>
    </row>
    <row r="1043" spans="1:11" s="38" customFormat="1" ht="15.75">
      <c r="A1043" s="532"/>
    </row>
    <row r="1044" spans="1:11" s="38" customFormat="1" ht="15.75">
      <c r="A1044" s="532"/>
    </row>
    <row r="1045" spans="1:11" s="38" customFormat="1" ht="15.75">
      <c r="A1045" s="532"/>
    </row>
    <row r="1046" spans="1:11" s="38" customFormat="1" ht="15.75">
      <c r="A1046" s="532"/>
    </row>
    <row r="1047" spans="1:11" s="38" customFormat="1" ht="15.75">
      <c r="A1047" s="532"/>
    </row>
    <row r="1048" spans="1:11" s="38" customFormat="1" ht="15.75">
      <c r="A1048" s="532"/>
    </row>
    <row r="1049" spans="1:11" s="38" customFormat="1" ht="15.75">
      <c r="A1049" s="532"/>
    </row>
    <row r="1050" spans="1:11" s="38" customFormat="1" ht="15.75">
      <c r="A1050" s="532"/>
    </row>
    <row r="1051" spans="1:11" s="38" customFormat="1" ht="15.75">
      <c r="A1051" s="532"/>
    </row>
    <row r="1052" spans="1:11" s="38" customFormat="1" ht="15.75">
      <c r="A1052" s="532"/>
    </row>
    <row r="1053" spans="1:11" s="38" customFormat="1" ht="15.75">
      <c r="A1053" s="532"/>
    </row>
    <row r="1054" spans="1:11" s="38" customFormat="1" ht="15.75">
      <c r="A1054" s="532"/>
    </row>
    <row r="1055" spans="1:11" s="38" customFormat="1" ht="23.25">
      <c r="A1055" s="531" t="s">
        <v>639</v>
      </c>
    </row>
    <row r="1056" spans="1:11" s="38" customFormat="1" ht="15.75">
      <c r="A1056" s="533" t="s">
        <v>2645</v>
      </c>
      <c r="F1056" s="533" t="s">
        <v>2646</v>
      </c>
      <c r="K1056" s="533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4445</v>
      </c>
      <c r="M1057" s="536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4456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4670</v>
      </c>
    </row>
    <row r="1060" spans="1:15" s="38" customFormat="1" ht="15.75">
      <c r="A1060" s="532"/>
      <c r="F1060" s="178"/>
      <c r="G1060"/>
      <c r="K1060" s="178" t="s">
        <v>718</v>
      </c>
      <c r="L1060" t="s">
        <v>4818</v>
      </c>
    </row>
    <row r="1061" spans="1:15" s="38" customFormat="1" ht="15.75">
      <c r="A1061" s="532"/>
      <c r="K1061" s="178" t="s">
        <v>717</v>
      </c>
      <c r="L1061" t="s">
        <v>4862</v>
      </c>
      <c r="M1061"/>
      <c r="N1061"/>
    </row>
    <row r="1062" spans="1:15" s="38" customFormat="1" ht="15.75">
      <c r="A1062" s="532"/>
      <c r="K1062" s="178" t="s">
        <v>717</v>
      </c>
      <c r="L1062" t="s">
        <v>5164</v>
      </c>
    </row>
    <row r="1063" spans="1:15" s="38" customFormat="1" ht="15.75">
      <c r="A1063" s="532"/>
      <c r="K1063" s="178"/>
      <c r="L1063"/>
    </row>
    <row r="1064" spans="1:15" s="38" customFormat="1" ht="15.75">
      <c r="A1064" s="532"/>
      <c r="K1064" s="178"/>
      <c r="L1064"/>
    </row>
    <row r="1065" spans="1:15" s="38" customFormat="1" ht="15.75">
      <c r="A1065" s="532"/>
      <c r="K1065" s="178"/>
      <c r="L1065"/>
    </row>
    <row r="1066" spans="1:15" s="38" customFormat="1" ht="15.75">
      <c r="A1066" s="532"/>
      <c r="K1066" s="178"/>
      <c r="L1066"/>
    </row>
    <row r="1067" spans="1:15" s="38" customFormat="1" ht="15.75">
      <c r="A1067" s="532"/>
      <c r="K1067" s="178"/>
      <c r="L1067"/>
    </row>
    <row r="1068" spans="1:15" s="38" customFormat="1" ht="15.75">
      <c r="A1068" s="532"/>
    </row>
    <row r="1069" spans="1:15" s="38" customFormat="1" ht="15.75">
      <c r="A1069" s="532"/>
    </row>
    <row r="1070" spans="1:15" s="38" customFormat="1" ht="15.75">
      <c r="A1070" s="532"/>
    </row>
    <row r="1071" spans="1:15" s="38" customFormat="1" ht="15.75">
      <c r="A1071" s="532"/>
    </row>
    <row r="1072" spans="1:15" s="38" customFormat="1" ht="15.75">
      <c r="A1072" s="532"/>
    </row>
    <row r="1073" spans="1:15" s="38" customFormat="1" ht="15.75">
      <c r="A1073" s="532"/>
    </row>
    <row r="1074" spans="1:15" s="38" customFormat="1" ht="15.75">
      <c r="A1074" s="532"/>
    </row>
    <row r="1075" spans="1:15" s="38" customFormat="1" ht="15.75">
      <c r="A1075" s="532"/>
    </row>
    <row r="1076" spans="1:15" s="38" customFormat="1" ht="15.75">
      <c r="A1076" s="532"/>
    </row>
    <row r="1077" spans="1:15" s="38" customFormat="1" ht="15.75">
      <c r="A1077" s="532"/>
    </row>
    <row r="1078" spans="1:15" s="38" customFormat="1" ht="15.75">
      <c r="A1078" s="532"/>
    </row>
    <row r="1079" spans="1:15" s="38" customFormat="1" ht="15.75">
      <c r="A1079" s="532"/>
    </row>
    <row r="1080" spans="1:15" s="38" customFormat="1" ht="15.75">
      <c r="A1080" s="532"/>
    </row>
    <row r="1081" spans="1:15" s="38" customFormat="1" ht="15.75">
      <c r="A1081" s="532"/>
    </row>
    <row r="1082" spans="1:15" s="38" customFormat="1" ht="15.75">
      <c r="A1082" s="532"/>
    </row>
    <row r="1083" spans="1:15" s="38" customFormat="1" ht="15.75">
      <c r="A1083" s="532"/>
    </row>
    <row r="1084" spans="1:15" s="38" customFormat="1" ht="15.75">
      <c r="A1084" s="532"/>
    </row>
    <row r="1085" spans="1:15" s="38" customFormat="1" ht="15.75">
      <c r="A1085" s="532"/>
    </row>
    <row r="1086" spans="1:15" s="38" customFormat="1" ht="23.25">
      <c r="A1086" s="531" t="s">
        <v>3655</v>
      </c>
      <c r="O1086" s="24"/>
    </row>
    <row r="1087" spans="1:15" ht="15.75">
      <c r="A1087" s="533" t="s">
        <v>2645</v>
      </c>
      <c r="B1087" s="38"/>
      <c r="C1087" s="38"/>
      <c r="D1087" s="38"/>
      <c r="E1087" s="38"/>
      <c r="F1087" s="533" t="s">
        <v>2646</v>
      </c>
      <c r="G1087" s="38"/>
      <c r="H1087" s="38"/>
      <c r="I1087" s="38"/>
      <c r="J1087" s="38"/>
      <c r="K1087" s="533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4993</v>
      </c>
      <c r="C1088" s="38"/>
      <c r="D1088" s="38"/>
      <c r="E1088" s="38"/>
      <c r="F1088" s="178" t="s">
        <v>716</v>
      </c>
      <c r="G1088" t="s">
        <v>4714</v>
      </c>
      <c r="J1088" s="38"/>
      <c r="K1088" s="178" t="s">
        <v>716</v>
      </c>
      <c r="L1088" t="s">
        <v>4715</v>
      </c>
      <c r="O1088" s="89"/>
    </row>
    <row r="1089" spans="1:15" ht="15.75">
      <c r="A1089" s="533"/>
      <c r="B1089" s="38"/>
      <c r="C1089" s="38"/>
      <c r="D1089" s="38"/>
      <c r="E1089" s="38"/>
      <c r="F1089" s="178" t="s">
        <v>718</v>
      </c>
      <c r="G1089" t="s">
        <v>4893</v>
      </c>
      <c r="J1089" s="38"/>
      <c r="K1089" s="178" t="s">
        <v>718</v>
      </c>
      <c r="L1089" t="s">
        <v>4992</v>
      </c>
      <c r="M1089" s="399"/>
      <c r="O1089" s="89"/>
    </row>
    <row r="1090" spans="1:15" ht="15.75">
      <c r="A1090" s="533"/>
      <c r="B1090" s="38"/>
      <c r="C1090" s="38"/>
      <c r="D1090" s="38"/>
      <c r="E1090" s="38"/>
      <c r="F1090" s="533"/>
      <c r="G1090" s="38"/>
      <c r="H1090" s="38"/>
      <c r="I1090" s="38"/>
      <c r="J1090" s="38"/>
      <c r="K1090" s="178" t="s">
        <v>717</v>
      </c>
      <c r="L1090" t="s">
        <v>5028</v>
      </c>
      <c r="O1090" s="89"/>
    </row>
    <row r="1091" spans="1:15" ht="15.75">
      <c r="A1091" s="533"/>
      <c r="B1091" s="38"/>
      <c r="C1091" s="38"/>
      <c r="D1091" s="38"/>
      <c r="E1091" s="38"/>
      <c r="F1091" s="533"/>
      <c r="G1091" s="38"/>
      <c r="H1091" s="38"/>
      <c r="I1091" s="38"/>
      <c r="J1091" s="38"/>
      <c r="K1091" s="178"/>
      <c r="M1091" s="10"/>
      <c r="O1091" s="89"/>
    </row>
    <row r="1092" spans="1:15" ht="15.75">
      <c r="A1092" s="533"/>
      <c r="B1092" s="38"/>
      <c r="C1092" s="38"/>
      <c r="D1092" s="38"/>
      <c r="E1092" s="38"/>
      <c r="F1092" s="533"/>
      <c r="G1092" s="38"/>
      <c r="H1092" s="38"/>
      <c r="I1092" s="38"/>
      <c r="J1092" s="38"/>
      <c r="K1092" s="178"/>
      <c r="M1092" s="10"/>
      <c r="O1092" s="89"/>
    </row>
    <row r="1093" spans="1:15" ht="15.75">
      <c r="A1093" s="533"/>
      <c r="B1093" s="38"/>
      <c r="C1093" s="38"/>
      <c r="D1093" s="38"/>
      <c r="E1093" s="38"/>
      <c r="F1093" s="533"/>
      <c r="G1093" s="38"/>
      <c r="H1093" s="38"/>
      <c r="I1093" s="38"/>
      <c r="J1093" s="38"/>
      <c r="K1093" s="178"/>
      <c r="M1093" s="10"/>
      <c r="O1093" s="89"/>
    </row>
    <row r="1094" spans="1:15" ht="15.75">
      <c r="A1094" s="533"/>
      <c r="B1094" s="38"/>
      <c r="C1094" s="38"/>
      <c r="D1094" s="38"/>
      <c r="E1094" s="38"/>
      <c r="F1094" s="533"/>
      <c r="G1094" s="38"/>
      <c r="H1094" s="38"/>
      <c r="I1094" s="38"/>
      <c r="J1094" s="38"/>
      <c r="K1094" s="178"/>
      <c r="M1094" s="10"/>
      <c r="O1094" s="89"/>
    </row>
    <row r="1095" spans="1:15" ht="15.75">
      <c r="A1095" s="533"/>
      <c r="B1095" s="38"/>
      <c r="C1095" s="38"/>
      <c r="D1095" s="38"/>
      <c r="E1095" s="38"/>
      <c r="F1095" s="533"/>
      <c r="G1095" s="38"/>
      <c r="H1095" s="38"/>
      <c r="I1095" s="38"/>
      <c r="J1095" s="38"/>
      <c r="K1095" s="533"/>
      <c r="L1095" s="38"/>
      <c r="M1095" s="10"/>
      <c r="O1095" s="89"/>
    </row>
    <row r="1096" spans="1:15" ht="15.75">
      <c r="A1096" s="533"/>
      <c r="B1096" s="38"/>
      <c r="C1096" s="38"/>
      <c r="D1096" s="38"/>
      <c r="E1096" s="38"/>
      <c r="F1096" s="533"/>
      <c r="G1096" s="38"/>
      <c r="H1096" s="38"/>
      <c r="I1096" s="38"/>
      <c r="J1096" s="38"/>
      <c r="K1096" s="533"/>
      <c r="L1096" s="38"/>
      <c r="M1096" s="10"/>
      <c r="O1096" s="89"/>
    </row>
    <row r="1097" spans="1:15" ht="15.75">
      <c r="A1097" s="532"/>
      <c r="B1097" s="38"/>
      <c r="K1097" s="17"/>
      <c r="M1097" s="10"/>
      <c r="O1097" s="89"/>
    </row>
    <row r="1098" spans="1:15" ht="15.75">
      <c r="A1098" s="532"/>
      <c r="B1098" s="38"/>
      <c r="K1098" s="17"/>
      <c r="M1098" s="10"/>
      <c r="O1098" s="89"/>
    </row>
    <row r="1099" spans="1:15" ht="15.75">
      <c r="A1099" s="532"/>
      <c r="B1099" s="38"/>
      <c r="K1099" s="17"/>
      <c r="M1099" s="10"/>
      <c r="O1099" s="89"/>
    </row>
    <row r="1100" spans="1:15" ht="15.75">
      <c r="A1100" s="532"/>
      <c r="B1100" s="38"/>
      <c r="K1100" s="17"/>
      <c r="M1100" s="10"/>
      <c r="O1100" s="89"/>
    </row>
    <row r="1101" spans="1:15" ht="15.75">
      <c r="A1101" s="532"/>
      <c r="B1101" s="38"/>
      <c r="K1101" s="17"/>
      <c r="M1101" s="10"/>
      <c r="O1101" s="89"/>
    </row>
    <row r="1102" spans="1:15" ht="15.75">
      <c r="A1102" s="532"/>
      <c r="B1102" s="38"/>
      <c r="K1102" s="17"/>
      <c r="M1102" s="10"/>
      <c r="O1102" s="89"/>
    </row>
    <row r="1103" spans="1:15" ht="15.75">
      <c r="A1103" s="532"/>
      <c r="B1103" s="38"/>
      <c r="K1103" s="17"/>
      <c r="M1103" s="10"/>
      <c r="O1103" s="89"/>
    </row>
    <row r="1104" spans="1:15" ht="15.75">
      <c r="A1104" s="532"/>
      <c r="B1104" s="38"/>
      <c r="K1104" s="17"/>
      <c r="M1104" s="10"/>
      <c r="O1104" s="89"/>
    </row>
    <row r="1105" spans="1:15" ht="15.75">
      <c r="A1105" s="532"/>
      <c r="B1105" s="38"/>
      <c r="K1105" s="17"/>
      <c r="M1105" s="10"/>
      <c r="O1105" s="89"/>
    </row>
    <row r="1106" spans="1:15" ht="15.75">
      <c r="A1106" s="532"/>
      <c r="B1106" s="38"/>
      <c r="K1106" s="17"/>
      <c r="M1106" s="10"/>
      <c r="O1106" s="89"/>
    </row>
    <row r="1107" spans="1:15" ht="15.75">
      <c r="A1107" s="532"/>
      <c r="B1107" s="38"/>
      <c r="K1107" s="17"/>
      <c r="M1107" s="10"/>
      <c r="O1107" s="89"/>
    </row>
    <row r="1108" spans="1:15" ht="15.75">
      <c r="A1108" s="532"/>
      <c r="B1108" s="38"/>
      <c r="K1108" s="17"/>
      <c r="M1108" s="10"/>
      <c r="O1108" s="89"/>
    </row>
    <row r="1109" spans="1:15" ht="15.75">
      <c r="A1109" s="532"/>
      <c r="B1109" s="38"/>
      <c r="K1109" s="17"/>
      <c r="M1109" s="10"/>
      <c r="O1109" s="89"/>
    </row>
    <row r="1110" spans="1:15" ht="15.75">
      <c r="A1110" s="532"/>
      <c r="B1110" s="38"/>
      <c r="K1110" s="17"/>
      <c r="M1110" s="10"/>
      <c r="O1110" s="89"/>
    </row>
    <row r="1111" spans="1:15" ht="15.75">
      <c r="A1111" s="532"/>
      <c r="B1111" s="38"/>
      <c r="K1111" s="17"/>
      <c r="M1111" s="10"/>
      <c r="O1111" s="89"/>
    </row>
    <row r="1112" spans="1:15" ht="15.75">
      <c r="A1112" s="532"/>
      <c r="B1112" s="38"/>
      <c r="K1112" s="17"/>
      <c r="M1112" s="10"/>
      <c r="O1112" s="89"/>
    </row>
    <row r="1113" spans="1:15" ht="15.75">
      <c r="A1113" s="532"/>
      <c r="B1113" s="38"/>
      <c r="K1113" s="17"/>
      <c r="M1113" s="10"/>
      <c r="O1113" s="89"/>
    </row>
    <row r="1114" spans="1:15" ht="15.75">
      <c r="A1114" s="532"/>
      <c r="B1114" s="38"/>
      <c r="K1114" s="17"/>
      <c r="M1114" s="10"/>
      <c r="O1114" s="89"/>
    </row>
    <row r="1115" spans="1:15" ht="15.75">
      <c r="A1115" s="532"/>
      <c r="B1115" s="38"/>
      <c r="K1115" s="17"/>
      <c r="M1115" s="10"/>
      <c r="O1115" s="89"/>
    </row>
    <row r="1116" spans="1:15" ht="15.75">
      <c r="A1116" s="532"/>
      <c r="B1116" s="38"/>
      <c r="K1116" s="17"/>
      <c r="M1116" s="10"/>
      <c r="O1116" s="89"/>
    </row>
    <row r="1117" spans="1:15" s="38" customFormat="1" ht="23.25">
      <c r="A1117" s="531" t="s">
        <v>15</v>
      </c>
      <c r="K1117" s="89"/>
      <c r="M1117" s="10"/>
      <c r="O1117" s="399"/>
    </row>
    <row r="1118" spans="1:15" ht="15.75">
      <c r="A1118" s="533" t="s">
        <v>2645</v>
      </c>
      <c r="B1118" s="38"/>
      <c r="C1118" s="38"/>
      <c r="D1118" s="38"/>
      <c r="E1118" s="38"/>
      <c r="F1118" s="533" t="s">
        <v>2646</v>
      </c>
      <c r="G1118" s="38"/>
      <c r="H1118" s="38"/>
      <c r="I1118" s="38"/>
      <c r="J1118" s="38"/>
      <c r="K1118" s="533" t="s">
        <v>2647</v>
      </c>
      <c r="L1118" s="38"/>
      <c r="M1118" s="17"/>
      <c r="O1118" s="400"/>
    </row>
    <row r="1119" spans="1:15" ht="15.75">
      <c r="A1119" s="178"/>
      <c r="C1119" s="38"/>
      <c r="D1119" s="38"/>
      <c r="E1119" s="38"/>
      <c r="F1119" s="178" t="s">
        <v>717</v>
      </c>
      <c r="G1119" t="s">
        <v>4457</v>
      </c>
      <c r="H1119" s="38"/>
      <c r="I1119" s="38"/>
      <c r="J1119" s="38"/>
      <c r="K1119" s="178" t="s">
        <v>717</v>
      </c>
      <c r="L1119" t="s">
        <v>4458</v>
      </c>
      <c r="M1119" s="38"/>
      <c r="N1119" s="38"/>
      <c r="O1119" s="400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4662</v>
      </c>
      <c r="M1120" s="38"/>
      <c r="N1120" s="25"/>
      <c r="O1120" s="400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4762</v>
      </c>
      <c r="O1121" s="400"/>
    </row>
    <row r="1122" spans="1:15" ht="15.75">
      <c r="A1122" s="178"/>
      <c r="C1122" s="38"/>
      <c r="D1122" s="38"/>
      <c r="E1122" s="38"/>
      <c r="F1122" s="533"/>
      <c r="G1122" s="38"/>
      <c r="H1122" s="38"/>
      <c r="I1122" s="38"/>
      <c r="J1122" s="38"/>
      <c r="K1122" s="178" t="s">
        <v>718</v>
      </c>
      <c r="L1122" t="s">
        <v>5165</v>
      </c>
      <c r="O1122" s="400"/>
    </row>
    <row r="1123" spans="1:15" ht="15.75">
      <c r="A1123" s="178"/>
      <c r="C1123" s="38"/>
      <c r="D1123" s="38"/>
      <c r="E1123" s="38"/>
      <c r="F1123" s="533"/>
      <c r="G1123" s="38"/>
      <c r="H1123" s="38"/>
      <c r="I1123" s="38"/>
      <c r="J1123" s="38"/>
      <c r="K1123" s="178" t="s">
        <v>717</v>
      </c>
      <c r="L1123" t="s">
        <v>5161</v>
      </c>
      <c r="O1123" s="400"/>
    </row>
    <row r="1124" spans="1:15" ht="15.75">
      <c r="A1124" s="533"/>
      <c r="B1124" s="38"/>
      <c r="C1124" s="38"/>
      <c r="D1124" s="38"/>
      <c r="E1124" s="38"/>
      <c r="F1124" s="533"/>
      <c r="G1124" s="38"/>
      <c r="H1124" s="38"/>
      <c r="I1124" s="38"/>
      <c r="J1124" s="38"/>
      <c r="K1124" s="178"/>
      <c r="M1124" s="17"/>
      <c r="O1124" s="400"/>
    </row>
    <row r="1125" spans="1:15" ht="15.75">
      <c r="A1125" s="533"/>
      <c r="B1125" s="38"/>
      <c r="C1125" s="38"/>
      <c r="D1125" s="38"/>
      <c r="E1125" s="38"/>
      <c r="F1125" s="533"/>
      <c r="G1125" s="38"/>
      <c r="H1125" s="38"/>
      <c r="I1125" s="38"/>
      <c r="J1125" s="38"/>
      <c r="K1125" s="178"/>
      <c r="M1125" s="17"/>
      <c r="O1125" s="400"/>
    </row>
    <row r="1126" spans="1:15" ht="15.75">
      <c r="A1126" s="533"/>
      <c r="B1126" s="38"/>
      <c r="C1126" s="38"/>
      <c r="D1126" s="38"/>
      <c r="E1126" s="38"/>
      <c r="F1126" s="533"/>
      <c r="G1126" s="38"/>
      <c r="H1126" s="38"/>
      <c r="I1126" s="38"/>
      <c r="J1126" s="38"/>
      <c r="K1126" s="178"/>
      <c r="M1126" s="17"/>
      <c r="O1126" s="400"/>
    </row>
    <row r="1127" spans="1:15" ht="15.75">
      <c r="A1127" s="533"/>
      <c r="B1127" s="38"/>
      <c r="C1127" s="38"/>
      <c r="D1127" s="38"/>
      <c r="E1127" s="38"/>
      <c r="F1127" s="533"/>
      <c r="G1127" s="38"/>
      <c r="H1127" s="38"/>
      <c r="I1127" s="38"/>
      <c r="J1127" s="38"/>
      <c r="K1127" s="178"/>
      <c r="M1127" s="17"/>
      <c r="O1127" s="400"/>
    </row>
    <row r="1128" spans="1:15" ht="15.75">
      <c r="A1128" s="533"/>
      <c r="B1128" s="38"/>
      <c r="C1128" s="38"/>
      <c r="D1128" s="38"/>
      <c r="E1128" s="38"/>
      <c r="F1128" s="533"/>
      <c r="G1128" s="38"/>
      <c r="H1128" s="38"/>
      <c r="I1128" s="38"/>
      <c r="J1128" s="38"/>
      <c r="K1128" s="178"/>
      <c r="M1128" s="17"/>
      <c r="O1128" s="400"/>
    </row>
    <row r="1129" spans="1:15" ht="15.75">
      <c r="A1129" s="533"/>
      <c r="B1129" s="38"/>
      <c r="C1129" s="38"/>
      <c r="D1129" s="38"/>
      <c r="E1129" s="38"/>
      <c r="F1129" s="533"/>
      <c r="G1129" s="38"/>
      <c r="H1129" s="38"/>
      <c r="I1129" s="38"/>
      <c r="J1129" s="38"/>
      <c r="K1129" s="178"/>
      <c r="M1129" s="17"/>
      <c r="O1129" s="400"/>
    </row>
    <row r="1130" spans="1:15" ht="15.75">
      <c r="A1130" s="533"/>
      <c r="B1130" s="38"/>
      <c r="C1130" s="38"/>
      <c r="D1130" s="38"/>
      <c r="E1130" s="38"/>
      <c r="F1130" s="533"/>
      <c r="G1130" s="38"/>
      <c r="H1130" s="38"/>
      <c r="I1130" s="38"/>
      <c r="J1130" s="38"/>
      <c r="K1130" s="178"/>
      <c r="M1130" s="17"/>
      <c r="O1130" s="400"/>
    </row>
    <row r="1131" spans="1:15" ht="15.75">
      <c r="A1131" s="533"/>
      <c r="B1131" s="38"/>
      <c r="C1131" s="38"/>
      <c r="D1131" s="38"/>
      <c r="E1131" s="38"/>
      <c r="F1131" s="533"/>
      <c r="G1131" s="38"/>
      <c r="H1131" s="38"/>
      <c r="I1131" s="38"/>
      <c r="J1131" s="38"/>
      <c r="K1131" s="178"/>
      <c r="M1131" s="17"/>
      <c r="O1131" s="400"/>
    </row>
    <row r="1132" spans="1:15" ht="15.75">
      <c r="A1132" s="533"/>
      <c r="B1132" s="38"/>
      <c r="C1132" s="38"/>
      <c r="D1132" s="38"/>
      <c r="E1132" s="38"/>
      <c r="F1132" s="533"/>
      <c r="G1132" s="38"/>
      <c r="H1132" s="38"/>
      <c r="I1132" s="38"/>
      <c r="J1132" s="38"/>
      <c r="K1132" s="533"/>
      <c r="L1132" s="38"/>
      <c r="M1132" s="17"/>
      <c r="O1132" s="400"/>
    </row>
    <row r="1133" spans="1:15" ht="15.75">
      <c r="A1133" s="533"/>
      <c r="B1133" s="38"/>
      <c r="C1133" s="38"/>
      <c r="D1133" s="38"/>
      <c r="E1133" s="38"/>
      <c r="F1133" s="533"/>
      <c r="G1133" s="38"/>
      <c r="H1133" s="38"/>
      <c r="I1133" s="38"/>
      <c r="J1133" s="38"/>
      <c r="K1133" s="533"/>
      <c r="L1133" s="38"/>
      <c r="M1133" s="17"/>
      <c r="O1133" s="400"/>
    </row>
    <row r="1134" spans="1:15" ht="15.75">
      <c r="A1134" s="533"/>
      <c r="B1134" s="38"/>
      <c r="C1134" s="38"/>
      <c r="D1134" s="38"/>
      <c r="E1134" s="38"/>
      <c r="F1134" s="533"/>
      <c r="G1134" s="38"/>
      <c r="H1134" s="38"/>
      <c r="I1134" s="38"/>
      <c r="J1134" s="38"/>
      <c r="K1134" s="533"/>
      <c r="L1134" s="38"/>
      <c r="M1134" s="17"/>
      <c r="O1134" s="400"/>
    </row>
    <row r="1135" spans="1:15" ht="15.75">
      <c r="A1135" s="533"/>
      <c r="B1135" s="38"/>
      <c r="C1135" s="38"/>
      <c r="D1135" s="38"/>
      <c r="E1135" s="38"/>
      <c r="F1135" s="533"/>
      <c r="G1135" s="38"/>
      <c r="H1135" s="38"/>
      <c r="I1135" s="38"/>
      <c r="J1135" s="38"/>
      <c r="K1135" s="533"/>
      <c r="L1135" s="38"/>
      <c r="M1135" s="17"/>
      <c r="O1135" s="400"/>
    </row>
    <row r="1136" spans="1:15" ht="15.75">
      <c r="A1136" s="533"/>
      <c r="B1136" s="38"/>
      <c r="C1136" s="38"/>
      <c r="D1136" s="38"/>
      <c r="E1136" s="38"/>
      <c r="F1136" s="533"/>
      <c r="G1136" s="38"/>
      <c r="H1136" s="38"/>
      <c r="I1136" s="38"/>
      <c r="J1136" s="38"/>
      <c r="K1136" s="533"/>
      <c r="L1136" s="38"/>
      <c r="M1136" s="17"/>
      <c r="O1136" s="400"/>
    </row>
    <row r="1137" spans="1:15" ht="15.75">
      <c r="A1137" s="532"/>
      <c r="B1137" s="38"/>
      <c r="K1137" s="10"/>
      <c r="M1137" s="17"/>
      <c r="O1137" s="400"/>
    </row>
    <row r="1138" spans="1:15" ht="15.75">
      <c r="A1138" s="532"/>
      <c r="B1138" s="38"/>
      <c r="K1138" s="10"/>
      <c r="M1138" s="17"/>
      <c r="O1138" s="400"/>
    </row>
    <row r="1139" spans="1:15" ht="15.75">
      <c r="A1139" s="532"/>
      <c r="B1139" s="38"/>
      <c r="K1139" s="10"/>
      <c r="M1139" s="17"/>
      <c r="O1139" s="400"/>
    </row>
    <row r="1140" spans="1:15" ht="15.75">
      <c r="A1140" s="532"/>
      <c r="B1140" s="38"/>
      <c r="K1140" s="10"/>
      <c r="M1140" s="17"/>
      <c r="O1140" s="400"/>
    </row>
    <row r="1141" spans="1:15" ht="15.75">
      <c r="A1141" s="532"/>
      <c r="B1141" s="38"/>
      <c r="K1141" s="10"/>
      <c r="M1141" s="17"/>
      <c r="O1141" s="400"/>
    </row>
    <row r="1142" spans="1:15" ht="15.75">
      <c r="A1142" s="532"/>
      <c r="B1142" s="38"/>
      <c r="K1142" s="10"/>
      <c r="M1142" s="17"/>
      <c r="O1142" s="400"/>
    </row>
    <row r="1143" spans="1:15" ht="15.75">
      <c r="A1143" s="532"/>
      <c r="B1143" s="38"/>
      <c r="K1143" s="10"/>
      <c r="M1143" s="17"/>
      <c r="O1143" s="400"/>
    </row>
    <row r="1144" spans="1:15" ht="15.75">
      <c r="A1144" s="532"/>
      <c r="B1144" s="38"/>
      <c r="K1144" s="10"/>
      <c r="M1144" s="17"/>
      <c r="O1144" s="400"/>
    </row>
    <row r="1145" spans="1:15" ht="15.75">
      <c r="A1145" s="532"/>
      <c r="B1145" s="38"/>
      <c r="K1145" s="10"/>
      <c r="M1145" s="17"/>
      <c r="O1145" s="400"/>
    </row>
    <row r="1146" spans="1:15" ht="15.75">
      <c r="A1146" s="532"/>
      <c r="B1146" s="38"/>
      <c r="K1146" s="10"/>
      <c r="M1146" s="17"/>
      <c r="O1146" s="400"/>
    </row>
    <row r="1147" spans="1:15" s="38" customFormat="1" ht="15.75">
      <c r="A1147" s="532"/>
      <c r="K1147" s="17"/>
      <c r="M1147" s="10"/>
      <c r="O1147" s="400"/>
    </row>
    <row r="1148" spans="1:15" s="38" customFormat="1" ht="23.25">
      <c r="A1148" s="531" t="s">
        <v>2725</v>
      </c>
      <c r="K1148" s="399"/>
      <c r="M1148" s="17"/>
      <c r="O1148" s="89"/>
    </row>
    <row r="1149" spans="1:15" ht="15.75">
      <c r="A1149" s="533" t="s">
        <v>2645</v>
      </c>
      <c r="B1149" s="38"/>
      <c r="C1149" s="38"/>
      <c r="D1149" s="38"/>
      <c r="E1149" s="38"/>
      <c r="F1149" s="533" t="s">
        <v>2646</v>
      </c>
      <c r="G1149" s="38"/>
      <c r="H1149" s="38"/>
      <c r="I1149" s="38"/>
      <c r="J1149" s="38"/>
      <c r="K1149" s="533" t="s">
        <v>2647</v>
      </c>
      <c r="L1149" s="38"/>
      <c r="M1149" s="399"/>
    </row>
    <row r="1150" spans="1:15" ht="15.75">
      <c r="A1150" s="178" t="s">
        <v>716</v>
      </c>
      <c r="B1150" t="s">
        <v>4607</v>
      </c>
      <c r="C1150" s="38"/>
      <c r="D1150" s="38"/>
      <c r="E1150" s="38"/>
      <c r="F1150" s="178" t="s">
        <v>718</v>
      </c>
      <c r="G1150" t="s">
        <v>4412</v>
      </c>
      <c r="H1150" s="38"/>
      <c r="I1150" s="38"/>
      <c r="J1150" s="38"/>
      <c r="K1150" s="178" t="s">
        <v>717</v>
      </c>
      <c r="L1150" t="s">
        <v>4398</v>
      </c>
      <c r="M1150" s="38"/>
      <c r="N1150" s="38"/>
      <c r="O1150" s="38"/>
    </row>
    <row r="1151" spans="1:15" ht="15.75">
      <c r="A1151" s="178" t="s">
        <v>718</v>
      </c>
      <c r="B1151" t="s">
        <v>4664</v>
      </c>
      <c r="E1151" s="38"/>
      <c r="F1151" s="178" t="s">
        <v>717</v>
      </c>
      <c r="G1151" t="s">
        <v>4608</v>
      </c>
      <c r="H1151" s="399"/>
      <c r="J1151" s="38"/>
      <c r="K1151" s="178" t="s">
        <v>718</v>
      </c>
      <c r="L1151" t="s">
        <v>4392</v>
      </c>
      <c r="M1151" s="38"/>
      <c r="N1151" s="38"/>
    </row>
    <row r="1152" spans="1:15" ht="15.75">
      <c r="A1152" s="178" t="s">
        <v>717</v>
      </c>
      <c r="B1152" t="s">
        <v>4713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4459</v>
      </c>
    </row>
    <row r="1153" spans="1:15" ht="15.75">
      <c r="A1153" s="178"/>
      <c r="C1153" s="38"/>
      <c r="D1153" s="38"/>
      <c r="E1153" s="38"/>
      <c r="F1153" s="533"/>
      <c r="I1153" s="38"/>
      <c r="J1153" s="38"/>
      <c r="K1153" s="178" t="s">
        <v>717</v>
      </c>
      <c r="L1153" t="s">
        <v>4546</v>
      </c>
    </row>
    <row r="1154" spans="1:15" ht="15.75">
      <c r="A1154" s="178"/>
      <c r="C1154" s="38"/>
      <c r="D1154" s="38"/>
      <c r="E1154" s="38"/>
      <c r="F1154" s="533"/>
      <c r="G1154" s="38"/>
      <c r="H1154" s="38"/>
      <c r="I1154" s="38"/>
      <c r="J1154" s="38"/>
      <c r="K1154" s="178" t="s">
        <v>718</v>
      </c>
      <c r="L1154" t="s">
        <v>4550</v>
      </c>
      <c r="M1154" s="38"/>
      <c r="N1154" s="38"/>
      <c r="O1154" s="38"/>
    </row>
    <row r="1155" spans="1:15" ht="15.75">
      <c r="A1155" s="533"/>
      <c r="B1155" s="38"/>
      <c r="C1155" s="38"/>
      <c r="D1155" s="38"/>
      <c r="E1155" s="38"/>
      <c r="F1155" s="533"/>
      <c r="G1155" s="38"/>
      <c r="H1155" s="38"/>
      <c r="I1155" s="38"/>
      <c r="J1155" s="38"/>
      <c r="K1155" s="178" t="s">
        <v>716</v>
      </c>
      <c r="L1155" t="s">
        <v>4604</v>
      </c>
      <c r="M1155" s="399"/>
    </row>
    <row r="1156" spans="1:15" ht="15.75">
      <c r="A1156" s="533"/>
      <c r="B1156" s="38"/>
      <c r="C1156" s="38"/>
      <c r="D1156" s="38"/>
      <c r="E1156" s="38"/>
      <c r="F1156" s="533"/>
      <c r="G1156" s="38"/>
      <c r="H1156" s="38"/>
      <c r="I1156" s="38"/>
      <c r="J1156" s="38"/>
      <c r="K1156" s="178" t="s">
        <v>716</v>
      </c>
      <c r="L1156" t="s">
        <v>4609</v>
      </c>
      <c r="M1156" s="399"/>
    </row>
    <row r="1157" spans="1:15" ht="15.75">
      <c r="A1157" s="533"/>
      <c r="B1157" s="38"/>
      <c r="C1157" s="38"/>
      <c r="D1157" s="38"/>
      <c r="E1157" s="38"/>
      <c r="F1157" s="533"/>
      <c r="G1157" s="38"/>
      <c r="H1157" s="38"/>
      <c r="I1157" s="38"/>
      <c r="J1157" s="38"/>
      <c r="K1157" s="178" t="s">
        <v>717</v>
      </c>
      <c r="L1157" t="s">
        <v>4671</v>
      </c>
      <c r="M1157" s="38"/>
      <c r="N1157" s="38"/>
      <c r="O1157" s="38"/>
    </row>
    <row r="1158" spans="1:15" ht="15.75">
      <c r="A1158" s="533"/>
      <c r="B1158" s="38"/>
      <c r="C1158" s="38"/>
      <c r="D1158" s="38"/>
      <c r="E1158" s="38"/>
      <c r="F1158" s="533"/>
      <c r="G1158" s="38"/>
      <c r="H1158" s="38"/>
      <c r="I1158" s="38"/>
      <c r="J1158" s="38"/>
      <c r="K1158" s="178" t="s">
        <v>717</v>
      </c>
      <c r="L1158" t="s">
        <v>4661</v>
      </c>
      <c r="M1158" s="38"/>
      <c r="N1158" s="38"/>
      <c r="O1158" s="38"/>
    </row>
    <row r="1159" spans="1:15" ht="15.75">
      <c r="A1159" s="533"/>
      <c r="B1159" s="38"/>
      <c r="C1159" s="38"/>
      <c r="D1159" s="38"/>
      <c r="E1159" s="38"/>
      <c r="F1159" s="533"/>
      <c r="G1159" s="38"/>
      <c r="H1159" s="38"/>
      <c r="I1159" s="38"/>
      <c r="J1159" s="38"/>
      <c r="K1159" s="178" t="s">
        <v>717</v>
      </c>
      <c r="L1159" t="s">
        <v>4770</v>
      </c>
    </row>
    <row r="1160" spans="1:15" ht="15.75">
      <c r="A1160" s="533"/>
      <c r="B1160" s="38"/>
      <c r="C1160" s="38"/>
      <c r="D1160" s="38"/>
      <c r="E1160" s="38"/>
      <c r="F1160" s="533"/>
      <c r="G1160" s="38"/>
      <c r="H1160" s="38"/>
      <c r="I1160" s="38"/>
      <c r="J1160" s="38"/>
      <c r="K1160" s="178" t="s">
        <v>717</v>
      </c>
      <c r="L1160" t="s">
        <v>4771</v>
      </c>
    </row>
    <row r="1161" spans="1:15" ht="15.75">
      <c r="A1161" s="533"/>
      <c r="B1161" s="38"/>
      <c r="C1161" s="38"/>
      <c r="D1161" s="38"/>
      <c r="E1161" s="38"/>
      <c r="F1161" s="533"/>
      <c r="G1161" s="38"/>
      <c r="H1161" s="38"/>
      <c r="I1161" s="38"/>
      <c r="J1161" s="38"/>
      <c r="K1161" s="178" t="s">
        <v>716</v>
      </c>
      <c r="L1161" t="s">
        <v>4986</v>
      </c>
      <c r="M1161" s="399"/>
    </row>
    <row r="1162" spans="1:15" ht="15.75">
      <c r="A1162" s="533"/>
      <c r="B1162" s="38"/>
      <c r="C1162" s="38"/>
      <c r="D1162" s="38"/>
      <c r="E1162" s="38"/>
      <c r="F1162" s="533"/>
      <c r="G1162" s="38"/>
      <c r="H1162" s="38"/>
      <c r="I1162" s="38"/>
      <c r="J1162" s="38"/>
      <c r="K1162" s="178" t="s">
        <v>716</v>
      </c>
      <c r="L1162" t="s">
        <v>4994</v>
      </c>
      <c r="M1162" s="399"/>
    </row>
    <row r="1163" spans="1:15" ht="15.75">
      <c r="A1163" s="533"/>
      <c r="B1163" s="38"/>
      <c r="C1163" s="38"/>
      <c r="D1163" s="38"/>
      <c r="E1163" s="38"/>
      <c r="F1163" s="533"/>
      <c r="G1163" s="38"/>
      <c r="H1163" s="38"/>
      <c r="I1163" s="38"/>
      <c r="J1163" s="38"/>
      <c r="K1163" s="178" t="s">
        <v>717</v>
      </c>
      <c r="L1163" t="s">
        <v>5030</v>
      </c>
    </row>
    <row r="1164" spans="1:15" ht="15.75">
      <c r="A1164" s="533"/>
      <c r="B1164" s="38"/>
      <c r="C1164" s="38"/>
      <c r="D1164" s="38"/>
      <c r="E1164" s="38"/>
      <c r="F1164" s="533"/>
      <c r="G1164" s="38"/>
      <c r="H1164" s="38"/>
      <c r="I1164" s="38"/>
      <c r="J1164" s="38"/>
      <c r="K1164" s="178" t="s">
        <v>717</v>
      </c>
      <c r="L1164" t="s">
        <v>5031</v>
      </c>
    </row>
    <row r="1165" spans="1:15" ht="15.75">
      <c r="A1165" s="533"/>
      <c r="B1165" s="38"/>
      <c r="C1165" s="38"/>
      <c r="D1165" s="38"/>
      <c r="E1165" s="38"/>
      <c r="F1165" s="533"/>
      <c r="G1165" s="38"/>
      <c r="H1165" s="38"/>
      <c r="I1165" s="38"/>
      <c r="J1165" s="38"/>
      <c r="K1165" s="178" t="s">
        <v>717</v>
      </c>
      <c r="L1165" t="s">
        <v>5166</v>
      </c>
      <c r="M1165" s="38"/>
      <c r="N1165" s="38"/>
    </row>
    <row r="1166" spans="1:15" ht="15.75">
      <c r="A1166" s="533"/>
      <c r="B1166" s="38"/>
      <c r="C1166" s="38"/>
      <c r="D1166" s="38"/>
      <c r="E1166" s="38"/>
      <c r="F1166" s="533"/>
      <c r="G1166" s="38"/>
      <c r="H1166" s="38"/>
      <c r="I1166" s="38"/>
      <c r="J1166" s="38"/>
      <c r="K1166" s="178" t="s">
        <v>718</v>
      </c>
      <c r="L1166" t="s">
        <v>5167</v>
      </c>
      <c r="M1166" s="38"/>
      <c r="N1166" s="38"/>
    </row>
    <row r="1167" spans="1:15" ht="15.75">
      <c r="A1167" s="533"/>
      <c r="B1167" s="38"/>
      <c r="C1167" s="38"/>
      <c r="D1167" s="38"/>
      <c r="E1167" s="38"/>
      <c r="F1167" s="533"/>
      <c r="G1167" s="38"/>
      <c r="H1167" s="38"/>
      <c r="I1167" s="38"/>
      <c r="J1167" s="38"/>
      <c r="K1167" s="533"/>
      <c r="L1167" s="38"/>
      <c r="M1167" s="399"/>
    </row>
    <row r="1168" spans="1:15" ht="15.75">
      <c r="A1168" s="533"/>
      <c r="B1168" s="38"/>
      <c r="C1168" s="38"/>
      <c r="D1168" s="38"/>
      <c r="E1168" s="38"/>
      <c r="F1168" s="533"/>
      <c r="G1168" s="38"/>
      <c r="H1168" s="38"/>
      <c r="I1168" s="38"/>
      <c r="J1168" s="38"/>
      <c r="K1168" s="533"/>
      <c r="L1168" s="38"/>
      <c r="M1168" s="399"/>
    </row>
    <row r="1169" spans="1:13" ht="15.75">
      <c r="A1169" s="533"/>
      <c r="B1169" s="38"/>
      <c r="C1169" s="38"/>
      <c r="D1169" s="38"/>
      <c r="E1169" s="38"/>
      <c r="F1169" s="533"/>
      <c r="G1169" s="38"/>
      <c r="H1169" s="38"/>
      <c r="I1169" s="38"/>
      <c r="J1169" s="38"/>
      <c r="K1169" s="533"/>
      <c r="L1169" s="38"/>
      <c r="M1169" s="399"/>
    </row>
    <row r="1170" spans="1:13" ht="15.75">
      <c r="A1170" s="533"/>
      <c r="B1170" s="38"/>
      <c r="C1170" s="38"/>
      <c r="D1170" s="38"/>
      <c r="E1170" s="38"/>
      <c r="F1170" s="533"/>
      <c r="G1170" s="38"/>
      <c r="H1170" s="38"/>
      <c r="I1170" s="38"/>
      <c r="J1170" s="38"/>
      <c r="K1170" s="533"/>
      <c r="L1170" s="38"/>
      <c r="M1170" s="399"/>
    </row>
    <row r="1171" spans="1:13" ht="15.75">
      <c r="A1171" s="533"/>
      <c r="B1171" s="38"/>
      <c r="C1171" s="38"/>
      <c r="D1171" s="38"/>
      <c r="E1171" s="38"/>
      <c r="F1171" s="533"/>
      <c r="G1171" s="38"/>
      <c r="H1171" s="38"/>
      <c r="I1171" s="38"/>
      <c r="J1171" s="38"/>
      <c r="K1171" s="533"/>
      <c r="L1171" s="38"/>
      <c r="M1171" s="399"/>
    </row>
    <row r="1172" spans="1:13" ht="15.75">
      <c r="A1172" s="533"/>
      <c r="B1172" s="38"/>
      <c r="C1172" s="38"/>
      <c r="D1172" s="38"/>
      <c r="E1172" s="38"/>
      <c r="F1172" s="533"/>
      <c r="G1172" s="38"/>
      <c r="H1172" s="38"/>
      <c r="I1172" s="38"/>
      <c r="J1172" s="38"/>
      <c r="K1172" s="533"/>
      <c r="L1172" s="38"/>
      <c r="M1172" s="399"/>
    </row>
    <row r="1173" spans="1:13" ht="15.75">
      <c r="A1173" s="533"/>
      <c r="B1173" s="38"/>
      <c r="C1173" s="38"/>
      <c r="D1173" s="38"/>
      <c r="E1173" s="38"/>
      <c r="F1173" s="533"/>
      <c r="G1173" s="38"/>
      <c r="H1173" s="38"/>
      <c r="I1173" s="38"/>
      <c r="J1173" s="38"/>
      <c r="K1173" s="533"/>
      <c r="L1173" s="38"/>
      <c r="M1173" s="399"/>
    </row>
    <row r="1174" spans="1:13" ht="15.75">
      <c r="A1174" s="533"/>
      <c r="B1174" s="38"/>
      <c r="C1174" s="38"/>
      <c r="D1174" s="38"/>
      <c r="E1174" s="38"/>
      <c r="F1174" s="533"/>
      <c r="G1174" s="38"/>
      <c r="H1174" s="38"/>
      <c r="I1174" s="38"/>
      <c r="J1174" s="38"/>
      <c r="K1174" s="533"/>
      <c r="L1174" s="38"/>
      <c r="M1174" s="399"/>
    </row>
    <row r="1175" spans="1:13" ht="15.75">
      <c r="A1175" s="533"/>
      <c r="B1175" s="38"/>
      <c r="C1175" s="38"/>
      <c r="D1175" s="38"/>
      <c r="E1175" s="38"/>
      <c r="F1175" s="533"/>
      <c r="G1175" s="38"/>
      <c r="H1175" s="38"/>
      <c r="I1175" s="38"/>
      <c r="J1175" s="38"/>
      <c r="K1175" s="533"/>
      <c r="L1175" s="38"/>
      <c r="M1175" s="399"/>
    </row>
    <row r="1176" spans="1:13" ht="15.75">
      <c r="A1176" s="533"/>
      <c r="B1176" s="38"/>
      <c r="C1176" s="38"/>
      <c r="D1176" s="38"/>
      <c r="E1176" s="38"/>
      <c r="F1176" s="533"/>
      <c r="G1176" s="38"/>
      <c r="H1176" s="38"/>
      <c r="I1176" s="38"/>
      <c r="J1176" s="38"/>
      <c r="K1176" s="533"/>
      <c r="L1176" s="38"/>
      <c r="M1176" s="399"/>
    </row>
    <row r="1177" spans="1:13" ht="15.75">
      <c r="A1177" s="533"/>
      <c r="B1177" s="38"/>
      <c r="C1177" s="38"/>
      <c r="D1177" s="38"/>
      <c r="E1177" s="38"/>
      <c r="F1177" s="533"/>
      <c r="G1177" s="38"/>
      <c r="H1177" s="38"/>
      <c r="I1177" s="38"/>
      <c r="J1177" s="38"/>
      <c r="K1177" s="533"/>
      <c r="L1177" s="38"/>
      <c r="M1177" s="399"/>
    </row>
    <row r="1178" spans="1:13" ht="15.75">
      <c r="A1178" s="533"/>
      <c r="B1178" s="38"/>
      <c r="C1178" s="38"/>
      <c r="D1178" s="38"/>
      <c r="E1178" s="38"/>
      <c r="F1178" s="533"/>
      <c r="G1178" s="38"/>
      <c r="H1178" s="38"/>
      <c r="I1178" s="38"/>
      <c r="J1178" s="38"/>
      <c r="K1178" s="533"/>
      <c r="L1178" s="38"/>
      <c r="M1178" s="399"/>
    </row>
    <row r="1179" spans="1:13" ht="23.25">
      <c r="A1179" s="531" t="s">
        <v>3627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9"/>
      <c r="L1179" s="38"/>
      <c r="M1179" s="399"/>
    </row>
    <row r="1180" spans="1:13" ht="15.75">
      <c r="A1180" s="533" t="s">
        <v>2645</v>
      </c>
      <c r="B1180" s="38"/>
      <c r="C1180" s="38"/>
      <c r="D1180" s="38"/>
      <c r="E1180" s="38"/>
      <c r="F1180" s="533" t="s">
        <v>2646</v>
      </c>
      <c r="G1180" s="38"/>
      <c r="H1180" s="38"/>
      <c r="I1180" s="38"/>
      <c r="J1180" s="38"/>
      <c r="K1180" s="533" t="s">
        <v>2647</v>
      </c>
      <c r="L1180" s="38"/>
      <c r="M1180" s="399"/>
    </row>
    <row r="1181" spans="1:13" ht="15.75">
      <c r="A1181" s="178" t="s">
        <v>717</v>
      </c>
      <c r="B1181" s="539" t="s">
        <v>4404</v>
      </c>
      <c r="C1181" s="38"/>
      <c r="D1181" s="38"/>
      <c r="E1181" s="38"/>
      <c r="F1181" s="178" t="s">
        <v>717</v>
      </c>
      <c r="G1181" t="s">
        <v>4773</v>
      </c>
      <c r="H1181" s="399"/>
      <c r="I1181" s="38"/>
      <c r="J1181" s="38"/>
      <c r="K1181" s="178" t="s">
        <v>718</v>
      </c>
      <c r="L1181" t="s">
        <v>4866</v>
      </c>
    </row>
    <row r="1182" spans="1:13" ht="15.75">
      <c r="A1182" s="178"/>
      <c r="C1182" s="38"/>
      <c r="D1182" s="38"/>
      <c r="E1182" s="38"/>
      <c r="F1182" s="178" t="s">
        <v>718</v>
      </c>
      <c r="G1182" t="s">
        <v>5046</v>
      </c>
      <c r="H1182" s="38"/>
      <c r="I1182" s="38"/>
      <c r="J1182" s="38"/>
      <c r="K1182" s="178" t="s">
        <v>716</v>
      </c>
      <c r="L1182" t="s">
        <v>5044</v>
      </c>
      <c r="M1182" s="399"/>
    </row>
    <row r="1183" spans="1:13" ht="15.75">
      <c r="A1183" s="178"/>
      <c r="C1183" s="38"/>
      <c r="D1183" s="38"/>
      <c r="E1183" s="38"/>
      <c r="F1183" s="533"/>
      <c r="G1183" s="38"/>
      <c r="H1183" s="38"/>
      <c r="I1183" s="38"/>
      <c r="J1183" s="38"/>
      <c r="K1183" s="178" t="s">
        <v>716</v>
      </c>
      <c r="L1183" t="s">
        <v>5045</v>
      </c>
      <c r="M1183" s="399"/>
    </row>
    <row r="1184" spans="1:13" ht="15.75">
      <c r="A1184" s="178"/>
      <c r="C1184" s="38"/>
      <c r="D1184" s="38"/>
      <c r="E1184" s="38"/>
      <c r="F1184" s="533"/>
      <c r="G1184" s="38"/>
      <c r="H1184" s="38"/>
      <c r="I1184" s="38"/>
      <c r="J1184" s="38"/>
      <c r="K1184" s="178" t="s">
        <v>718</v>
      </c>
      <c r="L1184" t="s">
        <v>5168</v>
      </c>
    </row>
    <row r="1185" spans="1:13" ht="15.75">
      <c r="A1185" s="178"/>
      <c r="C1185" s="38"/>
      <c r="D1185" s="38"/>
      <c r="E1185" s="38"/>
      <c r="F1185" s="533"/>
      <c r="G1185" s="38"/>
      <c r="H1185" s="38"/>
      <c r="I1185" s="38"/>
      <c r="J1185" s="38"/>
      <c r="K1185" s="178"/>
      <c r="M1185" s="399"/>
    </row>
    <row r="1186" spans="1:13" ht="15.75">
      <c r="A1186" s="178"/>
      <c r="C1186" s="38"/>
      <c r="D1186" s="38"/>
      <c r="E1186" s="38"/>
      <c r="F1186" s="533"/>
      <c r="G1186" s="38"/>
      <c r="H1186" s="38"/>
      <c r="I1186" s="38"/>
      <c r="J1186" s="38"/>
      <c r="K1186" s="178"/>
      <c r="M1186" s="399"/>
    </row>
    <row r="1187" spans="1:13" ht="15.75">
      <c r="A1187" s="178"/>
      <c r="C1187" s="38"/>
      <c r="D1187" s="38"/>
      <c r="E1187" s="38"/>
      <c r="F1187" s="533"/>
      <c r="G1187" s="38"/>
      <c r="H1187" s="38"/>
      <c r="I1187" s="38"/>
      <c r="J1187" s="38"/>
      <c r="K1187" s="178"/>
      <c r="M1187" s="399"/>
    </row>
    <row r="1188" spans="1:13" ht="15.75">
      <c r="A1188" s="178"/>
      <c r="C1188" s="38"/>
      <c r="D1188" s="38"/>
      <c r="E1188" s="38"/>
      <c r="F1188" s="533"/>
      <c r="G1188" s="38"/>
      <c r="H1188" s="38"/>
      <c r="I1188" s="38"/>
      <c r="J1188" s="38"/>
      <c r="K1188" s="178"/>
      <c r="M1188" s="399"/>
    </row>
    <row r="1189" spans="1:13" ht="15.75">
      <c r="A1189" s="178"/>
      <c r="C1189" s="38"/>
      <c r="D1189" s="38"/>
      <c r="E1189" s="38"/>
      <c r="F1189" s="533"/>
      <c r="G1189" s="38"/>
      <c r="H1189" s="38"/>
      <c r="I1189" s="38"/>
      <c r="J1189" s="38"/>
      <c r="K1189" s="533"/>
      <c r="L1189" s="38"/>
      <c r="M1189" s="399"/>
    </row>
    <row r="1190" spans="1:13" ht="15.75">
      <c r="A1190" s="178"/>
      <c r="C1190" s="38"/>
      <c r="D1190" s="38"/>
      <c r="E1190" s="38"/>
      <c r="F1190" s="533"/>
      <c r="G1190" s="38"/>
      <c r="H1190" s="38"/>
      <c r="I1190" s="38"/>
      <c r="J1190" s="38"/>
      <c r="K1190" s="533"/>
      <c r="L1190" s="38"/>
      <c r="M1190" s="399"/>
    </row>
    <row r="1191" spans="1:13" ht="15.75">
      <c r="A1191" s="178"/>
      <c r="C1191" s="38"/>
      <c r="D1191" s="38"/>
      <c r="E1191" s="38"/>
      <c r="F1191" s="533"/>
      <c r="G1191" s="38"/>
      <c r="H1191" s="38"/>
      <c r="I1191" s="38"/>
      <c r="J1191" s="38"/>
      <c r="K1191" s="533"/>
      <c r="L1191" s="38"/>
      <c r="M1191" s="399"/>
    </row>
    <row r="1192" spans="1:13" ht="15.75">
      <c r="A1192" s="178"/>
      <c r="C1192" s="38"/>
      <c r="D1192" s="38"/>
      <c r="E1192" s="38"/>
      <c r="F1192" s="533"/>
      <c r="G1192" s="38"/>
      <c r="H1192" s="38"/>
      <c r="I1192" s="38"/>
      <c r="J1192" s="38"/>
      <c r="K1192" s="533"/>
      <c r="L1192" s="38"/>
      <c r="M1192" s="399"/>
    </row>
    <row r="1193" spans="1:13" ht="15.75">
      <c r="A1193" s="178"/>
      <c r="C1193" s="38"/>
      <c r="D1193" s="38"/>
      <c r="E1193" s="38"/>
      <c r="F1193" s="533"/>
      <c r="G1193" s="38"/>
      <c r="H1193" s="38"/>
      <c r="I1193" s="38"/>
      <c r="J1193" s="38"/>
      <c r="K1193" s="533"/>
      <c r="L1193" s="38"/>
      <c r="M1193" s="399"/>
    </row>
    <row r="1194" spans="1:13" ht="15.75">
      <c r="A1194" s="533"/>
      <c r="B1194" s="38"/>
      <c r="C1194" s="38"/>
      <c r="D1194" s="38"/>
      <c r="E1194" s="38"/>
      <c r="F1194" s="533"/>
      <c r="G1194" s="38"/>
      <c r="H1194" s="38"/>
      <c r="I1194" s="38"/>
      <c r="J1194" s="38"/>
      <c r="K1194" s="533"/>
      <c r="L1194" s="38"/>
      <c r="M1194" s="399"/>
    </row>
    <row r="1195" spans="1:13" ht="15.75">
      <c r="A1195" s="533"/>
      <c r="B1195" s="38"/>
      <c r="C1195" s="38"/>
      <c r="D1195" s="38"/>
      <c r="E1195" s="38"/>
      <c r="F1195" s="533"/>
      <c r="G1195" s="38"/>
      <c r="H1195" s="38"/>
      <c r="I1195" s="38"/>
      <c r="J1195" s="38"/>
      <c r="K1195" s="533"/>
      <c r="L1195" s="38"/>
      <c r="M1195" s="399"/>
    </row>
    <row r="1196" spans="1:13" ht="15.75">
      <c r="A1196" s="533"/>
      <c r="B1196" s="38"/>
      <c r="C1196" s="38"/>
      <c r="D1196" s="38"/>
      <c r="E1196" s="38"/>
      <c r="F1196" s="533"/>
      <c r="G1196" s="38"/>
      <c r="H1196" s="38"/>
      <c r="I1196" s="38"/>
      <c r="J1196" s="38"/>
      <c r="K1196" s="533"/>
      <c r="L1196" s="38"/>
      <c r="M1196" s="399"/>
    </row>
    <row r="1197" spans="1:13" ht="15.75">
      <c r="A1197" s="533"/>
      <c r="B1197" s="38"/>
      <c r="C1197" s="38"/>
      <c r="D1197" s="38"/>
      <c r="E1197" s="38"/>
      <c r="F1197" s="533"/>
      <c r="G1197" s="38"/>
      <c r="H1197" s="38"/>
      <c r="I1197" s="38"/>
      <c r="J1197" s="38"/>
      <c r="K1197" s="533"/>
      <c r="L1197" s="38"/>
      <c r="M1197" s="399"/>
    </row>
    <row r="1198" spans="1:13" ht="15.75">
      <c r="A1198" s="533"/>
      <c r="B1198" s="38"/>
      <c r="C1198" s="38"/>
      <c r="D1198" s="38"/>
      <c r="E1198" s="38"/>
      <c r="F1198" s="533"/>
      <c r="G1198" s="38"/>
      <c r="H1198" s="38"/>
      <c r="I1198" s="38"/>
      <c r="J1198" s="38"/>
      <c r="K1198" s="533"/>
      <c r="L1198" s="38"/>
      <c r="M1198" s="399"/>
    </row>
    <row r="1199" spans="1:13" ht="15.75">
      <c r="A1199" s="533"/>
      <c r="B1199" s="38"/>
      <c r="C1199" s="38"/>
      <c r="D1199" s="38"/>
      <c r="E1199" s="38"/>
      <c r="F1199" s="533"/>
      <c r="G1199" s="38"/>
      <c r="H1199" s="38"/>
      <c r="I1199" s="38"/>
      <c r="J1199" s="38"/>
      <c r="K1199" s="533"/>
      <c r="L1199" s="38"/>
      <c r="M1199" s="399"/>
    </row>
    <row r="1200" spans="1:13" ht="15.75">
      <c r="A1200" s="533"/>
      <c r="B1200" s="38"/>
      <c r="C1200" s="38"/>
      <c r="D1200" s="38"/>
      <c r="E1200" s="38"/>
      <c r="F1200" s="533"/>
      <c r="G1200" s="38"/>
      <c r="H1200" s="38"/>
      <c r="I1200" s="38"/>
      <c r="J1200" s="38"/>
      <c r="K1200" s="533"/>
      <c r="L1200" s="38"/>
      <c r="M1200" s="399"/>
    </row>
    <row r="1201" spans="1:15" ht="15.75">
      <c r="A1201" s="533"/>
      <c r="B1201" s="38"/>
      <c r="C1201" s="38"/>
      <c r="D1201" s="38"/>
      <c r="E1201" s="38"/>
      <c r="F1201" s="533"/>
      <c r="G1201" s="38"/>
      <c r="H1201" s="38"/>
      <c r="I1201" s="38"/>
      <c r="J1201" s="38"/>
      <c r="K1201" s="533"/>
      <c r="L1201" s="38"/>
      <c r="M1201" s="399"/>
    </row>
    <row r="1202" spans="1:15" ht="15.75">
      <c r="A1202" s="533"/>
      <c r="B1202" s="38"/>
      <c r="C1202" s="38"/>
      <c r="D1202" s="38"/>
      <c r="E1202" s="38"/>
      <c r="F1202" s="533"/>
      <c r="G1202" s="38"/>
      <c r="H1202" s="38"/>
      <c r="I1202" s="38"/>
      <c r="J1202" s="38"/>
      <c r="K1202" s="533"/>
      <c r="L1202" s="38"/>
      <c r="M1202" s="399"/>
    </row>
    <row r="1203" spans="1:15" ht="15.75">
      <c r="A1203" s="533"/>
      <c r="B1203" s="38"/>
      <c r="C1203" s="38"/>
      <c r="D1203" s="38"/>
      <c r="E1203" s="38"/>
      <c r="F1203" s="533"/>
      <c r="G1203" s="38"/>
      <c r="H1203" s="38"/>
      <c r="I1203" s="38"/>
      <c r="J1203" s="38"/>
      <c r="K1203" s="533"/>
      <c r="L1203" s="38"/>
      <c r="M1203" s="399"/>
    </row>
    <row r="1204" spans="1:15" ht="15.75">
      <c r="A1204" s="533"/>
      <c r="B1204" s="38"/>
      <c r="C1204" s="38"/>
      <c r="D1204" s="38"/>
      <c r="E1204" s="38"/>
      <c r="F1204" s="533"/>
      <c r="G1204" s="38"/>
      <c r="H1204" s="38"/>
      <c r="I1204" s="38"/>
      <c r="J1204" s="38"/>
      <c r="K1204" s="533"/>
      <c r="L1204" s="38"/>
      <c r="M1204" s="399"/>
    </row>
    <row r="1205" spans="1:15" ht="15.75">
      <c r="A1205" s="533"/>
      <c r="B1205" s="38"/>
      <c r="C1205" s="38"/>
      <c r="D1205" s="38"/>
      <c r="E1205" s="38"/>
      <c r="F1205" s="533"/>
      <c r="G1205" s="38"/>
      <c r="H1205" s="38"/>
      <c r="I1205" s="38"/>
      <c r="J1205" s="38"/>
      <c r="K1205" s="533"/>
      <c r="L1205" s="38"/>
      <c r="M1205" s="399"/>
    </row>
    <row r="1206" spans="1:15" ht="15.75">
      <c r="A1206" s="533"/>
      <c r="B1206" s="38"/>
      <c r="C1206" s="38"/>
      <c r="D1206" s="38"/>
      <c r="E1206" s="38"/>
      <c r="F1206" s="533"/>
      <c r="G1206" s="38"/>
      <c r="H1206" s="38"/>
      <c r="I1206" s="38"/>
      <c r="J1206" s="38"/>
      <c r="K1206" s="533"/>
      <c r="L1206" s="38"/>
      <c r="M1206" s="399"/>
    </row>
    <row r="1207" spans="1:15" ht="15.75">
      <c r="A1207" s="533"/>
      <c r="B1207" s="38"/>
      <c r="C1207" s="38"/>
      <c r="D1207" s="38"/>
      <c r="E1207" s="38"/>
      <c r="F1207" s="533"/>
      <c r="G1207" s="38"/>
      <c r="H1207" s="38"/>
      <c r="I1207" s="38"/>
      <c r="J1207" s="38"/>
      <c r="K1207" s="533"/>
      <c r="L1207" s="38"/>
      <c r="M1207" s="399"/>
    </row>
    <row r="1208" spans="1:15" ht="15.75">
      <c r="A1208" s="533"/>
      <c r="B1208" s="38"/>
      <c r="C1208" s="38"/>
      <c r="D1208" s="38"/>
      <c r="E1208" s="38"/>
      <c r="F1208" s="533"/>
      <c r="G1208" s="38"/>
      <c r="H1208" s="38"/>
      <c r="I1208" s="38"/>
      <c r="J1208" s="38"/>
      <c r="K1208" s="533"/>
      <c r="L1208" s="38"/>
      <c r="M1208" s="399"/>
    </row>
    <row r="1209" spans="1:15" ht="15.75">
      <c r="A1209" s="533"/>
      <c r="B1209" s="38"/>
      <c r="C1209" s="38"/>
      <c r="D1209" s="38"/>
      <c r="E1209" s="38"/>
      <c r="F1209" s="533"/>
      <c r="G1209" s="38"/>
      <c r="H1209" s="38"/>
      <c r="I1209" s="38"/>
      <c r="J1209" s="38"/>
      <c r="K1209" s="533"/>
      <c r="L1209" s="38"/>
      <c r="M1209" s="399"/>
    </row>
    <row r="1210" spans="1:15" ht="23.25">
      <c r="A1210" s="531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9"/>
      <c r="L1210" s="38"/>
      <c r="M1210" s="399"/>
    </row>
    <row r="1211" spans="1:15" ht="15.75">
      <c r="A1211" s="533" t="s">
        <v>2645</v>
      </c>
      <c r="B1211" s="38"/>
      <c r="C1211" s="38"/>
      <c r="D1211" s="38"/>
      <c r="E1211" s="38"/>
      <c r="F1211" s="533" t="s">
        <v>2646</v>
      </c>
      <c r="G1211" s="38"/>
      <c r="H1211" s="38"/>
      <c r="I1211" s="38"/>
      <c r="J1211" s="38"/>
      <c r="K1211" s="533" t="s">
        <v>2647</v>
      </c>
      <c r="L1211" s="38"/>
      <c r="M1211" s="399"/>
    </row>
    <row r="1212" spans="1:15" ht="15.75">
      <c r="A1212" s="533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4299</v>
      </c>
    </row>
    <row r="1213" spans="1:15" ht="15.75">
      <c r="A1213" s="533"/>
      <c r="B1213" s="38"/>
      <c r="C1213" s="38"/>
      <c r="D1213" s="38"/>
      <c r="E1213" s="38"/>
      <c r="F1213" s="533"/>
      <c r="G1213" s="38"/>
      <c r="H1213" s="38"/>
      <c r="I1213" s="38"/>
      <c r="J1213" s="38"/>
      <c r="K1213" s="178" t="s">
        <v>718</v>
      </c>
      <c r="L1213" t="s">
        <v>4670</v>
      </c>
      <c r="M1213" s="38"/>
      <c r="N1213" s="38"/>
      <c r="O1213" s="38"/>
    </row>
    <row r="1214" spans="1:15" ht="15.75">
      <c r="A1214" s="533"/>
      <c r="B1214" s="38"/>
      <c r="C1214" s="38"/>
      <c r="D1214" s="38"/>
      <c r="E1214" s="38"/>
      <c r="F1214" s="533"/>
      <c r="G1214" s="38"/>
      <c r="H1214" s="38"/>
      <c r="I1214" s="38"/>
      <c r="J1214" s="38"/>
      <c r="K1214" s="178"/>
      <c r="M1214" s="399"/>
    </row>
    <row r="1215" spans="1:15" ht="15.75">
      <c r="A1215" s="533"/>
      <c r="B1215" s="38"/>
      <c r="C1215" s="38"/>
      <c r="D1215" s="38"/>
      <c r="E1215" s="38"/>
      <c r="F1215" s="533"/>
      <c r="G1215" s="38"/>
      <c r="H1215" s="38"/>
      <c r="I1215" s="38"/>
      <c r="J1215" s="38"/>
      <c r="K1215" s="178"/>
      <c r="M1215" s="399"/>
    </row>
    <row r="1216" spans="1:15" ht="15.75">
      <c r="A1216" s="533"/>
      <c r="B1216" s="38"/>
      <c r="C1216" s="38"/>
      <c r="D1216" s="38"/>
      <c r="E1216" s="38"/>
      <c r="F1216" s="533"/>
      <c r="G1216" s="38"/>
      <c r="H1216" s="38"/>
      <c r="I1216" s="38"/>
      <c r="J1216" s="38"/>
      <c r="K1216" s="178"/>
      <c r="M1216" s="399"/>
    </row>
    <row r="1217" spans="1:13" ht="15.75">
      <c r="A1217" s="533"/>
      <c r="B1217" s="38"/>
      <c r="C1217" s="38"/>
      <c r="D1217" s="38"/>
      <c r="E1217" s="38"/>
      <c r="F1217" s="533"/>
      <c r="G1217" s="38"/>
      <c r="H1217" s="38"/>
      <c r="I1217" s="38"/>
      <c r="J1217" s="38"/>
      <c r="K1217" s="178"/>
      <c r="M1217" s="399"/>
    </row>
    <row r="1218" spans="1:13" ht="15.75">
      <c r="A1218" s="533"/>
      <c r="B1218" s="38"/>
      <c r="C1218" s="38"/>
      <c r="D1218" s="38"/>
      <c r="E1218" s="38"/>
      <c r="F1218" s="533"/>
      <c r="G1218" s="38"/>
      <c r="H1218" s="38"/>
      <c r="I1218" s="38"/>
      <c r="J1218" s="38"/>
      <c r="K1218" s="178"/>
      <c r="M1218" s="399"/>
    </row>
    <row r="1219" spans="1:13" ht="15.75">
      <c r="A1219" s="533"/>
      <c r="B1219" s="38"/>
      <c r="C1219" s="38"/>
      <c r="D1219" s="38"/>
      <c r="E1219" s="38"/>
      <c r="F1219" s="533"/>
      <c r="G1219" s="38"/>
      <c r="H1219" s="38"/>
      <c r="I1219" s="38"/>
      <c r="J1219" s="38"/>
      <c r="K1219" s="178"/>
      <c r="M1219" s="399"/>
    </row>
    <row r="1220" spans="1:13" ht="15.75">
      <c r="A1220" s="533"/>
      <c r="B1220" s="38"/>
      <c r="C1220" s="38"/>
      <c r="D1220" s="38"/>
      <c r="E1220" s="38"/>
      <c r="F1220" s="533"/>
      <c r="G1220" s="38"/>
      <c r="H1220" s="38"/>
      <c r="I1220" s="38"/>
      <c r="J1220" s="38"/>
      <c r="K1220" s="178"/>
      <c r="M1220" s="399"/>
    </row>
    <row r="1221" spans="1:13" ht="15.75">
      <c r="A1221" s="533"/>
      <c r="B1221" s="38"/>
      <c r="C1221" s="38"/>
      <c r="D1221" s="38"/>
      <c r="E1221" s="38"/>
      <c r="F1221" s="533"/>
      <c r="G1221" s="38"/>
      <c r="H1221" s="38"/>
      <c r="I1221" s="38"/>
      <c r="J1221" s="38"/>
      <c r="K1221" s="178"/>
      <c r="M1221" s="399"/>
    </row>
    <row r="1222" spans="1:13" ht="15.75">
      <c r="A1222" s="533"/>
      <c r="B1222" s="38"/>
      <c r="C1222" s="38"/>
      <c r="D1222" s="38"/>
      <c r="E1222" s="38"/>
      <c r="F1222" s="533"/>
      <c r="G1222" s="38"/>
      <c r="H1222" s="38"/>
      <c r="I1222" s="38"/>
      <c r="J1222" s="38"/>
      <c r="K1222" s="178"/>
      <c r="M1222" s="399"/>
    </row>
    <row r="1223" spans="1:13" ht="15.75">
      <c r="A1223" s="533"/>
      <c r="B1223" s="38"/>
      <c r="C1223" s="38"/>
      <c r="D1223" s="38"/>
      <c r="E1223" s="38"/>
      <c r="F1223" s="533"/>
      <c r="G1223" s="38"/>
      <c r="H1223" s="38"/>
      <c r="I1223" s="38"/>
      <c r="J1223" s="38"/>
      <c r="K1223" s="178"/>
      <c r="M1223" s="399"/>
    </row>
    <row r="1224" spans="1:13" ht="15.75">
      <c r="A1224" s="533"/>
      <c r="B1224" s="38"/>
      <c r="C1224" s="38"/>
      <c r="D1224" s="38"/>
      <c r="E1224" s="38"/>
      <c r="F1224" s="533"/>
      <c r="G1224" s="38"/>
      <c r="H1224" s="38"/>
      <c r="I1224" s="38"/>
      <c r="J1224" s="38"/>
      <c r="K1224" s="178"/>
      <c r="M1224" s="399"/>
    </row>
    <row r="1225" spans="1:13" ht="15.75">
      <c r="A1225" s="533"/>
      <c r="B1225" s="38"/>
      <c r="C1225" s="38"/>
      <c r="D1225" s="38"/>
      <c r="E1225" s="38"/>
      <c r="F1225" s="533"/>
      <c r="G1225" s="38"/>
      <c r="H1225" s="38"/>
      <c r="I1225" s="38"/>
      <c r="J1225" s="38"/>
      <c r="K1225" s="178"/>
      <c r="M1225" s="399"/>
    </row>
    <row r="1226" spans="1:13" ht="15.75">
      <c r="A1226" s="533"/>
      <c r="B1226" s="38"/>
      <c r="C1226" s="38"/>
      <c r="D1226" s="38"/>
      <c r="E1226" s="38"/>
      <c r="F1226" s="533"/>
      <c r="G1226" s="38"/>
      <c r="H1226" s="38"/>
      <c r="I1226" s="38"/>
      <c r="J1226" s="38"/>
      <c r="K1226" s="178"/>
      <c r="M1226" s="399"/>
    </row>
    <row r="1227" spans="1:13" ht="15.75">
      <c r="A1227" s="533"/>
      <c r="B1227" s="38"/>
      <c r="C1227" s="38"/>
      <c r="D1227" s="38"/>
      <c r="E1227" s="38"/>
      <c r="F1227" s="533"/>
      <c r="G1227" s="38"/>
      <c r="H1227" s="38"/>
      <c r="I1227" s="38"/>
      <c r="J1227" s="38"/>
      <c r="K1227" s="178"/>
      <c r="M1227" s="399"/>
    </row>
    <row r="1228" spans="1:13" ht="15.75">
      <c r="A1228" s="533"/>
      <c r="B1228" s="38"/>
      <c r="C1228" s="38"/>
      <c r="D1228" s="38"/>
      <c r="E1228" s="38"/>
      <c r="F1228" s="533"/>
      <c r="G1228" s="38"/>
      <c r="H1228" s="38"/>
      <c r="I1228" s="38"/>
      <c r="J1228" s="38"/>
      <c r="K1228" s="178"/>
      <c r="M1228" s="399"/>
    </row>
    <row r="1229" spans="1:13" ht="15.75">
      <c r="A1229" s="533"/>
      <c r="B1229" s="38"/>
      <c r="C1229" s="38"/>
      <c r="D1229" s="38"/>
      <c r="E1229" s="38"/>
      <c r="F1229" s="533"/>
      <c r="G1229" s="38"/>
      <c r="H1229" s="38"/>
      <c r="I1229" s="38"/>
      <c r="J1229" s="38"/>
      <c r="K1229" s="533"/>
      <c r="L1229" s="38"/>
      <c r="M1229" s="399"/>
    </row>
    <row r="1230" spans="1:13" ht="15.75">
      <c r="A1230" s="533"/>
      <c r="B1230" s="38"/>
      <c r="C1230" s="38"/>
      <c r="D1230" s="38"/>
      <c r="E1230" s="38"/>
      <c r="F1230" s="533"/>
      <c r="G1230" s="38"/>
      <c r="H1230" s="38"/>
      <c r="I1230" s="38"/>
      <c r="J1230" s="38"/>
      <c r="K1230" s="533"/>
      <c r="L1230" s="38"/>
      <c r="M1230" s="399"/>
    </row>
    <row r="1231" spans="1:13" ht="15.75">
      <c r="A1231" s="533"/>
      <c r="B1231" s="38"/>
      <c r="C1231" s="38"/>
      <c r="D1231" s="38"/>
      <c r="E1231" s="38"/>
      <c r="F1231" s="533"/>
      <c r="G1231" s="38"/>
      <c r="H1231" s="38"/>
      <c r="I1231" s="38"/>
      <c r="J1231" s="38"/>
      <c r="K1231" s="533"/>
      <c r="L1231" s="38"/>
      <c r="M1231" s="399"/>
    </row>
    <row r="1232" spans="1:13" ht="15.75">
      <c r="A1232" s="533"/>
      <c r="B1232" s="38"/>
      <c r="C1232" s="38"/>
      <c r="D1232" s="38"/>
      <c r="E1232" s="38"/>
      <c r="F1232" s="533"/>
      <c r="G1232" s="38"/>
      <c r="H1232" s="38"/>
      <c r="I1232" s="38"/>
      <c r="J1232" s="38"/>
      <c r="K1232" s="533"/>
      <c r="L1232" s="38"/>
      <c r="M1232" s="399"/>
    </row>
    <row r="1233" spans="1:14" ht="15.75">
      <c r="A1233" s="533"/>
      <c r="B1233" s="38"/>
      <c r="C1233" s="38"/>
      <c r="D1233" s="38"/>
      <c r="E1233" s="38"/>
      <c r="F1233" s="533"/>
      <c r="G1233" s="38"/>
      <c r="H1233" s="38"/>
      <c r="I1233" s="38"/>
      <c r="J1233" s="38"/>
      <c r="K1233" s="533"/>
      <c r="L1233" s="38"/>
      <c r="M1233" s="399"/>
    </row>
    <row r="1234" spans="1:14" ht="15.75">
      <c r="A1234" s="533"/>
      <c r="B1234" s="38"/>
      <c r="C1234" s="38"/>
      <c r="D1234" s="38"/>
      <c r="E1234" s="38"/>
      <c r="F1234" s="533"/>
      <c r="G1234" s="38"/>
      <c r="H1234" s="38"/>
      <c r="I1234" s="38"/>
      <c r="J1234" s="38"/>
      <c r="K1234" s="533"/>
      <c r="L1234" s="38"/>
      <c r="M1234" s="399"/>
    </row>
    <row r="1235" spans="1:14" ht="15.75">
      <c r="A1235" s="533"/>
      <c r="B1235" s="38"/>
      <c r="C1235" s="38"/>
      <c r="D1235" s="38"/>
      <c r="E1235" s="38"/>
      <c r="F1235" s="533"/>
      <c r="G1235" s="38"/>
      <c r="H1235" s="38"/>
      <c r="I1235" s="38"/>
      <c r="J1235" s="38"/>
      <c r="K1235" s="533"/>
      <c r="L1235" s="38"/>
      <c r="M1235" s="399"/>
    </row>
    <row r="1236" spans="1:14" ht="15.75">
      <c r="A1236" s="533"/>
      <c r="B1236" s="38"/>
      <c r="C1236" s="38"/>
      <c r="D1236" s="38"/>
      <c r="E1236" s="38"/>
      <c r="F1236" s="533"/>
      <c r="G1236" s="38"/>
      <c r="H1236" s="38"/>
      <c r="I1236" s="38"/>
      <c r="J1236" s="38"/>
      <c r="K1236" s="533"/>
      <c r="L1236" s="38"/>
      <c r="M1236" s="399"/>
    </row>
    <row r="1237" spans="1:14" ht="15.75">
      <c r="A1237" s="533"/>
      <c r="B1237" s="38"/>
      <c r="C1237" s="38"/>
      <c r="D1237" s="38"/>
      <c r="E1237" s="38"/>
      <c r="F1237" s="533"/>
      <c r="G1237" s="38"/>
      <c r="H1237" s="38"/>
      <c r="I1237" s="38"/>
      <c r="J1237" s="38"/>
      <c r="K1237" s="533"/>
      <c r="L1237" s="38"/>
      <c r="M1237" s="399"/>
    </row>
    <row r="1238" spans="1:14" ht="15.75">
      <c r="A1238" s="533"/>
      <c r="B1238" s="38"/>
      <c r="C1238" s="38"/>
      <c r="D1238" s="38"/>
      <c r="E1238" s="38"/>
      <c r="F1238" s="533"/>
      <c r="G1238" s="38"/>
      <c r="H1238" s="38"/>
      <c r="I1238" s="38"/>
      <c r="J1238" s="38"/>
      <c r="K1238" s="533"/>
      <c r="L1238" s="38"/>
      <c r="M1238" s="399"/>
    </row>
    <row r="1239" spans="1:14" ht="15.75">
      <c r="A1239" s="533"/>
      <c r="B1239" s="38"/>
      <c r="C1239" s="38"/>
      <c r="D1239" s="38"/>
      <c r="E1239" s="38"/>
      <c r="F1239" s="533"/>
      <c r="G1239" s="38"/>
      <c r="H1239" s="38"/>
      <c r="I1239" s="38"/>
      <c r="J1239" s="38"/>
      <c r="K1239" s="533"/>
      <c r="L1239" s="38"/>
      <c r="M1239" s="399"/>
    </row>
    <row r="1240" spans="1:14" ht="15.75">
      <c r="A1240" s="533"/>
      <c r="B1240" s="38"/>
      <c r="C1240" s="38"/>
      <c r="D1240" s="38"/>
      <c r="E1240" s="38"/>
      <c r="F1240" s="533"/>
      <c r="G1240" s="38"/>
      <c r="H1240" s="38"/>
      <c r="I1240" s="38"/>
      <c r="J1240" s="38"/>
      <c r="K1240" s="533"/>
      <c r="L1240" s="38"/>
      <c r="M1240" s="399"/>
    </row>
    <row r="1241" spans="1:14" ht="23.25">
      <c r="A1241" s="531" t="s">
        <v>3628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9"/>
      <c r="L1241" s="38"/>
      <c r="M1241" s="399"/>
    </row>
    <row r="1242" spans="1:14" ht="15.75">
      <c r="A1242" s="533" t="s">
        <v>2645</v>
      </c>
      <c r="B1242" s="38"/>
      <c r="C1242" s="38"/>
      <c r="D1242" s="38"/>
      <c r="E1242" s="38"/>
      <c r="F1242" s="533" t="s">
        <v>2646</v>
      </c>
      <c r="G1242" s="38"/>
      <c r="H1242" s="38"/>
      <c r="I1242" s="38"/>
      <c r="J1242" s="38"/>
      <c r="K1242" s="533" t="s">
        <v>2647</v>
      </c>
      <c r="L1242" s="38"/>
      <c r="M1242" s="399"/>
    </row>
    <row r="1243" spans="1:14" ht="15.75">
      <c r="A1243" s="178" t="s">
        <v>718</v>
      </c>
      <c r="B1243" t="s">
        <v>4535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4288</v>
      </c>
    </row>
    <row r="1244" spans="1:14" ht="15.75">
      <c r="A1244" s="178" t="s">
        <v>717</v>
      </c>
      <c r="B1244" t="s">
        <v>4716</v>
      </c>
      <c r="C1244" s="38"/>
      <c r="D1244" s="38"/>
      <c r="E1244" s="38"/>
      <c r="F1244" s="533"/>
      <c r="G1244" s="38"/>
      <c r="H1244" s="38"/>
      <c r="I1244" s="38"/>
      <c r="J1244" s="38"/>
      <c r="K1244" s="178" t="s">
        <v>717</v>
      </c>
      <c r="L1244" t="s">
        <v>4289</v>
      </c>
    </row>
    <row r="1245" spans="1:14" ht="15.75">
      <c r="A1245" s="178" t="s">
        <v>716</v>
      </c>
      <c r="B1245" t="s">
        <v>4816</v>
      </c>
      <c r="C1245" s="38"/>
      <c r="D1245" s="38"/>
      <c r="E1245" s="38"/>
      <c r="F1245" s="533"/>
      <c r="G1245" s="38"/>
      <c r="H1245" s="38"/>
      <c r="I1245" s="38"/>
      <c r="J1245" s="38"/>
      <c r="K1245" s="178" t="s">
        <v>716</v>
      </c>
      <c r="L1245" t="s">
        <v>4760</v>
      </c>
      <c r="M1245" s="399"/>
    </row>
    <row r="1246" spans="1:14" ht="15.75">
      <c r="A1246" s="533"/>
      <c r="C1246" s="38"/>
      <c r="D1246" s="38"/>
      <c r="E1246" s="38"/>
      <c r="F1246" s="533"/>
      <c r="G1246" s="38"/>
      <c r="H1246" s="38"/>
      <c r="I1246" s="38"/>
      <c r="J1246" s="38"/>
      <c r="K1246" s="178" t="s">
        <v>716</v>
      </c>
      <c r="L1246" t="s">
        <v>4819</v>
      </c>
      <c r="M1246" s="38"/>
      <c r="N1246" s="38"/>
    </row>
    <row r="1247" spans="1:14" ht="15.75">
      <c r="A1247" s="533"/>
      <c r="B1247" s="38"/>
      <c r="C1247" s="38"/>
      <c r="D1247" s="38"/>
      <c r="E1247" s="38"/>
      <c r="F1247" s="533"/>
      <c r="G1247" s="38"/>
      <c r="H1247" s="38"/>
      <c r="I1247" s="38"/>
      <c r="J1247" s="38"/>
      <c r="K1247" s="178" t="s">
        <v>716</v>
      </c>
      <c r="L1247" t="s">
        <v>4871</v>
      </c>
    </row>
    <row r="1248" spans="1:14" ht="15.75">
      <c r="A1248" s="533"/>
      <c r="B1248" s="38"/>
      <c r="C1248" s="38"/>
      <c r="D1248" s="38"/>
      <c r="E1248" s="38"/>
      <c r="F1248" s="533"/>
      <c r="G1248" s="38"/>
      <c r="H1248" s="38"/>
      <c r="I1248" s="38"/>
      <c r="J1248" s="38"/>
      <c r="K1248" s="178"/>
      <c r="M1248" s="399"/>
    </row>
    <row r="1249" spans="1:13" ht="15.75">
      <c r="A1249" s="533"/>
      <c r="B1249" s="38"/>
      <c r="C1249" s="38"/>
      <c r="D1249" s="38"/>
      <c r="E1249" s="38"/>
      <c r="F1249" s="533"/>
      <c r="G1249" s="38"/>
      <c r="H1249" s="38"/>
      <c r="I1249" s="38"/>
      <c r="J1249" s="38"/>
      <c r="K1249" s="178"/>
      <c r="M1249" s="399"/>
    </row>
    <row r="1250" spans="1:13" ht="15.75">
      <c r="A1250" s="533"/>
      <c r="B1250" s="38"/>
      <c r="C1250" s="38"/>
      <c r="D1250" s="38"/>
      <c r="E1250" s="38"/>
      <c r="F1250" s="533"/>
      <c r="G1250" s="38"/>
      <c r="H1250" s="38"/>
      <c r="I1250" s="38"/>
      <c r="J1250" s="38"/>
      <c r="K1250" s="178"/>
      <c r="M1250" s="399"/>
    </row>
    <row r="1251" spans="1:13" ht="15.75">
      <c r="A1251" s="533"/>
      <c r="B1251" s="38"/>
      <c r="C1251" s="38"/>
      <c r="D1251" s="38"/>
      <c r="E1251" s="38"/>
      <c r="F1251" s="533"/>
      <c r="G1251" s="38"/>
      <c r="H1251" s="38"/>
      <c r="I1251" s="38"/>
      <c r="J1251" s="38"/>
      <c r="K1251" s="178"/>
      <c r="M1251" s="399"/>
    </row>
    <row r="1252" spans="1:13" ht="15.75">
      <c r="A1252" s="533"/>
      <c r="B1252" s="38"/>
      <c r="C1252" s="38"/>
      <c r="D1252" s="38"/>
      <c r="E1252" s="38"/>
      <c r="F1252" s="533"/>
      <c r="G1252" s="38"/>
      <c r="H1252" s="38"/>
      <c r="I1252" s="38"/>
      <c r="J1252" s="38"/>
      <c r="K1252" s="178"/>
      <c r="M1252" s="399"/>
    </row>
    <row r="1253" spans="1:13" ht="15.75">
      <c r="A1253" s="533"/>
      <c r="B1253" s="38"/>
      <c r="C1253" s="38"/>
      <c r="D1253" s="38"/>
      <c r="E1253" s="38"/>
      <c r="F1253" s="533"/>
      <c r="G1253" s="38"/>
      <c r="H1253" s="38"/>
      <c r="I1253" s="38"/>
      <c r="J1253" s="38"/>
      <c r="K1253" s="178"/>
      <c r="M1253" s="399"/>
    </row>
    <row r="1254" spans="1:13" ht="15.75">
      <c r="A1254" s="533"/>
      <c r="B1254" s="38"/>
      <c r="C1254" s="38"/>
      <c r="D1254" s="38"/>
      <c r="E1254" s="38"/>
      <c r="F1254" s="533"/>
      <c r="G1254" s="38"/>
      <c r="H1254" s="38"/>
      <c r="I1254" s="38"/>
      <c r="J1254" s="38"/>
      <c r="K1254" s="533"/>
      <c r="L1254" s="38"/>
      <c r="M1254" s="399"/>
    </row>
    <row r="1255" spans="1:13" ht="15.75">
      <c r="A1255" s="533"/>
      <c r="B1255" s="38"/>
      <c r="C1255" s="38"/>
      <c r="D1255" s="38"/>
      <c r="E1255" s="38"/>
      <c r="F1255" s="533"/>
      <c r="G1255" s="38"/>
      <c r="H1255" s="38"/>
      <c r="I1255" s="38"/>
      <c r="J1255" s="38"/>
      <c r="K1255" s="533"/>
      <c r="L1255" s="38"/>
      <c r="M1255" s="399"/>
    </row>
    <row r="1256" spans="1:13" ht="15.75">
      <c r="A1256" s="533"/>
      <c r="B1256" s="38"/>
      <c r="C1256" s="38"/>
      <c r="D1256" s="38"/>
      <c r="E1256" s="38"/>
      <c r="F1256" s="533"/>
      <c r="G1256" s="38"/>
      <c r="H1256" s="38"/>
      <c r="I1256" s="38"/>
      <c r="J1256" s="38"/>
      <c r="K1256" s="533"/>
      <c r="L1256" s="38"/>
      <c r="M1256" s="399"/>
    </row>
    <row r="1257" spans="1:13" ht="15.75">
      <c r="A1257" s="533"/>
      <c r="B1257" s="38"/>
      <c r="C1257" s="38"/>
      <c r="D1257" s="38"/>
      <c r="E1257" s="38"/>
      <c r="F1257" s="533"/>
      <c r="G1257" s="38"/>
      <c r="H1257" s="38"/>
      <c r="I1257" s="38"/>
      <c r="J1257" s="38"/>
      <c r="K1257" s="533"/>
      <c r="L1257" s="38"/>
      <c r="M1257" s="399"/>
    </row>
    <row r="1258" spans="1:13" ht="15.75">
      <c r="A1258" s="533"/>
      <c r="B1258" s="38"/>
      <c r="C1258" s="38"/>
      <c r="D1258" s="38"/>
      <c r="E1258" s="38"/>
      <c r="F1258" s="533"/>
      <c r="G1258" s="38"/>
      <c r="H1258" s="38"/>
      <c r="I1258" s="38"/>
      <c r="J1258" s="38"/>
      <c r="K1258" s="533"/>
      <c r="L1258" s="38"/>
      <c r="M1258" s="399"/>
    </row>
    <row r="1259" spans="1:13" ht="15.75">
      <c r="A1259" s="533"/>
      <c r="B1259" s="38"/>
      <c r="C1259" s="38"/>
      <c r="D1259" s="38"/>
      <c r="E1259" s="38"/>
      <c r="F1259" s="533"/>
      <c r="G1259" s="38"/>
      <c r="H1259" s="38"/>
      <c r="I1259" s="38"/>
      <c r="J1259" s="38"/>
      <c r="K1259" s="533"/>
      <c r="L1259" s="38"/>
      <c r="M1259" s="399"/>
    </row>
    <row r="1260" spans="1:13" ht="15.75">
      <c r="A1260" s="533"/>
      <c r="B1260" s="38"/>
      <c r="C1260" s="38"/>
      <c r="D1260" s="38"/>
      <c r="E1260" s="38"/>
      <c r="F1260" s="533"/>
      <c r="G1260" s="38"/>
      <c r="H1260" s="38"/>
      <c r="I1260" s="38"/>
      <c r="J1260" s="38"/>
      <c r="K1260" s="533"/>
      <c r="L1260" s="38"/>
      <c r="M1260" s="399"/>
    </row>
    <row r="1261" spans="1:13" ht="15.75">
      <c r="A1261" s="533"/>
      <c r="B1261" s="38"/>
      <c r="C1261" s="38"/>
      <c r="D1261" s="38"/>
      <c r="E1261" s="38"/>
      <c r="F1261" s="533"/>
      <c r="G1261" s="38"/>
      <c r="H1261" s="38"/>
      <c r="I1261" s="38"/>
      <c r="J1261" s="38"/>
      <c r="K1261" s="533"/>
      <c r="L1261" s="38"/>
      <c r="M1261" s="399"/>
    </row>
    <row r="1262" spans="1:13" ht="15.75">
      <c r="A1262" s="532"/>
      <c r="B1262" s="38"/>
      <c r="K1262" s="400"/>
      <c r="M1262" s="399"/>
    </row>
    <row r="1263" spans="1:13" ht="15.75">
      <c r="A1263" s="532"/>
      <c r="B1263" s="38"/>
      <c r="K1263" s="400"/>
      <c r="M1263" s="399"/>
    </row>
    <row r="1264" spans="1:13" ht="15.75">
      <c r="A1264" s="532"/>
      <c r="B1264" s="38"/>
      <c r="K1264" s="400"/>
      <c r="M1264" s="399"/>
    </row>
    <row r="1265" spans="1:15" ht="15.75">
      <c r="A1265" s="532"/>
      <c r="B1265" s="38"/>
      <c r="K1265" s="400"/>
      <c r="M1265" s="399"/>
    </row>
    <row r="1266" spans="1:15" ht="15.75">
      <c r="A1266" s="532"/>
      <c r="B1266" s="38"/>
      <c r="K1266" s="400"/>
      <c r="M1266" s="399"/>
    </row>
    <row r="1267" spans="1:15" ht="15.75">
      <c r="A1267" s="532"/>
      <c r="B1267" s="38"/>
      <c r="K1267" s="400"/>
      <c r="M1267" s="399"/>
    </row>
    <row r="1268" spans="1:15" ht="15.75">
      <c r="A1268" s="532"/>
      <c r="B1268" s="38"/>
      <c r="K1268" s="400"/>
      <c r="M1268" s="399"/>
    </row>
    <row r="1269" spans="1:15" ht="15.75">
      <c r="A1269" s="532"/>
      <c r="B1269" s="38"/>
      <c r="K1269" s="400"/>
      <c r="M1269" s="399"/>
    </row>
    <row r="1270" spans="1:15" ht="15.75">
      <c r="A1270" s="532"/>
      <c r="B1270" s="38"/>
      <c r="K1270" s="400"/>
      <c r="M1270" s="399"/>
    </row>
    <row r="1271" spans="1:15" s="38" customFormat="1" ht="15.75">
      <c r="A1271" s="532"/>
      <c r="K1271" s="17"/>
      <c r="M1271" s="89"/>
      <c r="O1271" s="399"/>
    </row>
    <row r="1272" spans="1:15" s="38" customFormat="1" ht="23.25">
      <c r="A1272" s="531" t="s">
        <v>1654</v>
      </c>
      <c r="K1272" s="17"/>
      <c r="M1272" s="400"/>
    </row>
    <row r="1273" spans="1:15" s="38" customFormat="1" ht="15.75">
      <c r="A1273" s="533" t="s">
        <v>2645</v>
      </c>
      <c r="F1273" s="533" t="s">
        <v>2646</v>
      </c>
      <c r="K1273" s="533" t="s">
        <v>2647</v>
      </c>
      <c r="M1273" s="536"/>
    </row>
    <row r="1274" spans="1:15" s="38" customFormat="1" ht="15.75">
      <c r="A1274" s="178" t="s">
        <v>716</v>
      </c>
      <c r="B1274" t="s">
        <v>4302</v>
      </c>
      <c r="F1274" s="178" t="s">
        <v>716</v>
      </c>
      <c r="G1274" t="s">
        <v>4774</v>
      </c>
      <c r="H1274"/>
      <c r="I1274"/>
      <c r="K1274" s="178" t="s">
        <v>716</v>
      </c>
      <c r="L1274" t="s">
        <v>4445</v>
      </c>
      <c r="M1274" s="536"/>
    </row>
    <row r="1275" spans="1:15" s="38" customFormat="1" ht="15.75">
      <c r="A1275" s="178" t="s">
        <v>717</v>
      </c>
      <c r="B1275" t="s">
        <v>4296</v>
      </c>
      <c r="F1275" s="178" t="s">
        <v>716</v>
      </c>
      <c r="G1275" t="s">
        <v>4817</v>
      </c>
      <c r="K1275" s="178" t="s">
        <v>718</v>
      </c>
      <c r="L1275" t="s">
        <v>4487</v>
      </c>
    </row>
    <row r="1276" spans="1:15" s="38" customFormat="1" ht="15.75">
      <c r="A1276" s="178" t="s">
        <v>718</v>
      </c>
      <c r="B1276" t="s">
        <v>4305</v>
      </c>
      <c r="F1276" s="178" t="s">
        <v>716</v>
      </c>
      <c r="G1276" t="s">
        <v>4870</v>
      </c>
      <c r="H1276"/>
      <c r="K1276" s="178" t="s">
        <v>718</v>
      </c>
      <c r="L1276" t="s">
        <v>4488</v>
      </c>
    </row>
    <row r="1277" spans="1:15" s="38" customFormat="1" ht="15.75">
      <c r="A1277" s="533"/>
      <c r="F1277" s="533"/>
      <c r="K1277" s="178" t="s">
        <v>718</v>
      </c>
      <c r="L1277" t="s">
        <v>4489</v>
      </c>
    </row>
    <row r="1278" spans="1:15" s="38" customFormat="1" ht="15.75">
      <c r="A1278" s="533"/>
      <c r="F1278" s="533"/>
      <c r="K1278" s="178" t="s">
        <v>718</v>
      </c>
      <c r="L1278" t="s">
        <v>4551</v>
      </c>
      <c r="M1278"/>
      <c r="N1278"/>
    </row>
    <row r="1279" spans="1:15" s="38" customFormat="1" ht="15.75">
      <c r="A1279" s="533"/>
      <c r="F1279" s="533"/>
      <c r="K1279" s="178" t="s">
        <v>717</v>
      </c>
      <c r="L1279" t="s">
        <v>4715</v>
      </c>
      <c r="M1279"/>
      <c r="N1279"/>
    </row>
    <row r="1280" spans="1:15" s="38" customFormat="1" ht="15.75">
      <c r="A1280" s="533"/>
      <c r="F1280" s="533"/>
      <c r="K1280" s="178" t="s">
        <v>716</v>
      </c>
      <c r="L1280" t="s">
        <v>4764</v>
      </c>
    </row>
    <row r="1281" spans="1:15" s="38" customFormat="1" ht="15.75">
      <c r="A1281" s="533"/>
      <c r="F1281" s="533"/>
      <c r="K1281" s="178" t="s">
        <v>717</v>
      </c>
      <c r="L1281" t="s">
        <v>4820</v>
      </c>
    </row>
    <row r="1282" spans="1:15" s="38" customFormat="1" ht="15.75">
      <c r="A1282" s="533"/>
      <c r="F1282" s="533"/>
      <c r="K1282" s="178" t="s">
        <v>716</v>
      </c>
      <c r="L1282" t="s">
        <v>4818</v>
      </c>
    </row>
    <row r="1283" spans="1:15" s="38" customFormat="1" ht="15.75">
      <c r="A1283" s="533"/>
      <c r="F1283" s="533"/>
      <c r="K1283" s="178" t="s">
        <v>717</v>
      </c>
      <c r="L1283" t="s">
        <v>4821</v>
      </c>
    </row>
    <row r="1284" spans="1:15" s="38" customFormat="1" ht="15.75">
      <c r="A1284" s="533"/>
      <c r="F1284" s="533"/>
      <c r="K1284" s="178" t="s">
        <v>717</v>
      </c>
      <c r="L1284" t="s">
        <v>4873</v>
      </c>
      <c r="M1284"/>
      <c r="N1284"/>
    </row>
    <row r="1285" spans="1:15" s="38" customFormat="1" ht="15.75">
      <c r="A1285" s="533"/>
      <c r="F1285" s="533"/>
      <c r="K1285" s="178" t="s">
        <v>716</v>
      </c>
      <c r="L1285" t="s">
        <v>4995</v>
      </c>
      <c r="M1285"/>
      <c r="N1285"/>
      <c r="O1285"/>
    </row>
    <row r="1286" spans="1:15" s="38" customFormat="1" ht="15.75">
      <c r="A1286" s="533"/>
      <c r="F1286" s="533"/>
      <c r="K1286" s="178" t="s">
        <v>716</v>
      </c>
      <c r="L1286" t="s">
        <v>4996</v>
      </c>
      <c r="M1286"/>
      <c r="N1286"/>
      <c r="O1286"/>
    </row>
    <row r="1287" spans="1:15" s="38" customFormat="1" ht="15.75">
      <c r="A1287" s="533"/>
      <c r="F1287" s="533"/>
      <c r="K1287" s="178"/>
      <c r="L1287"/>
      <c r="M1287"/>
      <c r="N1287"/>
      <c r="O1287"/>
    </row>
    <row r="1288" spans="1:15" s="38" customFormat="1" ht="15.75">
      <c r="A1288" s="533"/>
      <c r="F1288" s="533"/>
      <c r="K1288" s="533"/>
      <c r="M1288" s="536"/>
    </row>
    <row r="1289" spans="1:15" s="38" customFormat="1" ht="15.75">
      <c r="A1289" s="533"/>
      <c r="F1289" s="533"/>
      <c r="K1289" s="533"/>
      <c r="M1289" s="536"/>
    </row>
    <row r="1290" spans="1:15" s="38" customFormat="1" ht="15.75">
      <c r="A1290" s="533"/>
      <c r="F1290" s="533"/>
      <c r="K1290" s="533"/>
      <c r="M1290" s="536"/>
    </row>
    <row r="1291" spans="1:15" s="38" customFormat="1" ht="15.75">
      <c r="A1291" s="533"/>
      <c r="F1291" s="533"/>
      <c r="K1291" s="533"/>
      <c r="M1291" s="536"/>
    </row>
    <row r="1292" spans="1:15" s="38" customFormat="1" ht="15.75">
      <c r="A1292" s="533"/>
      <c r="F1292" s="533"/>
      <c r="K1292" s="533"/>
      <c r="M1292" s="536"/>
    </row>
    <row r="1293" spans="1:15" s="38" customFormat="1" ht="15.75">
      <c r="A1293" s="533"/>
      <c r="F1293" s="533"/>
      <c r="K1293" s="533"/>
      <c r="M1293" s="536"/>
    </row>
    <row r="1294" spans="1:15" s="38" customFormat="1" ht="15.75">
      <c r="A1294" s="533"/>
      <c r="F1294" s="533"/>
      <c r="K1294" s="533"/>
      <c r="M1294" s="536"/>
    </row>
    <row r="1295" spans="1:15" s="38" customFormat="1" ht="15.75">
      <c r="A1295" s="533"/>
      <c r="F1295" s="533"/>
      <c r="K1295" s="533"/>
      <c r="M1295" s="536"/>
    </row>
    <row r="1296" spans="1:15" s="38" customFormat="1" ht="15.75">
      <c r="A1296" s="532"/>
      <c r="K1296" s="534"/>
      <c r="M1296" s="536"/>
    </row>
    <row r="1297" spans="1:14" s="38" customFormat="1" ht="15.75">
      <c r="A1297" s="532"/>
      <c r="K1297" s="534"/>
      <c r="M1297" s="536"/>
    </row>
    <row r="1298" spans="1:14" s="38" customFormat="1" ht="15.75">
      <c r="A1298" s="532"/>
      <c r="K1298" s="534"/>
      <c r="M1298" s="536"/>
    </row>
    <row r="1299" spans="1:14" s="38" customFormat="1" ht="15.75">
      <c r="A1299" s="532"/>
      <c r="K1299" s="534"/>
      <c r="M1299" s="536"/>
    </row>
    <row r="1300" spans="1:14" s="38" customFormat="1" ht="15.75">
      <c r="A1300" s="532"/>
      <c r="K1300" s="534"/>
      <c r="M1300" s="536"/>
    </row>
    <row r="1301" spans="1:14" s="38" customFormat="1" ht="15.75">
      <c r="A1301" s="532"/>
      <c r="K1301" s="534"/>
      <c r="M1301" s="536"/>
    </row>
    <row r="1302" spans="1:14" s="38" customFormat="1" ht="15.75">
      <c r="A1302" s="532"/>
      <c r="K1302" s="534"/>
      <c r="M1302" s="536"/>
    </row>
    <row r="1303" spans="1:14" s="38" customFormat="1" ht="23.25">
      <c r="A1303" s="531" t="s">
        <v>17</v>
      </c>
      <c r="K1303" s="17"/>
      <c r="M1303" s="536"/>
    </row>
    <row r="1304" spans="1:14" s="38" customFormat="1" ht="15.75">
      <c r="A1304" s="533" t="s">
        <v>2645</v>
      </c>
      <c r="F1304" s="533" t="s">
        <v>2646</v>
      </c>
      <c r="K1304" s="533" t="s">
        <v>2647</v>
      </c>
      <c r="M1304" s="536"/>
    </row>
    <row r="1305" spans="1:14" s="38" customFormat="1" ht="15.75">
      <c r="A1305" s="178"/>
      <c r="B1305"/>
      <c r="F1305" s="178" t="s">
        <v>718</v>
      </c>
      <c r="G1305" t="s">
        <v>4892</v>
      </c>
      <c r="H1305" s="21"/>
      <c r="I1305" s="58"/>
      <c r="K1305" s="178" t="s">
        <v>718</v>
      </c>
      <c r="L1305" t="s">
        <v>4397</v>
      </c>
    </row>
    <row r="1306" spans="1:14" s="38" customFormat="1" ht="15.75">
      <c r="A1306" s="178"/>
      <c r="B1306"/>
      <c r="F1306" s="178" t="s">
        <v>718</v>
      </c>
      <c r="G1306" t="s">
        <v>4896</v>
      </c>
      <c r="K1306" s="178" t="s">
        <v>718</v>
      </c>
      <c r="L1306" t="s">
        <v>4440</v>
      </c>
      <c r="M1306" s="536"/>
    </row>
    <row r="1307" spans="1:14" s="38" customFormat="1" ht="15.75">
      <c r="A1307" s="178"/>
      <c r="B1307"/>
      <c r="K1307" s="178" t="s">
        <v>717</v>
      </c>
      <c r="L1307" t="s">
        <v>4485</v>
      </c>
    </row>
    <row r="1308" spans="1:14" s="38" customFormat="1" ht="15.75">
      <c r="A1308" s="178"/>
      <c r="B1308"/>
      <c r="K1308" s="178" t="s">
        <v>718</v>
      </c>
      <c r="L1308" t="s">
        <v>4486</v>
      </c>
    </row>
    <row r="1309" spans="1:14" s="38" customFormat="1" ht="15.75">
      <c r="A1309" s="178"/>
      <c r="B1309"/>
      <c r="K1309" s="178" t="s">
        <v>718</v>
      </c>
      <c r="L1309" t="s">
        <v>4997</v>
      </c>
      <c r="M1309"/>
      <c r="N1309"/>
    </row>
    <row r="1310" spans="1:14" s="38" customFormat="1" ht="15.75">
      <c r="A1310" s="532"/>
      <c r="K1310" s="178"/>
      <c r="L1310"/>
      <c r="M1310" s="536"/>
    </row>
    <row r="1311" spans="1:14" s="38" customFormat="1" ht="15.75">
      <c r="A1311" s="532"/>
      <c r="K1311" s="178"/>
      <c r="L1311"/>
      <c r="M1311" s="536"/>
    </row>
    <row r="1312" spans="1:14" s="38" customFormat="1" ht="15.75">
      <c r="A1312" s="532"/>
      <c r="K1312" s="178"/>
      <c r="L1312"/>
      <c r="M1312" s="536"/>
    </row>
    <row r="1313" spans="1:13" s="38" customFormat="1" ht="15.75">
      <c r="A1313" s="532"/>
      <c r="K1313" s="178"/>
      <c r="L1313"/>
      <c r="M1313" s="536"/>
    </row>
    <row r="1314" spans="1:13" s="38" customFormat="1" ht="15.75">
      <c r="A1314" s="532"/>
      <c r="K1314" s="178"/>
      <c r="L1314"/>
      <c r="M1314" s="536"/>
    </row>
    <row r="1315" spans="1:13" s="38" customFormat="1" ht="15.75">
      <c r="A1315" s="532"/>
      <c r="K1315" s="178"/>
      <c r="L1315"/>
      <c r="M1315" s="536"/>
    </row>
    <row r="1316" spans="1:13" s="38" customFormat="1" ht="15.75">
      <c r="A1316" s="532"/>
      <c r="K1316" s="178"/>
      <c r="L1316"/>
      <c r="M1316" s="536"/>
    </row>
    <row r="1317" spans="1:13" s="38" customFormat="1" ht="15.75">
      <c r="A1317" s="532"/>
      <c r="K1317" s="178"/>
      <c r="L1317"/>
      <c r="M1317" s="536"/>
    </row>
    <row r="1318" spans="1:13" s="38" customFormat="1" ht="15.75">
      <c r="A1318" s="532"/>
      <c r="K1318" s="178"/>
      <c r="L1318"/>
      <c r="M1318" s="536"/>
    </row>
    <row r="1319" spans="1:13" s="38" customFormat="1" ht="15.75">
      <c r="A1319" s="532"/>
      <c r="K1319" s="178"/>
      <c r="L1319"/>
      <c r="M1319" s="536"/>
    </row>
    <row r="1320" spans="1:13" s="38" customFormat="1" ht="15.75">
      <c r="A1320" s="532"/>
      <c r="K1320" s="178"/>
      <c r="L1320"/>
      <c r="M1320" s="536"/>
    </row>
    <row r="1321" spans="1:13" s="38" customFormat="1" ht="15.75">
      <c r="A1321" s="532"/>
      <c r="K1321" s="178"/>
      <c r="L1321"/>
      <c r="M1321" s="536"/>
    </row>
    <row r="1322" spans="1:13" s="38" customFormat="1" ht="15.75">
      <c r="A1322" s="532"/>
      <c r="K1322" s="178"/>
      <c r="L1322"/>
      <c r="M1322" s="536"/>
    </row>
    <row r="1323" spans="1:13" s="38" customFormat="1" ht="15.75">
      <c r="A1323" s="532"/>
      <c r="K1323" s="178"/>
      <c r="L1323"/>
      <c r="M1323" s="536"/>
    </row>
    <row r="1324" spans="1:13" s="38" customFormat="1" ht="15.75">
      <c r="A1324" s="532"/>
      <c r="K1324" s="178"/>
      <c r="L1324"/>
      <c r="M1324" s="536"/>
    </row>
    <row r="1325" spans="1:13" s="38" customFormat="1" ht="15.75">
      <c r="A1325" s="532"/>
      <c r="K1325" s="178"/>
      <c r="L1325"/>
      <c r="M1325" s="536"/>
    </row>
    <row r="1326" spans="1:13" s="38" customFormat="1" ht="15.75">
      <c r="A1326" s="532"/>
      <c r="K1326" s="534"/>
      <c r="M1326" s="536"/>
    </row>
    <row r="1327" spans="1:13" s="38" customFormat="1" ht="15.75">
      <c r="A1327" s="532"/>
      <c r="K1327" s="534"/>
      <c r="M1327" s="536"/>
    </row>
    <row r="1328" spans="1:13" s="38" customFormat="1" ht="15.75">
      <c r="A1328" s="532"/>
      <c r="K1328" s="534"/>
      <c r="M1328" s="536"/>
    </row>
    <row r="1329" spans="1:13" s="38" customFormat="1" ht="15.75">
      <c r="A1329" s="532"/>
      <c r="K1329" s="534"/>
      <c r="M1329" s="536"/>
    </row>
    <row r="1330" spans="1:13" s="38" customFormat="1" ht="15.75">
      <c r="A1330" s="532"/>
      <c r="K1330" s="534"/>
      <c r="M1330" s="536"/>
    </row>
    <row r="1331" spans="1:13" s="38" customFormat="1" ht="15.75">
      <c r="A1331" s="532"/>
      <c r="K1331" s="534"/>
      <c r="M1331" s="536"/>
    </row>
    <row r="1332" spans="1:13" s="38" customFormat="1" ht="15.75">
      <c r="A1332" s="532"/>
      <c r="K1332" s="534"/>
      <c r="M1332" s="536"/>
    </row>
    <row r="1333" spans="1:13" s="38" customFormat="1" ht="15">
      <c r="K1333" s="535"/>
    </row>
    <row r="1334" spans="1:13" s="38" customFormat="1" ht="23.25">
      <c r="A1334" s="531" t="s">
        <v>3629</v>
      </c>
      <c r="K1334" s="89"/>
    </row>
    <row r="1335" spans="1:13" ht="15.75">
      <c r="A1335" s="533" t="s">
        <v>2645</v>
      </c>
      <c r="B1335" s="38"/>
      <c r="C1335" s="38"/>
      <c r="D1335" s="38"/>
      <c r="E1335" s="38"/>
      <c r="F1335" s="533" t="s">
        <v>2646</v>
      </c>
      <c r="G1335" s="38"/>
      <c r="H1335" s="38"/>
      <c r="I1335" s="38"/>
      <c r="J1335" s="38"/>
      <c r="K1335" s="533" t="s">
        <v>2647</v>
      </c>
      <c r="L1335" s="38"/>
    </row>
    <row r="1336" spans="1:13" ht="15.75">
      <c r="A1336" s="178" t="s">
        <v>718</v>
      </c>
      <c r="B1336" t="s">
        <v>4303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2"/>
      <c r="F1338" s="178"/>
      <c r="K1338" s="178"/>
    </row>
    <row r="1339" spans="1:13" ht="15.75">
      <c r="A1339" s="532"/>
      <c r="F1339" s="178"/>
      <c r="K1339" s="178"/>
    </row>
    <row r="1340" spans="1:13" ht="15.75">
      <c r="A1340" s="532"/>
      <c r="B1340" s="38"/>
      <c r="C1340" s="38"/>
      <c r="F1340" s="178"/>
      <c r="K1340" s="178"/>
    </row>
    <row r="1341" spans="1:13" ht="15.75">
      <c r="A1341" s="532"/>
      <c r="B1341" s="38"/>
      <c r="K1341" s="178"/>
    </row>
    <row r="1342" spans="1:13" ht="15.75">
      <c r="A1342" s="532"/>
      <c r="B1342" s="38"/>
      <c r="K1342" s="178"/>
    </row>
    <row r="1343" spans="1:13" ht="15.75">
      <c r="A1343" s="532"/>
      <c r="B1343" s="38"/>
      <c r="K1343" s="178"/>
    </row>
    <row r="1344" spans="1:13" ht="15.75">
      <c r="A1344" s="532"/>
      <c r="B1344" s="38"/>
      <c r="K1344" s="178"/>
    </row>
    <row r="1345" spans="1:11" ht="15.75">
      <c r="A1345" s="532"/>
      <c r="B1345" s="38"/>
      <c r="K1345" s="178"/>
    </row>
    <row r="1346" spans="1:11" ht="15.75">
      <c r="A1346" s="532"/>
      <c r="B1346" s="38"/>
      <c r="K1346" s="178"/>
    </row>
    <row r="1347" spans="1:11" ht="15.75">
      <c r="A1347" s="532"/>
      <c r="B1347" s="38"/>
      <c r="K1347" s="10"/>
    </row>
    <row r="1348" spans="1:11" ht="15.75">
      <c r="A1348" s="532"/>
      <c r="B1348" s="38"/>
      <c r="K1348" s="10"/>
    </row>
    <row r="1349" spans="1:11" ht="15.75">
      <c r="A1349" s="532"/>
      <c r="B1349" s="38"/>
      <c r="K1349" s="10"/>
    </row>
    <row r="1350" spans="1:11" ht="15.75">
      <c r="A1350" s="532"/>
      <c r="B1350" s="38"/>
      <c r="K1350" s="10"/>
    </row>
    <row r="1351" spans="1:11" ht="15.75">
      <c r="A1351" s="532"/>
      <c r="B1351" s="38"/>
      <c r="K1351" s="10"/>
    </row>
    <row r="1352" spans="1:11" ht="15.75">
      <c r="A1352" s="532"/>
      <c r="B1352" s="38"/>
      <c r="K1352" s="10"/>
    </row>
    <row r="1353" spans="1:11" ht="15.75">
      <c r="A1353" s="532"/>
      <c r="B1353" s="38"/>
      <c r="K1353" s="10"/>
    </row>
    <row r="1354" spans="1:11" ht="15.75">
      <c r="A1354" s="532"/>
      <c r="B1354" s="38"/>
      <c r="K1354" s="10"/>
    </row>
    <row r="1355" spans="1:11" ht="15.75">
      <c r="A1355" s="532"/>
      <c r="B1355" s="38"/>
      <c r="K1355" s="10"/>
    </row>
    <row r="1356" spans="1:11" ht="15.75">
      <c r="A1356" s="532"/>
      <c r="B1356" s="38"/>
      <c r="K1356" s="10"/>
    </row>
    <row r="1357" spans="1:11" ht="15.75">
      <c r="A1357" s="532"/>
      <c r="B1357" s="38"/>
      <c r="K1357" s="10"/>
    </row>
    <row r="1358" spans="1:11" ht="15.75">
      <c r="A1358" s="532"/>
      <c r="B1358" s="38"/>
      <c r="K1358" s="10"/>
    </row>
    <row r="1359" spans="1:11" ht="15.75">
      <c r="A1359" s="532"/>
      <c r="B1359" s="38"/>
      <c r="K1359" s="10"/>
    </row>
    <row r="1360" spans="1:11" ht="15.75">
      <c r="A1360" s="532"/>
      <c r="B1360" s="38"/>
      <c r="K1360" s="10"/>
    </row>
    <row r="1361" spans="1:14" ht="15.75">
      <c r="A1361" s="532"/>
      <c r="B1361" s="38"/>
      <c r="K1361" s="10"/>
    </row>
    <row r="1362" spans="1:14" ht="15.75">
      <c r="A1362" s="532"/>
      <c r="B1362" s="38"/>
      <c r="K1362" s="10"/>
    </row>
    <row r="1363" spans="1:14" ht="15.75">
      <c r="A1363" s="532"/>
      <c r="B1363" s="38"/>
      <c r="K1363" s="10"/>
    </row>
    <row r="1364" spans="1:14" ht="15.75">
      <c r="A1364" s="532"/>
      <c r="B1364" s="38"/>
      <c r="K1364" s="10"/>
    </row>
    <row r="1365" spans="1:14" ht="23.25">
      <c r="A1365" s="531" t="s">
        <v>162</v>
      </c>
      <c r="B1365" s="38"/>
      <c r="K1365" s="10"/>
    </row>
    <row r="1366" spans="1:14" ht="15.75">
      <c r="A1366" s="533" t="s">
        <v>2645</v>
      </c>
      <c r="B1366" s="38"/>
      <c r="C1366" s="38"/>
      <c r="D1366" s="38"/>
      <c r="E1366" s="38"/>
      <c r="F1366" s="533" t="s">
        <v>2646</v>
      </c>
      <c r="G1366" s="38"/>
      <c r="H1366" s="38"/>
      <c r="I1366" s="38"/>
      <c r="J1366" s="38"/>
      <c r="K1366" s="533" t="s">
        <v>2647</v>
      </c>
      <c r="L1366" s="38"/>
    </row>
    <row r="1367" spans="1:14" ht="15.75">
      <c r="A1367" s="178" t="s">
        <v>718</v>
      </c>
      <c r="B1367" s="539" t="s">
        <v>4304</v>
      </c>
      <c r="C1367" s="38"/>
      <c r="K1367" s="178" t="s">
        <v>716</v>
      </c>
      <c r="L1367" t="s">
        <v>4405</v>
      </c>
    </row>
    <row r="1368" spans="1:14" ht="15.75">
      <c r="A1368" s="178"/>
      <c r="K1368" s="178" t="s">
        <v>717</v>
      </c>
      <c r="L1368" t="s">
        <v>4493</v>
      </c>
      <c r="M1368" s="38"/>
      <c r="N1368" s="38"/>
    </row>
    <row r="1369" spans="1:14" ht="15.75">
      <c r="A1369" s="178"/>
      <c r="K1369" s="178" t="s">
        <v>718</v>
      </c>
      <c r="L1369" t="s">
        <v>4819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2"/>
      <c r="B1394" s="38"/>
      <c r="K1394" s="10"/>
    </row>
    <row r="1395" spans="1:14" s="38" customFormat="1" ht="15.75">
      <c r="A1395" s="532"/>
      <c r="K1395" s="399"/>
    </row>
    <row r="1396" spans="1:14" s="38" customFormat="1" ht="23.25">
      <c r="A1396" s="531" t="s">
        <v>2201</v>
      </c>
      <c r="K1396" s="400"/>
    </row>
    <row r="1397" spans="1:14" ht="15.75">
      <c r="A1397" s="533" t="s">
        <v>2645</v>
      </c>
      <c r="B1397" s="38"/>
      <c r="C1397" s="38"/>
      <c r="D1397" s="38"/>
      <c r="E1397" s="38"/>
      <c r="F1397" s="533" t="s">
        <v>2646</v>
      </c>
      <c r="G1397" s="38"/>
      <c r="H1397" s="38"/>
      <c r="I1397" s="38"/>
      <c r="J1397" s="38"/>
      <c r="K1397" s="533" t="s">
        <v>2647</v>
      </c>
      <c r="L1397" s="38"/>
    </row>
    <row r="1398" spans="1:14" ht="15.75">
      <c r="A1398" s="178" t="s">
        <v>717</v>
      </c>
      <c r="B1398" t="s">
        <v>4301</v>
      </c>
      <c r="C1398" s="38"/>
      <c r="D1398" s="38"/>
      <c r="E1398" s="38"/>
      <c r="F1398" s="178"/>
      <c r="K1398" s="178" t="s">
        <v>716</v>
      </c>
      <c r="L1398" t="s">
        <v>4299</v>
      </c>
    </row>
    <row r="1399" spans="1:14" ht="15.75">
      <c r="A1399" s="178" t="s">
        <v>718</v>
      </c>
      <c r="B1399" t="s">
        <v>5024</v>
      </c>
      <c r="C1399" s="38"/>
      <c r="F1399" s="178"/>
      <c r="K1399" s="178" t="s">
        <v>718</v>
      </c>
      <c r="L1399" t="s">
        <v>4398</v>
      </c>
      <c r="M1399" s="38"/>
      <c r="N1399" s="38"/>
    </row>
    <row r="1400" spans="1:14" ht="15.75">
      <c r="A1400" s="178"/>
      <c r="K1400" s="178" t="s">
        <v>717</v>
      </c>
      <c r="L1400" t="s">
        <v>4760</v>
      </c>
      <c r="M1400" s="399"/>
    </row>
    <row r="1401" spans="1:14" ht="15.75">
      <c r="A1401" s="178"/>
      <c r="K1401" s="178" t="s">
        <v>717</v>
      </c>
      <c r="L1401" t="s">
        <v>4761</v>
      </c>
      <c r="M1401" s="399"/>
    </row>
    <row r="1402" spans="1:14" ht="15.75">
      <c r="A1402" s="178"/>
      <c r="K1402" s="178" t="s">
        <v>718</v>
      </c>
      <c r="L1402" t="s">
        <v>5158</v>
      </c>
    </row>
    <row r="1403" spans="1:14" ht="15.75">
      <c r="A1403" s="178"/>
      <c r="K1403" s="178" t="s">
        <v>717</v>
      </c>
      <c r="L1403" t="s">
        <v>5169</v>
      </c>
      <c r="M1403" s="38"/>
      <c r="N1403" s="3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2"/>
      <c r="B1422" s="38"/>
      <c r="K1422" s="89"/>
    </row>
    <row r="1423" spans="1:11" ht="15.75">
      <c r="A1423" s="532"/>
      <c r="B1423" s="38"/>
      <c r="K1423" s="89"/>
    </row>
    <row r="1424" spans="1:11" ht="15.75">
      <c r="A1424" s="532"/>
      <c r="B1424" s="38"/>
      <c r="K1424" s="89"/>
    </row>
    <row r="1425" spans="1:15" ht="15.75">
      <c r="A1425" s="532"/>
      <c r="B1425" s="38"/>
      <c r="K1425" s="89"/>
    </row>
    <row r="1426" spans="1:15" s="38" customFormat="1" ht="15.75">
      <c r="A1426" s="532"/>
      <c r="K1426" s="10"/>
    </row>
    <row r="1427" spans="1:15" s="38" customFormat="1" ht="23.25">
      <c r="A1427" s="531" t="s">
        <v>3630</v>
      </c>
      <c r="K1427" s="17"/>
    </row>
    <row r="1428" spans="1:15" ht="15.75">
      <c r="A1428" s="533" t="s">
        <v>2645</v>
      </c>
      <c r="B1428" s="38"/>
      <c r="C1428" s="38"/>
      <c r="D1428" s="38"/>
      <c r="E1428" s="38"/>
      <c r="F1428" s="533" t="s">
        <v>2646</v>
      </c>
      <c r="G1428" s="38"/>
      <c r="H1428" s="38"/>
      <c r="I1428" s="38"/>
      <c r="J1428" s="38"/>
      <c r="K1428" s="533" t="s">
        <v>2647</v>
      </c>
      <c r="L1428" s="38"/>
    </row>
    <row r="1429" spans="1:15" ht="15.75">
      <c r="A1429" s="178" t="s">
        <v>718</v>
      </c>
      <c r="B1429" t="s">
        <v>4494</v>
      </c>
      <c r="F1429" s="178" t="s">
        <v>716</v>
      </c>
      <c r="G1429" t="s">
        <v>4892</v>
      </c>
      <c r="H1429" s="21"/>
      <c r="I1429" s="58"/>
      <c r="J1429" s="38"/>
      <c r="K1429" s="178" t="s">
        <v>717</v>
      </c>
      <c r="L1429" t="s">
        <v>4288</v>
      </c>
    </row>
    <row r="1430" spans="1:15" ht="15.75">
      <c r="A1430" s="178" t="s">
        <v>718</v>
      </c>
      <c r="B1430" t="s">
        <v>4610</v>
      </c>
      <c r="C1430" s="38"/>
      <c r="D1430" s="38"/>
      <c r="F1430" s="178"/>
      <c r="K1430" s="178" t="s">
        <v>717</v>
      </c>
      <c r="L1430" t="s">
        <v>4289</v>
      </c>
    </row>
    <row r="1431" spans="1:15" ht="15.75">
      <c r="A1431" s="178" t="s">
        <v>717</v>
      </c>
      <c r="B1431" t="s">
        <v>4606</v>
      </c>
      <c r="C1431" s="38"/>
      <c r="D1431" s="38"/>
      <c r="F1431" s="178"/>
      <c r="K1431" s="178" t="s">
        <v>718</v>
      </c>
      <c r="L1431" t="s">
        <v>4490</v>
      </c>
      <c r="M1431" s="38"/>
      <c r="N1431" s="38"/>
    </row>
    <row r="1432" spans="1:15" ht="15.75">
      <c r="A1432" s="532"/>
      <c r="B1432" s="38"/>
      <c r="K1432" s="178" t="s">
        <v>716</v>
      </c>
      <c r="L1432" t="s">
        <v>5026</v>
      </c>
      <c r="M1432" s="21"/>
      <c r="N1432" s="58"/>
      <c r="O1432" s="38"/>
    </row>
    <row r="1433" spans="1:15" ht="15.75">
      <c r="A1433" s="532"/>
      <c r="B1433" s="38"/>
      <c r="K1433" s="178" t="s">
        <v>717</v>
      </c>
      <c r="L1433" t="s">
        <v>5032</v>
      </c>
      <c r="M1433" s="21"/>
      <c r="N1433" s="58"/>
      <c r="O1433" s="38"/>
    </row>
    <row r="1434" spans="1:15" ht="15.75">
      <c r="A1434" s="532"/>
      <c r="B1434" s="38"/>
      <c r="K1434" s="178" t="s">
        <v>717</v>
      </c>
      <c r="L1434" t="s">
        <v>5152</v>
      </c>
    </row>
    <row r="1435" spans="1:15" ht="15.75">
      <c r="A1435" s="532"/>
      <c r="B1435" s="38"/>
      <c r="K1435" s="178"/>
    </row>
    <row r="1436" spans="1:15" ht="15.75">
      <c r="A1436" s="532"/>
      <c r="B1436" s="38"/>
      <c r="K1436" s="178"/>
    </row>
    <row r="1437" spans="1:15" ht="15.75">
      <c r="A1437" s="532"/>
      <c r="B1437" s="38"/>
      <c r="K1437" s="178"/>
    </row>
    <row r="1438" spans="1:15" ht="15.75">
      <c r="A1438" s="532"/>
      <c r="B1438" s="38"/>
      <c r="K1438" s="399"/>
    </row>
    <row r="1439" spans="1:15" ht="15.75">
      <c r="A1439" s="532"/>
      <c r="B1439" s="38"/>
      <c r="K1439" s="399"/>
    </row>
    <row r="1440" spans="1:15" ht="15.75">
      <c r="A1440" s="532"/>
      <c r="B1440" s="38"/>
      <c r="K1440" s="399"/>
    </row>
    <row r="1441" spans="1:11" ht="15.75">
      <c r="A1441" s="532"/>
      <c r="B1441" s="38"/>
      <c r="K1441" s="399"/>
    </row>
    <row r="1442" spans="1:11" ht="15.75">
      <c r="A1442" s="532"/>
      <c r="B1442" s="38"/>
      <c r="K1442" s="399"/>
    </row>
    <row r="1443" spans="1:11" ht="15.75">
      <c r="A1443" s="532"/>
      <c r="B1443" s="38"/>
      <c r="K1443" s="399"/>
    </row>
    <row r="1444" spans="1:11" ht="15.75">
      <c r="A1444" s="532"/>
      <c r="B1444" s="38"/>
      <c r="K1444" s="399"/>
    </row>
    <row r="1445" spans="1:11" ht="15.75">
      <c r="A1445" s="532"/>
      <c r="B1445" s="38"/>
      <c r="K1445" s="399"/>
    </row>
    <row r="1446" spans="1:11" ht="15.75">
      <c r="A1446" s="532"/>
      <c r="B1446" s="38"/>
      <c r="K1446" s="399"/>
    </row>
    <row r="1447" spans="1:11" ht="15.75">
      <c r="A1447" s="532"/>
      <c r="B1447" s="38"/>
      <c r="K1447" s="399"/>
    </row>
    <row r="1448" spans="1:11" ht="15.75">
      <c r="A1448" s="532"/>
      <c r="B1448" s="38"/>
      <c r="K1448" s="399"/>
    </row>
    <row r="1449" spans="1:11" ht="15.75">
      <c r="A1449" s="532"/>
      <c r="B1449" s="38"/>
      <c r="K1449" s="399"/>
    </row>
    <row r="1450" spans="1:11" ht="15.75">
      <c r="A1450" s="532"/>
      <c r="B1450" s="38"/>
      <c r="K1450" s="399"/>
    </row>
    <row r="1451" spans="1:11" ht="15.75">
      <c r="A1451" s="532"/>
      <c r="B1451" s="38"/>
      <c r="K1451" s="399"/>
    </row>
    <row r="1452" spans="1:11" ht="15.75">
      <c r="A1452" s="532"/>
      <c r="B1452" s="38"/>
      <c r="K1452" s="399"/>
    </row>
    <row r="1453" spans="1:11" ht="15.75">
      <c r="A1453" s="532"/>
      <c r="B1453" s="38"/>
      <c r="K1453" s="399"/>
    </row>
    <row r="1454" spans="1:11" ht="15.75">
      <c r="A1454" s="532"/>
      <c r="B1454" s="38"/>
      <c r="K1454" s="399"/>
    </row>
    <row r="1455" spans="1:11" ht="15.75">
      <c r="A1455" s="532"/>
      <c r="B1455" s="38"/>
      <c r="K1455" s="399"/>
    </row>
    <row r="1456" spans="1:11" ht="15.75">
      <c r="A1456" s="532"/>
      <c r="B1456" s="38"/>
      <c r="K1456" s="399"/>
    </row>
    <row r="1457" spans="1:12" ht="15.75">
      <c r="A1457" s="532"/>
      <c r="B1457" s="38"/>
      <c r="K1457" s="399"/>
    </row>
    <row r="1458" spans="1:12" s="38" customFormat="1" ht="23.25">
      <c r="A1458" s="531" t="s">
        <v>2719</v>
      </c>
      <c r="K1458" s="10"/>
    </row>
    <row r="1459" spans="1:12" s="38" customFormat="1" ht="15.75">
      <c r="A1459" s="533" t="s">
        <v>2645</v>
      </c>
      <c r="F1459" s="533" t="s">
        <v>2646</v>
      </c>
      <c r="K1459" s="533" t="s">
        <v>2647</v>
      </c>
    </row>
    <row r="1460" spans="1:12" s="38" customFormat="1" ht="15.75">
      <c r="A1460" s="178" t="s">
        <v>716</v>
      </c>
      <c r="B1460" t="s">
        <v>4610</v>
      </c>
      <c r="F1460" s="178" t="s">
        <v>717</v>
      </c>
      <c r="G1460" t="s">
        <v>4981</v>
      </c>
      <c r="H1460"/>
      <c r="I1460"/>
      <c r="K1460" s="178"/>
      <c r="L1460"/>
    </row>
    <row r="1461" spans="1:12" s="38" customFormat="1" ht="15.75">
      <c r="A1461" s="533"/>
      <c r="F1461" s="178"/>
      <c r="G1461"/>
      <c r="K1461" s="178"/>
      <c r="L1461"/>
    </row>
    <row r="1462" spans="1:12" s="38" customFormat="1" ht="15.75">
      <c r="A1462" s="533"/>
      <c r="F1462" s="178"/>
      <c r="G1462"/>
      <c r="K1462" s="178"/>
      <c r="L1462"/>
    </row>
    <row r="1463" spans="1:12" s="38" customFormat="1" ht="15.75">
      <c r="A1463" s="533"/>
      <c r="F1463" s="178"/>
      <c r="G1463"/>
      <c r="K1463" s="178"/>
      <c r="L1463"/>
    </row>
    <row r="1464" spans="1:12" s="38" customFormat="1" ht="15.75">
      <c r="A1464" s="533"/>
      <c r="F1464" s="178"/>
      <c r="G1464"/>
      <c r="K1464" s="178"/>
      <c r="L1464"/>
    </row>
    <row r="1465" spans="1:12" s="38" customFormat="1" ht="15.75">
      <c r="A1465" s="533"/>
      <c r="F1465" s="533"/>
      <c r="K1465" s="178"/>
      <c r="L1465"/>
    </row>
    <row r="1466" spans="1:12" s="38" customFormat="1" ht="15.75">
      <c r="A1466" s="533"/>
      <c r="F1466" s="533"/>
      <c r="K1466" s="178"/>
      <c r="L1466"/>
    </row>
    <row r="1467" spans="1:12" s="38" customFormat="1" ht="15.75">
      <c r="A1467" s="533"/>
      <c r="F1467" s="533"/>
      <c r="K1467" s="178"/>
      <c r="L1467"/>
    </row>
    <row r="1468" spans="1:12" s="38" customFormat="1" ht="15.75">
      <c r="A1468" s="533"/>
      <c r="F1468" s="533"/>
      <c r="K1468" s="178"/>
      <c r="L1468"/>
    </row>
    <row r="1469" spans="1:12" s="38" customFormat="1" ht="15.75">
      <c r="A1469" s="533"/>
      <c r="F1469" s="533"/>
      <c r="K1469" s="178"/>
      <c r="L1469"/>
    </row>
    <row r="1470" spans="1:12" s="38" customFormat="1" ht="15.75">
      <c r="A1470" s="533"/>
      <c r="F1470" s="533"/>
      <c r="K1470" s="178"/>
      <c r="L1470"/>
    </row>
    <row r="1471" spans="1:12" s="38" customFormat="1" ht="15.75">
      <c r="A1471" s="533"/>
      <c r="F1471" s="533"/>
      <c r="K1471" s="178"/>
      <c r="L1471"/>
    </row>
    <row r="1472" spans="1:12" s="38" customFormat="1" ht="15.75">
      <c r="A1472" s="532"/>
      <c r="K1472" s="178"/>
      <c r="L1472"/>
    </row>
    <row r="1473" spans="1:12" s="38" customFormat="1" ht="15.75">
      <c r="A1473" s="532"/>
      <c r="K1473" s="178"/>
      <c r="L1473"/>
    </row>
    <row r="1474" spans="1:12" s="38" customFormat="1" ht="15.75">
      <c r="A1474" s="532"/>
      <c r="K1474" s="178"/>
      <c r="L1474"/>
    </row>
    <row r="1475" spans="1:12" s="38" customFormat="1" ht="15.75">
      <c r="A1475" s="532"/>
      <c r="K1475" s="178"/>
      <c r="L1475"/>
    </row>
    <row r="1476" spans="1:12" s="38" customFormat="1" ht="15.75">
      <c r="A1476" s="532"/>
      <c r="K1476" s="178"/>
      <c r="L1476"/>
    </row>
    <row r="1477" spans="1:12" s="38" customFormat="1" ht="15.75">
      <c r="A1477" s="532"/>
      <c r="K1477" s="178"/>
      <c r="L1477"/>
    </row>
    <row r="1478" spans="1:12" s="38" customFormat="1" ht="15.75">
      <c r="A1478" s="532"/>
      <c r="K1478" s="178"/>
      <c r="L1478"/>
    </row>
    <row r="1479" spans="1:12" s="38" customFormat="1" ht="15.75">
      <c r="A1479" s="532"/>
      <c r="K1479" s="16"/>
    </row>
    <row r="1480" spans="1:12" s="38" customFormat="1" ht="15.75">
      <c r="A1480" s="532"/>
      <c r="K1480" s="16"/>
    </row>
    <row r="1481" spans="1:12" s="38" customFormat="1" ht="15.75">
      <c r="A1481" s="532"/>
      <c r="K1481" s="16"/>
    </row>
    <row r="1482" spans="1:12" s="38" customFormat="1" ht="15.75">
      <c r="A1482" s="532"/>
      <c r="K1482" s="16"/>
    </row>
    <row r="1483" spans="1:12" s="38" customFormat="1" ht="15.75">
      <c r="A1483" s="532"/>
      <c r="K1483" s="16"/>
    </row>
    <row r="1484" spans="1:12" s="38" customFormat="1" ht="15.75">
      <c r="A1484" s="532"/>
      <c r="K1484" s="16"/>
    </row>
    <row r="1485" spans="1:12" s="38" customFormat="1" ht="15.75">
      <c r="A1485" s="532"/>
      <c r="K1485" s="16"/>
    </row>
    <row r="1486" spans="1:12" s="38" customFormat="1" ht="15.75">
      <c r="A1486" s="532"/>
      <c r="K1486" s="16"/>
    </row>
    <row r="1487" spans="1:12" s="38" customFormat="1" ht="15.75">
      <c r="A1487" s="532"/>
      <c r="K1487" s="16"/>
    </row>
    <row r="1488" spans="1:12" s="38" customFormat="1" ht="15.75">
      <c r="A1488" s="532"/>
      <c r="K1488" s="16"/>
    </row>
    <row r="1489" spans="1:14" s="38" customFormat="1" ht="23.25">
      <c r="A1489" s="531" t="s">
        <v>2220</v>
      </c>
      <c r="K1489" s="10"/>
    </row>
    <row r="1490" spans="1:14" s="38" customFormat="1" ht="15.75">
      <c r="A1490" s="533" t="s">
        <v>2645</v>
      </c>
      <c r="F1490" s="533" t="s">
        <v>2646</v>
      </c>
      <c r="K1490" s="533" t="s">
        <v>2647</v>
      </c>
    </row>
    <row r="1491" spans="1:14" s="38" customFormat="1" ht="15.75">
      <c r="A1491" s="178" t="s">
        <v>717</v>
      </c>
      <c r="B1491" t="s">
        <v>4610</v>
      </c>
      <c r="F1491" s="178"/>
      <c r="G1491"/>
      <c r="K1491" s="178" t="s">
        <v>717</v>
      </c>
      <c r="L1491" t="s">
        <v>4406</v>
      </c>
      <c r="M1491"/>
      <c r="N1491"/>
    </row>
    <row r="1492" spans="1:14" s="38" customFormat="1" ht="15.75">
      <c r="A1492" s="178"/>
      <c r="B1492"/>
      <c r="F1492" s="178"/>
      <c r="G1492"/>
      <c r="K1492" s="178" t="s">
        <v>716</v>
      </c>
      <c r="L1492" t="s">
        <v>5156</v>
      </c>
      <c r="M1492"/>
      <c r="N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2"/>
      <c r="K1495" s="178"/>
      <c r="L1495"/>
    </row>
    <row r="1496" spans="1:14" s="38" customFormat="1" ht="15.75">
      <c r="A1496" s="532"/>
      <c r="K1496" s="178"/>
      <c r="L1496"/>
    </row>
    <row r="1497" spans="1:14" s="38" customFormat="1" ht="15.75">
      <c r="A1497" s="532"/>
      <c r="K1497" s="178"/>
      <c r="L1497"/>
    </row>
    <row r="1498" spans="1:14" s="38" customFormat="1" ht="15.75">
      <c r="A1498" s="532"/>
      <c r="K1498" s="178"/>
      <c r="L1498"/>
    </row>
    <row r="1499" spans="1:14" s="38" customFormat="1" ht="15.75">
      <c r="A1499" s="532"/>
      <c r="K1499" s="178"/>
      <c r="L1499"/>
    </row>
    <row r="1500" spans="1:14" s="38" customFormat="1" ht="15.75">
      <c r="A1500" s="532"/>
      <c r="K1500" s="178"/>
      <c r="L1500"/>
    </row>
    <row r="1501" spans="1:14" s="38" customFormat="1" ht="15.75">
      <c r="A1501" s="532"/>
      <c r="K1501" s="178"/>
      <c r="L1501"/>
    </row>
    <row r="1502" spans="1:14" s="38" customFormat="1" ht="15.75">
      <c r="A1502" s="532"/>
      <c r="K1502" s="178"/>
      <c r="L1502"/>
    </row>
    <row r="1503" spans="1:14" s="38" customFormat="1" ht="15.75">
      <c r="A1503" s="532"/>
      <c r="K1503" s="178"/>
      <c r="L1503"/>
    </row>
    <row r="1504" spans="1:14" s="38" customFormat="1" ht="15.75">
      <c r="A1504" s="532"/>
      <c r="K1504" s="178"/>
      <c r="L1504"/>
    </row>
    <row r="1505" spans="1:12" s="38" customFormat="1" ht="15.75">
      <c r="A1505" s="532"/>
      <c r="K1505" s="178"/>
      <c r="L1505"/>
    </row>
    <row r="1506" spans="1:12" s="38" customFormat="1" ht="15.75">
      <c r="A1506" s="532"/>
      <c r="K1506" s="178"/>
      <c r="L1506"/>
    </row>
    <row r="1507" spans="1:12" s="38" customFormat="1" ht="15.75">
      <c r="A1507" s="532"/>
      <c r="K1507" s="16"/>
    </row>
    <row r="1508" spans="1:12" s="38" customFormat="1" ht="15.75">
      <c r="A1508" s="532"/>
      <c r="K1508" s="16"/>
    </row>
    <row r="1509" spans="1:12" s="38" customFormat="1" ht="15.75">
      <c r="A1509" s="532"/>
      <c r="K1509" s="16"/>
    </row>
    <row r="1510" spans="1:12" s="38" customFormat="1" ht="15.75">
      <c r="A1510" s="532"/>
      <c r="K1510" s="16"/>
    </row>
    <row r="1511" spans="1:12" s="38" customFormat="1" ht="15.75">
      <c r="A1511" s="532"/>
      <c r="K1511" s="16"/>
    </row>
    <row r="1512" spans="1:12" s="38" customFormat="1" ht="15.75">
      <c r="A1512" s="532"/>
      <c r="K1512" s="16"/>
    </row>
    <row r="1513" spans="1:12" s="38" customFormat="1" ht="15.75">
      <c r="A1513" s="532"/>
      <c r="K1513" s="16"/>
    </row>
    <row r="1514" spans="1:12" s="38" customFormat="1" ht="15.75">
      <c r="A1514" s="532"/>
      <c r="K1514" s="16"/>
    </row>
    <row r="1515" spans="1:12" s="38" customFormat="1" ht="15.75">
      <c r="A1515" s="532"/>
      <c r="K1515" s="16"/>
    </row>
    <row r="1516" spans="1:12" s="38" customFormat="1" ht="15.75">
      <c r="A1516" s="532"/>
      <c r="K1516" s="16"/>
    </row>
    <row r="1517" spans="1:12" s="38" customFormat="1" ht="15.75">
      <c r="A1517" s="532"/>
      <c r="K1517" s="16"/>
    </row>
    <row r="1518" spans="1:12" s="38" customFormat="1" ht="15.75">
      <c r="A1518" s="532"/>
      <c r="K1518" s="16"/>
    </row>
    <row r="1519" spans="1:12" s="38" customFormat="1" ht="15.75">
      <c r="A1519" s="532"/>
      <c r="K1519" s="16"/>
    </row>
    <row r="1520" spans="1:12" s="38" customFormat="1" ht="23.25">
      <c r="A1520" s="531" t="s">
        <v>2711</v>
      </c>
      <c r="K1520" s="16"/>
    </row>
    <row r="1521" spans="1:15" s="38" customFormat="1" ht="15.75">
      <c r="A1521" s="533" t="s">
        <v>2645</v>
      </c>
      <c r="F1521" s="533" t="s">
        <v>2646</v>
      </c>
      <c r="K1521" s="533" t="s">
        <v>2647</v>
      </c>
    </row>
    <row r="1522" spans="1:15" s="38" customFormat="1" ht="15.75">
      <c r="A1522" s="178" t="s">
        <v>716</v>
      </c>
      <c r="B1522" t="s">
        <v>4492</v>
      </c>
      <c r="F1522" s="178"/>
      <c r="G1522"/>
      <c r="K1522" s="178" t="s">
        <v>717</v>
      </c>
      <c r="L1522" t="s">
        <v>4987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3"/>
      <c r="K1524" s="178"/>
      <c r="L1524"/>
    </row>
    <row r="1525" spans="1:15" s="38" customFormat="1" ht="15.75">
      <c r="A1525" s="533"/>
      <c r="F1525" s="533"/>
      <c r="K1525" s="178"/>
      <c r="L1525"/>
    </row>
    <row r="1526" spans="1:15" s="38" customFormat="1" ht="15.75">
      <c r="A1526" s="533"/>
      <c r="F1526" s="533"/>
      <c r="K1526" s="178"/>
      <c r="L1526"/>
    </row>
    <row r="1527" spans="1:15" s="38" customFormat="1" ht="15.75">
      <c r="A1527" s="533"/>
      <c r="F1527" s="533"/>
      <c r="K1527" s="178"/>
      <c r="L1527"/>
    </row>
    <row r="1528" spans="1:15" s="38" customFormat="1" ht="15.75">
      <c r="A1528" s="533"/>
      <c r="F1528" s="533"/>
      <c r="K1528" s="178"/>
      <c r="L1528"/>
    </row>
    <row r="1529" spans="1:15" s="38" customFormat="1" ht="15.75">
      <c r="A1529" s="533"/>
      <c r="F1529" s="533"/>
      <c r="K1529" s="178"/>
      <c r="L1529"/>
    </row>
    <row r="1530" spans="1:15" s="38" customFormat="1" ht="15.75">
      <c r="A1530" s="533"/>
      <c r="F1530" s="533"/>
      <c r="K1530" s="178"/>
      <c r="L1530"/>
    </row>
    <row r="1531" spans="1:15" s="38" customFormat="1" ht="15.75">
      <c r="A1531" s="533"/>
      <c r="F1531" s="533"/>
      <c r="K1531" s="178"/>
      <c r="L1531"/>
    </row>
    <row r="1532" spans="1:15" s="38" customFormat="1" ht="15.75">
      <c r="A1532" s="533"/>
      <c r="F1532" s="533"/>
      <c r="K1532" s="178"/>
      <c r="L1532"/>
    </row>
    <row r="1533" spans="1:15" s="38" customFormat="1" ht="15.75">
      <c r="A1533" s="533"/>
      <c r="F1533" s="533"/>
      <c r="K1533" s="533"/>
    </row>
    <row r="1534" spans="1:15" s="38" customFormat="1" ht="15.75">
      <c r="A1534" s="533"/>
      <c r="F1534" s="533"/>
      <c r="K1534" s="533"/>
    </row>
    <row r="1535" spans="1:15" s="38" customFormat="1" ht="15.75">
      <c r="A1535" s="533"/>
      <c r="F1535" s="533"/>
      <c r="K1535" s="533"/>
    </row>
    <row r="1536" spans="1:15" s="38" customFormat="1" ht="15.75">
      <c r="A1536" s="533"/>
      <c r="F1536" s="533"/>
      <c r="K1536" s="533"/>
    </row>
    <row r="1537" spans="1:16" s="38" customFormat="1" ht="15.75">
      <c r="A1537" s="533"/>
      <c r="F1537" s="533"/>
      <c r="K1537" s="533"/>
    </row>
    <row r="1538" spans="1:16" s="38" customFormat="1" ht="15.75">
      <c r="A1538" s="533"/>
      <c r="F1538" s="533"/>
      <c r="K1538" s="533"/>
    </row>
    <row r="1539" spans="1:16" s="38" customFormat="1" ht="15.75">
      <c r="A1539" s="533"/>
      <c r="F1539" s="533"/>
      <c r="K1539" s="533"/>
    </row>
    <row r="1540" spans="1:16" s="38" customFormat="1" ht="15.75">
      <c r="A1540" s="533"/>
      <c r="F1540" s="533"/>
      <c r="K1540" s="533"/>
    </row>
    <row r="1541" spans="1:16" s="38" customFormat="1" ht="15.75">
      <c r="A1541" s="533"/>
      <c r="F1541" s="533"/>
      <c r="K1541" s="533"/>
    </row>
    <row r="1542" spans="1:16" s="38" customFormat="1" ht="15.75">
      <c r="A1542" s="532"/>
      <c r="K1542" s="16"/>
    </row>
    <row r="1543" spans="1:16" s="38" customFormat="1" ht="15.75">
      <c r="A1543" s="532"/>
      <c r="K1543" s="16"/>
      <c r="P1543" s="38" t="s">
        <v>2459</v>
      </c>
    </row>
    <row r="1544" spans="1:16" s="38" customFormat="1" ht="15.75">
      <c r="A1544" s="532"/>
      <c r="K1544" s="16"/>
    </row>
    <row r="1545" spans="1:16" s="38" customFormat="1" ht="15.75">
      <c r="A1545" s="532"/>
      <c r="K1545" s="16"/>
    </row>
    <row r="1546" spans="1:16" s="38" customFormat="1" ht="15.75">
      <c r="A1546" s="532"/>
      <c r="K1546" s="16"/>
    </row>
    <row r="1547" spans="1:16" s="38" customFormat="1" ht="15.75">
      <c r="A1547" s="532"/>
      <c r="K1547" s="16"/>
    </row>
    <row r="1548" spans="1:16" s="38" customFormat="1" ht="15.75">
      <c r="A1548" s="532"/>
      <c r="K1548" s="16"/>
    </row>
    <row r="1549" spans="1:16" s="38" customFormat="1" ht="15.75">
      <c r="A1549" s="532"/>
      <c r="K1549" s="16"/>
    </row>
    <row r="1550" spans="1:16" s="38" customFormat="1" ht="15.75">
      <c r="A1550" s="532"/>
      <c r="K1550" s="16"/>
    </row>
    <row r="1551" spans="1:16" s="38" customFormat="1" ht="23.25">
      <c r="A1551" s="531" t="s">
        <v>3631</v>
      </c>
      <c r="K1551" s="16"/>
    </row>
    <row r="1552" spans="1:16" s="38" customFormat="1" ht="15.75">
      <c r="A1552" s="533" t="s">
        <v>2645</v>
      </c>
      <c r="F1552" s="533" t="s">
        <v>2646</v>
      </c>
      <c r="K1552" s="533" t="s">
        <v>2647</v>
      </c>
    </row>
    <row r="1553" spans="1:15" s="38" customFormat="1" ht="15.75">
      <c r="A1553" s="178" t="s">
        <v>716</v>
      </c>
      <c r="B1553" t="s">
        <v>4988</v>
      </c>
      <c r="F1553" s="178"/>
      <c r="G1553"/>
      <c r="K1553" s="178" t="s">
        <v>718</v>
      </c>
      <c r="L1553" t="s">
        <v>4294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4552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4820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4873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5033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5151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5155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5170</v>
      </c>
      <c r="M1560"/>
      <c r="N1560"/>
    </row>
    <row r="1561" spans="1:15" s="38" customFormat="1" ht="15.75">
      <c r="A1561" s="532"/>
      <c r="F1561" s="178"/>
      <c r="G1561"/>
      <c r="K1561" s="178" t="s">
        <v>718</v>
      </c>
      <c r="L1561" t="s">
        <v>5171</v>
      </c>
      <c r="M1561"/>
      <c r="N1561"/>
    </row>
    <row r="1562" spans="1:15" s="38" customFormat="1" ht="15.75">
      <c r="A1562" s="532"/>
      <c r="F1562" s="178"/>
      <c r="G1562"/>
      <c r="K1562" s="178"/>
      <c r="L1562"/>
    </row>
    <row r="1563" spans="1:15" s="38" customFormat="1" ht="15.75">
      <c r="A1563" s="533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2"/>
      <c r="F1569" s="178"/>
      <c r="G1569"/>
    </row>
    <row r="1570" spans="1:14" s="38" customFormat="1" ht="15.75">
      <c r="A1570" s="532"/>
      <c r="F1570" s="178"/>
      <c r="G1570"/>
    </row>
    <row r="1571" spans="1:14" s="38" customFormat="1" ht="15.75" customHeight="1">
      <c r="A1571" s="532"/>
      <c r="F1571" s="178"/>
      <c r="G1571"/>
    </row>
    <row r="1572" spans="1:14" s="38" customFormat="1" ht="15.75">
      <c r="A1572" s="532"/>
      <c r="F1572" s="178"/>
      <c r="G1572"/>
    </row>
    <row r="1573" spans="1:14" s="38" customFormat="1" ht="15.75">
      <c r="A1573" s="532"/>
      <c r="F1573" s="178"/>
      <c r="G1573"/>
    </row>
    <row r="1574" spans="1:14" s="38" customFormat="1" ht="15.75">
      <c r="A1574" s="532"/>
      <c r="F1574" s="178"/>
      <c r="G1574"/>
    </row>
    <row r="1575" spans="1:14" s="38" customFormat="1" ht="15.75">
      <c r="A1575" s="532"/>
      <c r="F1575" s="178"/>
      <c r="G1575"/>
    </row>
    <row r="1576" spans="1:14" s="38" customFormat="1" ht="15.75">
      <c r="A1576" s="532"/>
      <c r="F1576" s="178"/>
      <c r="G1576"/>
    </row>
    <row r="1577" spans="1:14" s="38" customFormat="1" ht="15.75">
      <c r="A1577" s="532"/>
      <c r="F1577" s="178"/>
      <c r="G1577"/>
    </row>
    <row r="1578" spans="1:14" s="38" customFormat="1" ht="15.75">
      <c r="A1578" s="532"/>
      <c r="F1578" s="178"/>
      <c r="G1578"/>
    </row>
    <row r="1579" spans="1:14" s="38" customFormat="1" ht="15.75">
      <c r="A1579" s="532"/>
      <c r="F1579" s="178"/>
      <c r="G1579"/>
      <c r="K1579" s="16"/>
    </row>
    <row r="1580" spans="1:14" s="38" customFormat="1" ht="15.75">
      <c r="A1580" s="532"/>
      <c r="F1580" s="178"/>
      <c r="G1580"/>
      <c r="K1580" s="16"/>
    </row>
    <row r="1581" spans="1:14" s="38" customFormat="1" ht="15.75">
      <c r="A1581" s="532"/>
      <c r="F1581" s="178"/>
      <c r="G1581"/>
      <c r="K1581" s="16"/>
    </row>
    <row r="1582" spans="1:14" s="38" customFormat="1" ht="23.25">
      <c r="A1582" s="531" t="s">
        <v>2200</v>
      </c>
      <c r="K1582" s="16"/>
    </row>
    <row r="1583" spans="1:14" s="38" customFormat="1" ht="15.75">
      <c r="A1583" s="533" t="s">
        <v>2645</v>
      </c>
      <c r="F1583" s="533" t="s">
        <v>2646</v>
      </c>
      <c r="K1583" s="533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4402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4452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4490</v>
      </c>
    </row>
    <row r="1587" spans="1:14" s="38" customFormat="1" ht="15.75">
      <c r="A1587" s="178"/>
      <c r="B1587"/>
      <c r="K1587" s="178" t="s">
        <v>718</v>
      </c>
      <c r="L1587" t="s">
        <v>4766</v>
      </c>
      <c r="M1587" s="399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32"/>
      <c r="K1609" s="16"/>
    </row>
    <row r="1610" spans="1:14" s="38" customFormat="1" ht="15.75">
      <c r="A1610" s="532"/>
      <c r="K1610" s="16"/>
    </row>
    <row r="1611" spans="1:14" s="38" customFormat="1" ht="15.75">
      <c r="A1611" s="532"/>
      <c r="K1611" s="16"/>
    </row>
    <row r="1612" spans="1:14" s="38" customFormat="1" ht="15">
      <c r="K1612" s="399"/>
    </row>
    <row r="1613" spans="1:14" s="38" customFormat="1" ht="23.25">
      <c r="A1613" s="531" t="s">
        <v>3632</v>
      </c>
      <c r="K1613" s="400"/>
    </row>
    <row r="1614" spans="1:14" s="38" customFormat="1" ht="15.75">
      <c r="A1614" s="533" t="s">
        <v>2645</v>
      </c>
      <c r="F1614" s="533" t="s">
        <v>2646</v>
      </c>
      <c r="K1614" s="533" t="s">
        <v>2647</v>
      </c>
    </row>
    <row r="1615" spans="1:14" s="38" customFormat="1" ht="15.75">
      <c r="A1615" s="178" t="s">
        <v>718</v>
      </c>
      <c r="B1615" t="s">
        <v>4538</v>
      </c>
      <c r="C1615"/>
      <c r="D1615"/>
      <c r="F1615" s="178" t="s">
        <v>716</v>
      </c>
      <c r="G1615" t="s">
        <v>4496</v>
      </c>
      <c r="K1615" s="178" t="s">
        <v>717</v>
      </c>
      <c r="L1615" t="s">
        <v>4397</v>
      </c>
    </row>
    <row r="1616" spans="1:14" s="38" customFormat="1" ht="15.75">
      <c r="A1616" s="178" t="s">
        <v>716</v>
      </c>
      <c r="B1616" t="s">
        <v>4891</v>
      </c>
      <c r="F1616" s="178"/>
      <c r="G1616"/>
      <c r="K1616" s="178" t="s">
        <v>716</v>
      </c>
      <c r="L1616" t="s">
        <v>4761</v>
      </c>
      <c r="M1616" s="399"/>
      <c r="N1616"/>
    </row>
    <row r="1617" spans="1:15" s="38" customFormat="1" ht="15.75">
      <c r="A1617" s="178"/>
      <c r="B1617"/>
      <c r="F1617" s="178"/>
      <c r="G1617"/>
      <c r="K1617" s="178" t="s">
        <v>718</v>
      </c>
      <c r="L1617" t="s">
        <v>4543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4872</v>
      </c>
      <c r="M1618"/>
      <c r="N1618"/>
    </row>
    <row r="1619" spans="1:15" s="38" customFormat="1" ht="15.75">
      <c r="A1619" s="533"/>
      <c r="F1619" s="533"/>
      <c r="K1619" s="178" t="s">
        <v>717</v>
      </c>
      <c r="L1619" t="s">
        <v>5149</v>
      </c>
      <c r="M1619"/>
      <c r="N1619"/>
      <c r="O1619"/>
    </row>
    <row r="1620" spans="1:15" s="38" customFormat="1" ht="15.75">
      <c r="A1620" s="533"/>
      <c r="F1620" s="533"/>
      <c r="K1620" s="178"/>
      <c r="L1620"/>
    </row>
    <row r="1621" spans="1:15" s="38" customFormat="1" ht="15.75">
      <c r="A1621" s="533"/>
      <c r="F1621" s="533"/>
      <c r="K1621" s="178"/>
      <c r="L1621"/>
    </row>
    <row r="1622" spans="1:15" s="38" customFormat="1" ht="15.75">
      <c r="A1622" s="533"/>
      <c r="F1622" s="533"/>
      <c r="K1622" s="178"/>
      <c r="L1622"/>
    </row>
    <row r="1623" spans="1:15" s="38" customFormat="1" ht="15.75">
      <c r="A1623" s="533"/>
      <c r="F1623" s="533"/>
      <c r="K1623" s="178"/>
      <c r="L1623"/>
    </row>
    <row r="1624" spans="1:15" s="38" customFormat="1" ht="15.75">
      <c r="A1624" s="533"/>
      <c r="F1624" s="533"/>
      <c r="K1624" s="178"/>
      <c r="L1624"/>
    </row>
    <row r="1625" spans="1:15" s="38" customFormat="1" ht="15.75">
      <c r="A1625" s="533"/>
      <c r="F1625" s="533"/>
      <c r="K1625" s="178"/>
      <c r="L1625"/>
    </row>
    <row r="1626" spans="1:15" s="38" customFormat="1" ht="15.75">
      <c r="A1626" s="533"/>
      <c r="F1626" s="533"/>
      <c r="K1626" s="178"/>
      <c r="L1626"/>
    </row>
    <row r="1627" spans="1:15" s="38" customFormat="1" ht="15.75">
      <c r="A1627" s="533"/>
      <c r="F1627" s="533"/>
      <c r="K1627" s="178"/>
      <c r="L1627"/>
    </row>
    <row r="1628" spans="1:15" s="38" customFormat="1" ht="15.75">
      <c r="A1628" s="533"/>
      <c r="F1628" s="533"/>
      <c r="K1628" s="178"/>
      <c r="L1628"/>
    </row>
    <row r="1629" spans="1:15" s="38" customFormat="1" ht="15.75">
      <c r="A1629" s="533"/>
      <c r="F1629" s="533"/>
      <c r="K1629" s="178"/>
      <c r="L1629"/>
    </row>
    <row r="1630" spans="1:15" s="38" customFormat="1" ht="15.75">
      <c r="A1630" s="533"/>
      <c r="F1630" s="533"/>
      <c r="K1630" s="178"/>
      <c r="L1630"/>
    </row>
    <row r="1631" spans="1:15" s="38" customFormat="1" ht="15.75">
      <c r="A1631" s="533"/>
      <c r="F1631" s="533"/>
      <c r="K1631" s="178"/>
      <c r="L1631"/>
    </row>
    <row r="1632" spans="1:15" s="38" customFormat="1" ht="15.75">
      <c r="A1632" s="533"/>
      <c r="F1632" s="533"/>
      <c r="K1632" s="178"/>
      <c r="L1632"/>
    </row>
    <row r="1633" spans="1:15" s="38" customFormat="1" ht="15.75">
      <c r="A1633" s="533"/>
      <c r="F1633" s="533"/>
      <c r="K1633" s="178"/>
      <c r="L1633"/>
    </row>
    <row r="1634" spans="1:15" s="38" customFormat="1" ht="15.75">
      <c r="A1634" s="533"/>
      <c r="F1634" s="533"/>
      <c r="K1634" s="178"/>
      <c r="L1634"/>
    </row>
    <row r="1635" spans="1:15" s="38" customFormat="1" ht="15.75">
      <c r="A1635" s="533"/>
      <c r="F1635" s="533"/>
      <c r="K1635" s="533"/>
    </row>
    <row r="1636" spans="1:15" s="38" customFormat="1" ht="15.75">
      <c r="A1636" s="533"/>
      <c r="F1636" s="533"/>
      <c r="K1636" s="533"/>
    </row>
    <row r="1637" spans="1:15" s="38" customFormat="1" ht="15.75">
      <c r="A1637" s="533"/>
      <c r="F1637" s="533"/>
      <c r="K1637" s="533"/>
    </row>
    <row r="1638" spans="1:15" s="38" customFormat="1" ht="15.75">
      <c r="A1638" s="533"/>
      <c r="F1638" s="533"/>
      <c r="K1638" s="533"/>
    </row>
    <row r="1639" spans="1:15" s="38" customFormat="1" ht="15.75">
      <c r="A1639" s="533"/>
      <c r="F1639" s="533"/>
      <c r="K1639" s="533"/>
    </row>
    <row r="1640" spans="1:15" s="38" customFormat="1" ht="15.75">
      <c r="A1640" s="533"/>
      <c r="F1640" s="533"/>
      <c r="K1640" s="533"/>
    </row>
    <row r="1641" spans="1:15" s="38" customFormat="1" ht="15.75">
      <c r="A1641" s="533"/>
      <c r="F1641" s="533"/>
      <c r="K1641" s="533"/>
    </row>
    <row r="1642" spans="1:15" s="38" customFormat="1" ht="15.75">
      <c r="A1642" s="533"/>
      <c r="F1642" s="533"/>
      <c r="K1642" s="533"/>
    </row>
    <row r="1643" spans="1:15" s="38" customFormat="1" ht="15.75">
      <c r="A1643" s="532"/>
      <c r="K1643" s="536"/>
    </row>
    <row r="1644" spans="1:15" ht="23.25">
      <c r="A1644" s="531" t="s">
        <v>2733</v>
      </c>
    </row>
    <row r="1645" spans="1:15" s="38" customFormat="1" ht="15.75">
      <c r="A1645" s="533" t="s">
        <v>2645</v>
      </c>
      <c r="F1645" s="533" t="s">
        <v>2646</v>
      </c>
      <c r="K1645" s="533" t="s">
        <v>2647</v>
      </c>
    </row>
    <row r="1646" spans="1:15" s="38" customFormat="1" ht="15.75">
      <c r="A1646" s="178" t="s">
        <v>717</v>
      </c>
      <c r="B1646" s="539" t="s">
        <v>4304</v>
      </c>
      <c r="F1646" s="178" t="s">
        <v>717</v>
      </c>
      <c r="G1646" t="s">
        <v>4656</v>
      </c>
      <c r="H1646"/>
      <c r="I1646"/>
      <c r="K1646" s="178" t="s">
        <v>718</v>
      </c>
      <c r="L1646" t="s">
        <v>4456</v>
      </c>
      <c r="M1646"/>
      <c r="N1646"/>
      <c r="O1646"/>
    </row>
    <row r="1647" spans="1:15" s="38" customFormat="1" ht="15.75">
      <c r="A1647" s="178" t="s">
        <v>717</v>
      </c>
      <c r="B1647" t="s">
        <v>4659</v>
      </c>
      <c r="F1647" s="178"/>
      <c r="G1647"/>
      <c r="K1647" s="178" t="s">
        <v>717</v>
      </c>
      <c r="L1647" t="s">
        <v>4553</v>
      </c>
      <c r="M1647"/>
      <c r="N1647"/>
    </row>
    <row r="1648" spans="1:15" s="38" customFormat="1" ht="15.75">
      <c r="A1648" s="178" t="s">
        <v>717</v>
      </c>
      <c r="B1648" t="s">
        <v>4816</v>
      </c>
      <c r="F1648" s="178"/>
      <c r="G1648"/>
      <c r="K1648" s="178" t="s">
        <v>717</v>
      </c>
      <c r="L1648" t="s">
        <v>4657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3"/>
      <c r="F1652" s="533"/>
      <c r="K1652" s="178"/>
      <c r="L1652"/>
    </row>
    <row r="1653" spans="1:12" s="38" customFormat="1" ht="15.75">
      <c r="A1653" s="533"/>
      <c r="F1653" s="533"/>
      <c r="K1653" s="178"/>
      <c r="L1653"/>
    </row>
    <row r="1654" spans="1:12" s="38" customFormat="1" ht="15.75">
      <c r="A1654" s="533"/>
      <c r="F1654" s="533"/>
      <c r="K1654" s="178"/>
      <c r="L1654"/>
    </row>
    <row r="1655" spans="1:12" s="38" customFormat="1" ht="15.75">
      <c r="A1655" s="533"/>
      <c r="F1655" s="533"/>
      <c r="K1655" s="178"/>
      <c r="L1655"/>
    </row>
    <row r="1656" spans="1:12" s="38" customFormat="1" ht="15.75">
      <c r="A1656" s="533"/>
      <c r="F1656" s="533"/>
      <c r="K1656" s="178"/>
      <c r="L1656"/>
    </row>
    <row r="1657" spans="1:12" s="38" customFormat="1" ht="15.75">
      <c r="A1657" s="533"/>
      <c r="F1657" s="533"/>
      <c r="K1657" s="178"/>
      <c r="L1657"/>
    </row>
    <row r="1658" spans="1:12" s="38" customFormat="1" ht="15.75">
      <c r="A1658" s="533"/>
      <c r="F1658" s="533"/>
      <c r="K1658" s="178"/>
      <c r="L1658"/>
    </row>
    <row r="1659" spans="1:12" s="38" customFormat="1" ht="15.75">
      <c r="A1659" s="533"/>
      <c r="F1659" s="533"/>
      <c r="K1659" s="178"/>
      <c r="L1659"/>
    </row>
    <row r="1660" spans="1:12" s="38" customFormat="1" ht="15.75">
      <c r="A1660" s="533"/>
      <c r="F1660" s="533"/>
      <c r="K1660" s="178"/>
      <c r="L1660"/>
    </row>
    <row r="1661" spans="1:12" s="38" customFormat="1" ht="15.75">
      <c r="A1661" s="533"/>
      <c r="F1661" s="533"/>
      <c r="K1661" s="178"/>
      <c r="L1661"/>
    </row>
    <row r="1662" spans="1:12" s="38" customFormat="1" ht="15.75">
      <c r="A1662" s="533"/>
      <c r="F1662" s="533"/>
      <c r="K1662" s="178"/>
      <c r="L1662"/>
    </row>
    <row r="1663" spans="1:12" s="38" customFormat="1" ht="15.75">
      <c r="A1663" s="533"/>
      <c r="F1663" s="533"/>
      <c r="K1663" s="178"/>
      <c r="L1663"/>
    </row>
    <row r="1664" spans="1:12" s="38" customFormat="1" ht="15.75">
      <c r="A1664" s="533"/>
      <c r="F1664" s="533"/>
      <c r="K1664" s="178"/>
      <c r="L1664"/>
    </row>
    <row r="1665" spans="1:14" s="38" customFormat="1" ht="15.75">
      <c r="A1665" s="533"/>
      <c r="F1665" s="533"/>
      <c r="K1665" s="178"/>
      <c r="L1665"/>
    </row>
    <row r="1666" spans="1:14" s="38" customFormat="1" ht="15.75">
      <c r="A1666" s="533"/>
      <c r="F1666" s="533"/>
      <c r="K1666" s="178"/>
      <c r="L1666"/>
    </row>
    <row r="1667" spans="1:14" s="38" customFormat="1" ht="15.75">
      <c r="A1667" s="533"/>
      <c r="F1667" s="533"/>
      <c r="K1667" s="178"/>
      <c r="L1667"/>
    </row>
    <row r="1668" spans="1:14" s="38" customFormat="1" ht="15.75">
      <c r="A1668" s="533"/>
      <c r="F1668" s="533"/>
      <c r="K1668" s="178"/>
      <c r="L1668"/>
    </row>
    <row r="1669" spans="1:14" s="38" customFormat="1" ht="15.75">
      <c r="A1669" s="533"/>
      <c r="F1669" s="533"/>
      <c r="K1669" s="178"/>
      <c r="L1669"/>
    </row>
    <row r="1670" spans="1:14" s="38" customFormat="1" ht="15.75">
      <c r="A1670" s="533"/>
      <c r="F1670" s="533"/>
      <c r="K1670" s="178"/>
      <c r="L1670"/>
    </row>
    <row r="1671" spans="1:14" s="38" customFormat="1" ht="15.75">
      <c r="A1671" s="533"/>
      <c r="F1671" s="533"/>
      <c r="K1671" s="178"/>
      <c r="L1671"/>
    </row>
    <row r="1672" spans="1:14" s="38" customFormat="1" ht="15.75">
      <c r="A1672" s="533"/>
      <c r="F1672" s="533"/>
      <c r="K1672" s="178"/>
      <c r="L1672"/>
    </row>
    <row r="1673" spans="1:14" s="38" customFormat="1" ht="15.75">
      <c r="A1673" s="533"/>
      <c r="F1673" s="533"/>
      <c r="K1673" s="533"/>
    </row>
    <row r="1674" spans="1:14" s="38" customFormat="1" ht="15.75">
      <c r="A1674" s="533"/>
      <c r="F1674" s="533"/>
      <c r="K1674" s="533"/>
    </row>
    <row r="1675" spans="1:14" s="38" customFormat="1" ht="23.25">
      <c r="A1675" s="531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3" t="s">
        <v>2645</v>
      </c>
      <c r="F1676" s="533" t="s">
        <v>2646</v>
      </c>
      <c r="K1676" s="533" t="s">
        <v>2647</v>
      </c>
    </row>
    <row r="1677" spans="1:14" s="38" customFormat="1" ht="15.75">
      <c r="A1677" s="178" t="s">
        <v>717</v>
      </c>
      <c r="B1677" t="s">
        <v>4297</v>
      </c>
      <c r="F1677" s="178" t="s">
        <v>717</v>
      </c>
      <c r="G1677" t="s">
        <v>4399</v>
      </c>
      <c r="H1677"/>
      <c r="I1677"/>
      <c r="K1677" s="178" t="s">
        <v>716</v>
      </c>
      <c r="L1677" t="s">
        <v>4458</v>
      </c>
    </row>
    <row r="1678" spans="1:14" s="38" customFormat="1" ht="15.75">
      <c r="A1678" s="178" t="s">
        <v>717</v>
      </c>
      <c r="B1678" t="s">
        <v>4449</v>
      </c>
      <c r="F1678" s="178" t="s">
        <v>716</v>
      </c>
      <c r="G1678" t="s">
        <v>4457</v>
      </c>
      <c r="K1678" s="178" t="s">
        <v>716</v>
      </c>
      <c r="L1678" t="s">
        <v>4662</v>
      </c>
      <c r="N1678" s="25"/>
    </row>
    <row r="1679" spans="1:14" s="38" customFormat="1" ht="15.75">
      <c r="A1679" s="178"/>
      <c r="B1679"/>
      <c r="F1679" s="178" t="s">
        <v>717</v>
      </c>
      <c r="G1679" t="s">
        <v>4897</v>
      </c>
      <c r="H1679"/>
      <c r="K1679" s="178" t="s">
        <v>718</v>
      </c>
      <c r="L1679" t="s">
        <v>5033</v>
      </c>
      <c r="M1679" s="21"/>
      <c r="N1679" s="58"/>
    </row>
    <row r="1680" spans="1:14" s="38" customFormat="1" ht="15.75">
      <c r="A1680" s="178"/>
      <c r="B1680"/>
      <c r="F1680" s="533"/>
      <c r="K1680" s="178" t="s">
        <v>718</v>
      </c>
      <c r="L1680" t="s">
        <v>5172</v>
      </c>
      <c r="M1680"/>
      <c r="N1680"/>
    </row>
    <row r="1681" spans="1:14" s="38" customFormat="1" ht="15.75">
      <c r="A1681" s="178"/>
      <c r="B1681"/>
      <c r="F1681" s="533"/>
      <c r="K1681" s="178" t="s">
        <v>718</v>
      </c>
      <c r="L1681" t="s">
        <v>5160</v>
      </c>
      <c r="M1681"/>
      <c r="N1681"/>
    </row>
    <row r="1682" spans="1:14" s="38" customFormat="1" ht="15.75">
      <c r="A1682" s="178"/>
      <c r="B1682"/>
      <c r="F1682" s="533"/>
      <c r="K1682" s="178" t="s">
        <v>717</v>
      </c>
      <c r="L1682" t="s">
        <v>5150</v>
      </c>
      <c r="M1682"/>
      <c r="N1682"/>
    </row>
    <row r="1683" spans="1:14" s="38" customFormat="1" ht="15.75">
      <c r="A1683" s="178"/>
      <c r="B1683"/>
      <c r="F1683" s="533"/>
      <c r="K1683" s="178" t="s">
        <v>718</v>
      </c>
      <c r="L1683" t="s">
        <v>5164</v>
      </c>
    </row>
    <row r="1684" spans="1:14" s="38" customFormat="1" ht="15.75">
      <c r="A1684" s="178"/>
      <c r="B1684"/>
      <c r="F1684" s="533"/>
      <c r="K1684" s="178"/>
      <c r="L1684"/>
    </row>
    <row r="1685" spans="1:14" s="38" customFormat="1" ht="15.75">
      <c r="A1685" s="178"/>
      <c r="B1685"/>
      <c r="F1685" s="533"/>
      <c r="K1685" s="178"/>
      <c r="L1685"/>
    </row>
    <row r="1686" spans="1:14" s="38" customFormat="1" ht="15.75">
      <c r="A1686" s="178"/>
      <c r="B1686"/>
      <c r="F1686" s="533"/>
      <c r="K1686" s="533"/>
    </row>
    <row r="1687" spans="1:14" s="38" customFormat="1" ht="15.75">
      <c r="A1687" s="178"/>
      <c r="B1687"/>
      <c r="F1687" s="533"/>
      <c r="K1687" s="533"/>
    </row>
    <row r="1688" spans="1:14" s="38" customFormat="1" ht="15.75">
      <c r="A1688" s="178"/>
      <c r="B1688"/>
      <c r="F1688" s="533"/>
      <c r="K1688" s="533"/>
    </row>
    <row r="1689" spans="1:14" s="38" customFormat="1" ht="15.75">
      <c r="A1689" s="178"/>
      <c r="B1689"/>
      <c r="F1689" s="533"/>
      <c r="K1689" s="533"/>
    </row>
    <row r="1690" spans="1:14" s="38" customFormat="1" ht="15.75">
      <c r="A1690" s="178"/>
      <c r="B1690"/>
      <c r="F1690" s="533"/>
      <c r="K1690" s="533"/>
    </row>
    <row r="1691" spans="1:14" s="38" customFormat="1" ht="15.75">
      <c r="A1691" s="178"/>
      <c r="B1691"/>
      <c r="F1691" s="533"/>
      <c r="K1691" s="533"/>
    </row>
    <row r="1692" spans="1:14" s="38" customFormat="1" ht="15.75">
      <c r="A1692" s="178"/>
      <c r="B1692"/>
      <c r="F1692" s="533"/>
      <c r="K1692" s="533"/>
    </row>
    <row r="1693" spans="1:14" s="38" customFormat="1" ht="15.75">
      <c r="A1693" s="178"/>
      <c r="B1693"/>
      <c r="F1693" s="533"/>
      <c r="K1693" s="533"/>
    </row>
    <row r="1694" spans="1:14" s="38" customFormat="1" ht="15.75">
      <c r="A1694" s="178"/>
      <c r="B1694"/>
      <c r="F1694" s="533"/>
      <c r="K1694" s="533"/>
    </row>
    <row r="1695" spans="1:14" s="38" customFormat="1" ht="15.75">
      <c r="A1695" s="178"/>
      <c r="B1695"/>
      <c r="F1695" s="533"/>
      <c r="K1695" s="533"/>
    </row>
    <row r="1696" spans="1:14" s="38" customFormat="1" ht="15.75">
      <c r="A1696" s="533"/>
      <c r="F1696" s="533"/>
      <c r="K1696" s="533"/>
    </row>
    <row r="1697" spans="1:15" s="38" customFormat="1" ht="15.75">
      <c r="A1697" s="533"/>
      <c r="F1697" s="533"/>
      <c r="K1697" s="533"/>
    </row>
    <row r="1698" spans="1:15" s="38" customFormat="1" ht="15.75">
      <c r="A1698" s="533"/>
      <c r="F1698" s="533"/>
      <c r="K1698" s="533"/>
    </row>
    <row r="1699" spans="1:15" s="38" customFormat="1" ht="15.75">
      <c r="A1699" s="533"/>
      <c r="F1699" s="533"/>
      <c r="K1699" s="533"/>
    </row>
    <row r="1700" spans="1:15" s="38" customFormat="1" ht="15.75">
      <c r="A1700" s="533"/>
      <c r="F1700" s="533"/>
      <c r="K1700" s="533"/>
    </row>
    <row r="1701" spans="1:15" s="38" customFormat="1" ht="15.75">
      <c r="A1701" s="533"/>
      <c r="F1701" s="533"/>
      <c r="K1701" s="533"/>
    </row>
    <row r="1702" spans="1:15" s="38" customFormat="1" ht="15.75">
      <c r="A1702" s="533"/>
      <c r="F1702" s="533"/>
      <c r="K1702" s="533"/>
    </row>
    <row r="1703" spans="1:15" s="38" customFormat="1" ht="15.75">
      <c r="A1703" s="533"/>
      <c r="F1703" s="533"/>
      <c r="K1703" s="533"/>
    </row>
    <row r="1704" spans="1:15" s="38" customFormat="1" ht="15.75">
      <c r="A1704" s="533"/>
      <c r="F1704" s="533"/>
      <c r="K1704" s="533"/>
    </row>
    <row r="1705" spans="1:15" s="38" customFormat="1" ht="15.75">
      <c r="A1705" s="533"/>
      <c r="F1705" s="533"/>
      <c r="K1705" s="533"/>
    </row>
    <row r="1706" spans="1:15" s="38" customFormat="1" ht="23.25">
      <c r="A1706" s="531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3" t="s">
        <v>2645</v>
      </c>
      <c r="F1707" s="533" t="s">
        <v>2646</v>
      </c>
      <c r="K1707" s="533" t="s">
        <v>2647</v>
      </c>
    </row>
    <row r="1708" spans="1:15" s="38" customFormat="1" ht="15.75">
      <c r="A1708" s="178" t="s">
        <v>717</v>
      </c>
      <c r="B1708" t="s">
        <v>4305</v>
      </c>
      <c r="F1708" s="178"/>
      <c r="G1708"/>
      <c r="K1708" s="178" t="s">
        <v>717</v>
      </c>
      <c r="L1708" t="s">
        <v>4453</v>
      </c>
      <c r="M1708"/>
      <c r="N1708"/>
      <c r="O1708"/>
    </row>
    <row r="1709" spans="1:15" s="38" customFormat="1" ht="15.75">
      <c r="A1709" s="178" t="s">
        <v>718</v>
      </c>
      <c r="B1709" t="s">
        <v>4534</v>
      </c>
      <c r="F1709" s="178"/>
      <c r="G1709"/>
      <c r="K1709" s="178" t="s">
        <v>718</v>
      </c>
      <c r="L1709" t="s">
        <v>4554</v>
      </c>
      <c r="M1709"/>
      <c r="N1709"/>
    </row>
    <row r="1710" spans="1:15" s="38" customFormat="1" ht="15.75">
      <c r="A1710" s="178"/>
      <c r="B1710"/>
      <c r="F1710" s="533"/>
      <c r="K1710" s="178" t="s">
        <v>717</v>
      </c>
      <c r="L1710" t="s">
        <v>4672</v>
      </c>
      <c r="N1710" s="25"/>
    </row>
    <row r="1711" spans="1:15" s="38" customFormat="1" ht="15.75">
      <c r="A1711" s="178"/>
      <c r="B1711"/>
      <c r="F1711" s="533"/>
      <c r="K1711" s="178" t="s">
        <v>718</v>
      </c>
      <c r="L1711" t="s">
        <v>4865</v>
      </c>
      <c r="M1711"/>
      <c r="N1711"/>
    </row>
    <row r="1712" spans="1:15" s="38" customFormat="1" ht="15.75">
      <c r="A1712" s="178"/>
      <c r="B1712"/>
      <c r="F1712" s="533"/>
      <c r="K1712" s="178"/>
      <c r="L1712"/>
    </row>
    <row r="1713" spans="1:12" s="38" customFormat="1" ht="15.75">
      <c r="A1713" s="178"/>
      <c r="B1713"/>
      <c r="F1713" s="533"/>
      <c r="K1713" s="178"/>
      <c r="L1713"/>
    </row>
    <row r="1714" spans="1:12" s="38" customFormat="1" ht="15.75">
      <c r="A1714" s="178"/>
      <c r="B1714"/>
      <c r="F1714" s="533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2"/>
      <c r="K1716" s="178"/>
      <c r="L1716"/>
    </row>
    <row r="1717" spans="1:12" s="38" customFormat="1" ht="15.75">
      <c r="A1717" s="532"/>
      <c r="K1717" s="178"/>
      <c r="L1717"/>
    </row>
    <row r="1718" spans="1:12" s="38" customFormat="1" ht="15.75">
      <c r="A1718" s="532"/>
      <c r="K1718" s="178"/>
      <c r="L1718"/>
    </row>
    <row r="1719" spans="1:12" s="38" customFormat="1" ht="15.75">
      <c r="A1719" s="532"/>
      <c r="K1719" s="178"/>
      <c r="L1719"/>
    </row>
    <row r="1720" spans="1:12" s="38" customFormat="1" ht="15.75">
      <c r="A1720" s="532"/>
      <c r="K1720" s="178"/>
      <c r="L1720"/>
    </row>
    <row r="1721" spans="1:12" s="38" customFormat="1" ht="15.75">
      <c r="A1721" s="532"/>
    </row>
    <row r="1722" spans="1:12" s="38" customFormat="1" ht="15.75">
      <c r="A1722" s="532"/>
    </row>
    <row r="1723" spans="1:12" s="38" customFormat="1" ht="15.75">
      <c r="A1723" s="532"/>
    </row>
    <row r="1724" spans="1:12" s="38" customFormat="1" ht="15.75">
      <c r="A1724" s="532"/>
    </row>
    <row r="1725" spans="1:12" s="38" customFormat="1" ht="15.75">
      <c r="A1725" s="532"/>
    </row>
    <row r="1726" spans="1:12" s="38" customFormat="1" ht="15.75">
      <c r="A1726" s="532"/>
    </row>
    <row r="1727" spans="1:12" s="38" customFormat="1" ht="15.75">
      <c r="A1727" s="532"/>
    </row>
    <row r="1728" spans="1:12" s="38" customFormat="1" ht="15.75">
      <c r="A1728" s="532"/>
    </row>
    <row r="1729" spans="1:14" s="38" customFormat="1" ht="15.75">
      <c r="A1729" s="532"/>
    </row>
    <row r="1730" spans="1:14" s="38" customFormat="1" ht="15.75">
      <c r="A1730" s="532"/>
    </row>
    <row r="1731" spans="1:14" s="38" customFormat="1" ht="15.75">
      <c r="A1731" s="532"/>
    </row>
    <row r="1732" spans="1:14" s="38" customFormat="1" ht="15.75">
      <c r="A1732" s="532"/>
    </row>
    <row r="1733" spans="1:14" s="38" customFormat="1" ht="15.75">
      <c r="A1733" s="532"/>
    </row>
    <row r="1734" spans="1:14" s="38" customFormat="1" ht="15.75">
      <c r="A1734" s="532"/>
    </row>
    <row r="1735" spans="1:14" s="38" customFormat="1" ht="15.75">
      <c r="A1735" s="532"/>
    </row>
    <row r="1736" spans="1:14" s="38" customFormat="1" ht="15.75">
      <c r="A1736" s="532"/>
    </row>
    <row r="1737" spans="1:14" ht="23.25">
      <c r="A1737" s="531" t="s">
        <v>2325</v>
      </c>
    </row>
    <row r="1738" spans="1:14" s="38" customFormat="1" ht="15.75">
      <c r="A1738" s="533" t="s">
        <v>2645</v>
      </c>
      <c r="F1738" s="533" t="s">
        <v>2646</v>
      </c>
      <c r="K1738" s="533" t="s">
        <v>2647</v>
      </c>
    </row>
    <row r="1739" spans="1:14" s="38" customFormat="1" ht="15.75">
      <c r="A1739" s="178" t="s">
        <v>718</v>
      </c>
      <c r="B1739" t="s">
        <v>4386</v>
      </c>
      <c r="F1739" s="178" t="s">
        <v>716</v>
      </c>
      <c r="G1739" t="s">
        <v>4896</v>
      </c>
      <c r="K1739" s="178" t="s">
        <v>716</v>
      </c>
      <c r="L1739" t="s">
        <v>4671</v>
      </c>
    </row>
    <row r="1740" spans="1:14" s="38" customFormat="1" ht="15.75">
      <c r="A1740" s="178"/>
      <c r="B1740"/>
      <c r="F1740" s="178"/>
      <c r="G1740"/>
      <c r="K1740" s="178" t="s">
        <v>716</v>
      </c>
      <c r="L1740" t="s">
        <v>4661</v>
      </c>
    </row>
    <row r="1741" spans="1:14" s="38" customFormat="1" ht="15.75">
      <c r="A1741" s="178"/>
      <c r="B1741"/>
      <c r="F1741" s="178"/>
      <c r="G1741"/>
      <c r="K1741" s="178" t="s">
        <v>716</v>
      </c>
      <c r="L1741" t="s">
        <v>4998</v>
      </c>
      <c r="M1741" s="399"/>
      <c r="N1741"/>
    </row>
    <row r="1742" spans="1:14" s="38" customFormat="1" ht="15.75">
      <c r="A1742" s="533"/>
      <c r="F1742" s="178"/>
      <c r="G1742"/>
      <c r="J1742" s="38" t="s">
        <v>2459</v>
      </c>
      <c r="K1742" s="178" t="s">
        <v>716</v>
      </c>
      <c r="L1742" t="s">
        <v>4999</v>
      </c>
      <c r="M1742" s="399"/>
      <c r="N1742"/>
    </row>
    <row r="1743" spans="1:14" s="38" customFormat="1" ht="15.75">
      <c r="A1743" s="533"/>
      <c r="F1743" s="178"/>
      <c r="G1743"/>
      <c r="K1743" s="178" t="s">
        <v>716</v>
      </c>
      <c r="L1743" t="s">
        <v>5166</v>
      </c>
    </row>
    <row r="1744" spans="1:14" s="38" customFormat="1" ht="15.75">
      <c r="A1744" s="533"/>
      <c r="F1744" s="178"/>
      <c r="G1744"/>
      <c r="K1744" s="178" t="s">
        <v>718</v>
      </c>
      <c r="L1744" t="s">
        <v>5169</v>
      </c>
    </row>
    <row r="1745" spans="1:12" s="38" customFormat="1" ht="15.75">
      <c r="A1745" s="533"/>
      <c r="F1745" s="533"/>
      <c r="K1745" s="178" t="s">
        <v>717</v>
      </c>
      <c r="L1745" t="s">
        <v>5167</v>
      </c>
    </row>
    <row r="1746" spans="1:12" s="38" customFormat="1" ht="15.75">
      <c r="A1746" s="533"/>
      <c r="F1746" s="533"/>
      <c r="K1746" s="178"/>
      <c r="L1746"/>
    </row>
    <row r="1747" spans="1:12" s="38" customFormat="1" ht="15.75">
      <c r="A1747" s="533"/>
      <c r="F1747" s="533"/>
      <c r="K1747" s="178"/>
      <c r="L1747"/>
    </row>
    <row r="1748" spans="1:12" s="38" customFormat="1" ht="15.75">
      <c r="A1748" s="533"/>
      <c r="F1748" s="533"/>
      <c r="K1748" s="178"/>
      <c r="L1748"/>
    </row>
    <row r="1749" spans="1:12" s="38" customFormat="1" ht="15.75">
      <c r="A1749" s="532"/>
      <c r="K1749" s="178"/>
      <c r="L1749"/>
    </row>
    <row r="1750" spans="1:12" s="38" customFormat="1" ht="15.75">
      <c r="A1750" s="532"/>
      <c r="K1750" s="178"/>
      <c r="L1750"/>
    </row>
    <row r="1751" spans="1:12" s="38" customFormat="1" ht="15.75">
      <c r="A1751" s="532"/>
      <c r="K1751" s="178"/>
      <c r="L1751"/>
    </row>
    <row r="1752" spans="1:12" s="38" customFormat="1" ht="15.75">
      <c r="A1752" s="532"/>
      <c r="K1752" s="178"/>
      <c r="L1752"/>
    </row>
    <row r="1753" spans="1:12" s="38" customFormat="1" ht="15.75">
      <c r="A1753" s="532"/>
      <c r="K1753" s="178"/>
      <c r="L1753"/>
    </row>
    <row r="1754" spans="1:12" s="38" customFormat="1" ht="15.75">
      <c r="A1754" s="532"/>
      <c r="K1754" s="178"/>
      <c r="L1754"/>
    </row>
    <row r="1755" spans="1:12" s="38" customFormat="1" ht="15.75">
      <c r="A1755" s="532"/>
      <c r="K1755" s="178"/>
      <c r="L1755"/>
    </row>
    <row r="1756" spans="1:12" s="38" customFormat="1" ht="15.75">
      <c r="A1756" s="532"/>
      <c r="K1756" s="178"/>
      <c r="L1756"/>
    </row>
    <row r="1757" spans="1:12" s="38" customFormat="1" ht="15.75">
      <c r="A1757" s="532"/>
      <c r="K1757" s="178"/>
      <c r="L1757"/>
    </row>
    <row r="1758" spans="1:12" s="38" customFormat="1" ht="15.75">
      <c r="A1758" s="532"/>
    </row>
    <row r="1759" spans="1:12" s="38" customFormat="1" ht="15.75">
      <c r="A1759" s="532"/>
    </row>
    <row r="1760" spans="1:12" s="38" customFormat="1" ht="15.75">
      <c r="A1760" s="532"/>
    </row>
    <row r="1761" spans="1:14" s="38" customFormat="1" ht="15.75">
      <c r="A1761" s="532"/>
    </row>
    <row r="1762" spans="1:14" s="38" customFormat="1" ht="15.75">
      <c r="A1762" s="532"/>
    </row>
    <row r="1763" spans="1:14" s="38" customFormat="1" ht="15.75">
      <c r="A1763" s="532"/>
    </row>
    <row r="1764" spans="1:14" s="38" customFormat="1" ht="15.75">
      <c r="A1764" s="532"/>
    </row>
    <row r="1765" spans="1:14" s="38" customFormat="1" ht="15.75">
      <c r="A1765" s="532"/>
    </row>
    <row r="1766" spans="1:14" s="38" customFormat="1" ht="15.75">
      <c r="A1766" s="532"/>
    </row>
    <row r="1767" spans="1:14" s="38" customFormat="1" ht="15.75">
      <c r="A1767" s="532"/>
    </row>
    <row r="1768" spans="1:14" ht="23.25">
      <c r="A1768" s="531" t="s">
        <v>3633</v>
      </c>
    </row>
    <row r="1769" spans="1:14" s="38" customFormat="1" ht="15.75">
      <c r="A1769" s="533" t="s">
        <v>2645</v>
      </c>
      <c r="F1769" s="533" t="s">
        <v>2646</v>
      </c>
      <c r="K1769" s="533" t="s">
        <v>2647</v>
      </c>
    </row>
    <row r="1770" spans="1:14" s="38" customFormat="1" ht="15.75">
      <c r="A1770" s="178" t="s">
        <v>718</v>
      </c>
      <c r="B1770" t="s">
        <v>4874</v>
      </c>
      <c r="C1770"/>
      <c r="D1770"/>
      <c r="F1770" s="178" t="s">
        <v>717</v>
      </c>
      <c r="G1770" t="s">
        <v>4667</v>
      </c>
      <c r="K1770" s="178" t="s">
        <v>717</v>
      </c>
      <c r="L1770" t="s">
        <v>4288</v>
      </c>
      <c r="M1770"/>
      <c r="N1770"/>
    </row>
    <row r="1771" spans="1:14" s="38" customFormat="1" ht="15.75">
      <c r="A1771" s="533"/>
      <c r="F1771" s="178"/>
      <c r="G1771"/>
      <c r="K1771" s="178" t="s">
        <v>717</v>
      </c>
      <c r="L1771" t="s">
        <v>4289</v>
      </c>
      <c r="M1771"/>
      <c r="N1771"/>
    </row>
    <row r="1772" spans="1:14" s="38" customFormat="1" ht="15.75">
      <c r="A1772" s="533"/>
      <c r="F1772" s="533"/>
      <c r="K1772" s="178" t="s">
        <v>716</v>
      </c>
      <c r="L1772" t="s">
        <v>4460</v>
      </c>
      <c r="M1772"/>
      <c r="N1772"/>
    </row>
    <row r="1773" spans="1:14" s="38" customFormat="1" ht="15.75">
      <c r="A1773" s="533"/>
      <c r="F1773" s="533"/>
      <c r="K1773" s="178" t="s">
        <v>716</v>
      </c>
      <c r="L1773" t="s">
        <v>4672</v>
      </c>
      <c r="N1773" s="25"/>
    </row>
    <row r="1774" spans="1:14" s="38" customFormat="1" ht="15.75">
      <c r="A1774" s="533"/>
      <c r="F1774" s="533"/>
      <c r="K1774" s="178" t="s">
        <v>718</v>
      </c>
      <c r="L1774" t="s">
        <v>4668</v>
      </c>
      <c r="N1774" s="25"/>
    </row>
    <row r="1775" spans="1:14" s="38" customFormat="1" ht="15.75">
      <c r="A1775" s="533"/>
      <c r="F1775" s="533"/>
      <c r="K1775" s="178" t="s">
        <v>717</v>
      </c>
      <c r="L1775" t="s">
        <v>4820</v>
      </c>
    </row>
    <row r="1776" spans="1:14" s="38" customFormat="1" ht="15.75">
      <c r="A1776" s="533"/>
      <c r="F1776" s="533"/>
      <c r="K1776" s="178" t="s">
        <v>717</v>
      </c>
      <c r="L1776" t="s">
        <v>4873</v>
      </c>
      <c r="M1776"/>
      <c r="N1776"/>
    </row>
    <row r="1777" spans="1:14" s="38" customFormat="1" ht="15.75">
      <c r="A1777" s="533"/>
      <c r="F1777" s="533"/>
      <c r="K1777" s="178" t="s">
        <v>718</v>
      </c>
      <c r="L1777" t="s">
        <v>5154</v>
      </c>
      <c r="M1777"/>
      <c r="N1777"/>
    </row>
    <row r="1778" spans="1:14" s="38" customFormat="1" ht="15.75">
      <c r="A1778" s="533"/>
      <c r="F1778" s="533"/>
      <c r="K1778" s="178" t="s">
        <v>717</v>
      </c>
      <c r="L1778" t="s">
        <v>5165</v>
      </c>
      <c r="M1778"/>
      <c r="N1778"/>
    </row>
    <row r="1779" spans="1:14" s="38" customFormat="1" ht="15.75">
      <c r="A1779" s="533"/>
      <c r="F1779" s="533"/>
      <c r="K1779" s="178"/>
      <c r="L1779"/>
    </row>
    <row r="1780" spans="1:14" s="38" customFormat="1" ht="15.75">
      <c r="A1780" s="533"/>
      <c r="F1780" s="533"/>
      <c r="K1780" s="178"/>
      <c r="L1780"/>
    </row>
    <row r="1781" spans="1:14" s="38" customFormat="1" ht="15.75">
      <c r="A1781" s="533"/>
      <c r="F1781" s="533"/>
      <c r="K1781" s="178"/>
      <c r="L1781"/>
    </row>
    <row r="1782" spans="1:14" s="38" customFormat="1" ht="15.75">
      <c r="A1782" s="533"/>
      <c r="F1782" s="533"/>
      <c r="K1782" s="178"/>
      <c r="L1782"/>
    </row>
    <row r="1783" spans="1:14" s="38" customFormat="1" ht="15.75">
      <c r="A1783" s="533"/>
      <c r="F1783" s="533"/>
      <c r="K1783" s="533"/>
    </row>
    <row r="1784" spans="1:14" s="38" customFormat="1" ht="15.75">
      <c r="A1784" s="533"/>
      <c r="F1784" s="533"/>
      <c r="K1784" s="533"/>
    </row>
    <row r="1785" spans="1:14" s="38" customFormat="1" ht="15.75">
      <c r="A1785" s="533"/>
      <c r="F1785" s="533"/>
      <c r="K1785" s="533"/>
    </row>
    <row r="1786" spans="1:14" s="38" customFormat="1" ht="15.75">
      <c r="A1786" s="533"/>
      <c r="F1786" s="533"/>
      <c r="K1786" s="533"/>
    </row>
    <row r="1787" spans="1:14" s="38" customFormat="1" ht="15.75">
      <c r="A1787" s="533"/>
      <c r="F1787" s="533"/>
      <c r="K1787" s="533"/>
    </row>
    <row r="1788" spans="1:14" s="38" customFormat="1" ht="15.75">
      <c r="A1788" s="533"/>
      <c r="F1788" s="533"/>
      <c r="K1788" s="533"/>
    </row>
    <row r="1789" spans="1:14" s="38" customFormat="1" ht="15.75">
      <c r="A1789" s="533"/>
      <c r="F1789" s="533"/>
      <c r="K1789" s="533"/>
    </row>
    <row r="1790" spans="1:14" s="38" customFormat="1" ht="15.75">
      <c r="A1790" s="533"/>
      <c r="F1790" s="533"/>
      <c r="K1790" s="533"/>
    </row>
    <row r="1791" spans="1:14" s="38" customFormat="1" ht="15.75">
      <c r="A1791" s="533"/>
      <c r="F1791" s="533"/>
      <c r="K1791" s="533"/>
    </row>
    <row r="1792" spans="1:14" s="38" customFormat="1" ht="15.75">
      <c r="A1792" s="533"/>
      <c r="F1792" s="533"/>
      <c r="K1792" s="533"/>
    </row>
    <row r="1793" spans="1:14" s="38" customFormat="1" ht="15.75">
      <c r="A1793" s="533"/>
      <c r="F1793" s="533"/>
      <c r="K1793" s="533"/>
    </row>
    <row r="1794" spans="1:14" s="38" customFormat="1" ht="15.75">
      <c r="A1794" s="533"/>
      <c r="F1794" s="533"/>
      <c r="K1794" s="533"/>
    </row>
    <row r="1795" spans="1:14" s="38" customFormat="1" ht="15.75">
      <c r="A1795" s="533"/>
      <c r="F1795" s="533"/>
      <c r="K1795" s="533"/>
    </row>
    <row r="1796" spans="1:14" s="38" customFormat="1" ht="15.75">
      <c r="A1796" s="533"/>
      <c r="F1796" s="533"/>
      <c r="K1796" s="533"/>
    </row>
    <row r="1797" spans="1:14" s="38" customFormat="1" ht="15.75">
      <c r="A1797" s="533"/>
      <c r="F1797" s="533"/>
      <c r="K1797" s="533"/>
    </row>
    <row r="1798" spans="1:14" s="38" customFormat="1" ht="15.75">
      <c r="A1798" s="533"/>
      <c r="F1798" s="533"/>
      <c r="K1798" s="533"/>
    </row>
    <row r="1799" spans="1:14" ht="23.25">
      <c r="A1799" s="531" t="s">
        <v>2715</v>
      </c>
    </row>
    <row r="1800" spans="1:14" s="38" customFormat="1" ht="15.75">
      <c r="A1800" s="533" t="s">
        <v>2645</v>
      </c>
      <c r="F1800" s="533" t="s">
        <v>2646</v>
      </c>
      <c r="K1800" s="533" t="s">
        <v>2647</v>
      </c>
    </row>
    <row r="1801" spans="1:14" s="38" customFormat="1" ht="15.75">
      <c r="A1801" s="178"/>
      <c r="B1801"/>
      <c r="F1801" s="178" t="s">
        <v>717</v>
      </c>
      <c r="G1801" t="s">
        <v>4455</v>
      </c>
      <c r="H1801"/>
      <c r="I1801"/>
      <c r="K1801" s="178" t="s">
        <v>717</v>
      </c>
      <c r="L1801" t="s">
        <v>4407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4493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4553</v>
      </c>
      <c r="M1803"/>
      <c r="N1803"/>
    </row>
    <row r="1804" spans="1:14" s="38" customFormat="1" ht="15.75">
      <c r="A1804" s="178"/>
      <c r="B1804"/>
      <c r="K1804" s="178" t="s">
        <v>718</v>
      </c>
      <c r="L1804" t="s">
        <v>5026</v>
      </c>
      <c r="M1804" s="21"/>
      <c r="N1804" s="58"/>
    </row>
    <row r="1805" spans="1:14" s="38" customFormat="1" ht="15.75">
      <c r="A1805" s="532"/>
      <c r="K1805" s="178" t="s">
        <v>718</v>
      </c>
      <c r="L1805" t="s">
        <v>5032</v>
      </c>
      <c r="M1805" s="21"/>
      <c r="N1805" s="58"/>
    </row>
    <row r="1806" spans="1:14" s="38" customFormat="1" ht="15.75">
      <c r="A1806" s="532"/>
      <c r="G1806" s="532"/>
      <c r="K1806" s="178" t="s">
        <v>716</v>
      </c>
      <c r="L1806" t="s">
        <v>5169</v>
      </c>
    </row>
    <row r="1807" spans="1:14" s="38" customFormat="1" ht="15.75">
      <c r="A1807" s="532"/>
      <c r="G1807" s="532"/>
      <c r="K1807" s="178" t="s">
        <v>716</v>
      </c>
      <c r="L1807" t="s">
        <v>5173</v>
      </c>
    </row>
    <row r="1808" spans="1:14" s="38" customFormat="1" ht="15.75">
      <c r="A1808" s="532"/>
      <c r="G1808" s="532"/>
    </row>
    <row r="1809" spans="1:7" s="38" customFormat="1" ht="15.75">
      <c r="A1809" s="532"/>
      <c r="G1809" s="532"/>
    </row>
    <row r="1810" spans="1:7" s="38" customFormat="1" ht="15.75">
      <c r="A1810" s="532"/>
      <c r="G1810" s="532"/>
    </row>
    <row r="1811" spans="1:7" s="38" customFormat="1" ht="15.75">
      <c r="A1811" s="532"/>
      <c r="G1811" s="532"/>
    </row>
    <row r="1812" spans="1:7" s="38" customFormat="1" ht="15.75">
      <c r="A1812" s="532"/>
      <c r="G1812" s="532"/>
    </row>
    <row r="1813" spans="1:7" s="38" customFormat="1" ht="15.75">
      <c r="A1813" s="532"/>
      <c r="G1813" s="532"/>
    </row>
    <row r="1814" spans="1:7" s="38" customFormat="1" ht="15.75">
      <c r="A1814" s="532"/>
      <c r="G1814" s="532"/>
    </row>
    <row r="1815" spans="1:7" s="38" customFormat="1" ht="15.75">
      <c r="A1815" s="532"/>
      <c r="G1815" s="532"/>
    </row>
    <row r="1816" spans="1:7" s="38" customFormat="1" ht="15.75">
      <c r="A1816" s="532"/>
      <c r="G1816" s="532"/>
    </row>
    <row r="1817" spans="1:7" s="38" customFormat="1" ht="15.75">
      <c r="A1817" s="532"/>
      <c r="G1817" s="532"/>
    </row>
    <row r="1818" spans="1:7" s="38" customFormat="1" ht="15.75">
      <c r="A1818" s="532"/>
      <c r="G1818" s="532"/>
    </row>
    <row r="1819" spans="1:7" s="38" customFormat="1" ht="15.75">
      <c r="A1819" s="532"/>
    </row>
    <row r="1820" spans="1:7" s="38" customFormat="1" ht="15.75">
      <c r="A1820" s="532"/>
    </row>
    <row r="1821" spans="1:7" s="38" customFormat="1" ht="15.75">
      <c r="A1821" s="532"/>
    </row>
    <row r="1822" spans="1:7" s="38" customFormat="1" ht="15.75">
      <c r="A1822" s="532"/>
    </row>
    <row r="1823" spans="1:7" s="38" customFormat="1" ht="15.75">
      <c r="A1823" s="532"/>
    </row>
    <row r="1824" spans="1:7" s="38" customFormat="1" ht="15.75">
      <c r="A1824" s="532"/>
    </row>
    <row r="1825" spans="1:15" s="38" customFormat="1" ht="15.75">
      <c r="A1825" s="532"/>
    </row>
    <row r="1826" spans="1:15" s="38" customFormat="1" ht="15.75">
      <c r="A1826" s="532"/>
    </row>
    <row r="1827" spans="1:15" s="38" customFormat="1" ht="15.75">
      <c r="A1827" s="532"/>
    </row>
    <row r="1828" spans="1:15" s="38" customFormat="1" ht="15.75">
      <c r="A1828" s="532"/>
    </row>
    <row r="1829" spans="1:15" s="38" customFormat="1" ht="15.75">
      <c r="A1829" s="532"/>
    </row>
    <row r="1830" spans="1:15" s="38" customFormat="1" ht="23.25">
      <c r="A1830" s="531" t="s">
        <v>700</v>
      </c>
    </row>
    <row r="1831" spans="1:15" s="38" customFormat="1" ht="15.75">
      <c r="A1831" s="533" t="s">
        <v>2645</v>
      </c>
      <c r="F1831" s="533" t="s">
        <v>2646</v>
      </c>
      <c r="K1831" s="533" t="s">
        <v>2647</v>
      </c>
    </row>
    <row r="1832" spans="1:15" s="38" customFormat="1" ht="15.75">
      <c r="A1832" s="178" t="s">
        <v>717</v>
      </c>
      <c r="B1832" t="s">
        <v>4306</v>
      </c>
      <c r="F1832" s="178" t="s">
        <v>718</v>
      </c>
      <c r="G1832" t="s">
        <v>4773</v>
      </c>
      <c r="H1832" s="399"/>
      <c r="K1832" s="178" t="s">
        <v>716</v>
      </c>
      <c r="L1832" t="s">
        <v>4392</v>
      </c>
      <c r="O1832"/>
    </row>
    <row r="1833" spans="1:15" s="38" customFormat="1" ht="15.75">
      <c r="A1833" s="178" t="s">
        <v>716</v>
      </c>
      <c r="B1833" t="s">
        <v>4606</v>
      </c>
      <c r="F1833" s="178" t="s">
        <v>717</v>
      </c>
      <c r="G1833" t="s">
        <v>4895</v>
      </c>
      <c r="H1833"/>
      <c r="I1833"/>
      <c r="K1833" s="178" t="s">
        <v>716</v>
      </c>
      <c r="L1833" t="s">
        <v>4461</v>
      </c>
      <c r="M1833"/>
      <c r="N1833"/>
    </row>
    <row r="1834" spans="1:15" s="38" customFormat="1" ht="15.75">
      <c r="A1834" s="545" t="s">
        <v>717</v>
      </c>
      <c r="B1834" t="s">
        <v>4985</v>
      </c>
      <c r="F1834" s="178"/>
      <c r="G1834"/>
      <c r="K1834" s="178" t="s">
        <v>716</v>
      </c>
      <c r="L1834" t="s">
        <v>4481</v>
      </c>
    </row>
    <row r="1835" spans="1:15" s="38" customFormat="1" ht="15.75" customHeight="1">
      <c r="A1835" s="178"/>
      <c r="B1835"/>
      <c r="K1835" s="178" t="s">
        <v>717</v>
      </c>
      <c r="L1835" t="s">
        <v>4482</v>
      </c>
    </row>
    <row r="1836" spans="1:15" s="38" customFormat="1" ht="15.75" customHeight="1">
      <c r="A1836" s="178"/>
      <c r="B1836"/>
      <c r="K1836" s="178" t="s">
        <v>717</v>
      </c>
      <c r="L1836" t="s">
        <v>4483</v>
      </c>
    </row>
    <row r="1837" spans="1:15" s="38" customFormat="1" ht="15.75" customHeight="1">
      <c r="K1837" s="178" t="s">
        <v>716</v>
      </c>
      <c r="L1837" t="s">
        <v>4550</v>
      </c>
    </row>
    <row r="1838" spans="1:15" s="38" customFormat="1" ht="15.75" customHeight="1">
      <c r="A1838" s="531"/>
      <c r="K1838" s="178" t="s">
        <v>717</v>
      </c>
      <c r="L1838" t="s">
        <v>4818</v>
      </c>
    </row>
    <row r="1839" spans="1:15" s="38" customFormat="1" ht="15.75" customHeight="1">
      <c r="A1839" s="533"/>
      <c r="F1839" s="533"/>
      <c r="K1839" s="178" t="s">
        <v>718</v>
      </c>
      <c r="L1839" t="s">
        <v>4821</v>
      </c>
    </row>
    <row r="1840" spans="1:15" s="38" customFormat="1" ht="15.75">
      <c r="A1840" s="532"/>
      <c r="K1840" s="178" t="s">
        <v>717</v>
      </c>
      <c r="L1840" t="s">
        <v>4989</v>
      </c>
      <c r="M1840" s="399"/>
      <c r="N1840"/>
    </row>
    <row r="1841" spans="1:15" s="38" customFormat="1" ht="15.75">
      <c r="A1841" s="532"/>
      <c r="K1841" s="178" t="s">
        <v>718</v>
      </c>
      <c r="L1841" t="s">
        <v>5030</v>
      </c>
      <c r="M1841"/>
      <c r="N1841"/>
    </row>
    <row r="1842" spans="1:15" s="38" customFormat="1" ht="15.75">
      <c r="A1842" s="532"/>
      <c r="K1842" s="178" t="s">
        <v>717</v>
      </c>
      <c r="L1842" t="s">
        <v>5034</v>
      </c>
      <c r="M1842"/>
      <c r="N1842"/>
    </row>
    <row r="1843" spans="1:15" s="38" customFormat="1" ht="15.75">
      <c r="A1843" s="532"/>
      <c r="K1843" s="178" t="s">
        <v>717</v>
      </c>
      <c r="L1843" t="s">
        <v>5174</v>
      </c>
      <c r="M1843"/>
      <c r="N1843"/>
      <c r="O1843"/>
    </row>
    <row r="1844" spans="1:15" s="38" customFormat="1" ht="15.75">
      <c r="A1844" s="532"/>
      <c r="K1844" s="178" t="s">
        <v>716</v>
      </c>
      <c r="L1844" t="s">
        <v>5175</v>
      </c>
      <c r="M1844"/>
      <c r="N1844"/>
      <c r="O1844"/>
    </row>
    <row r="1845" spans="1:15" s="38" customFormat="1" ht="15.75">
      <c r="A1845" s="532"/>
      <c r="K1845" s="178"/>
      <c r="L1845"/>
    </row>
    <row r="1846" spans="1:15" s="38" customFormat="1" ht="15.75">
      <c r="A1846" s="532"/>
      <c r="K1846" s="178"/>
      <c r="L1846"/>
    </row>
    <row r="1847" spans="1:15" s="38" customFormat="1" ht="15.75">
      <c r="A1847" s="532"/>
      <c r="K1847" s="178"/>
      <c r="L1847"/>
    </row>
    <row r="1848" spans="1:15" s="38" customFormat="1" ht="15.75">
      <c r="A1848" s="532"/>
      <c r="K1848" s="178"/>
      <c r="L1848"/>
    </row>
    <row r="1849" spans="1:15" s="38" customFormat="1" ht="15.75">
      <c r="A1849" s="532"/>
      <c r="K1849" s="178"/>
      <c r="L1849"/>
    </row>
    <row r="1850" spans="1:15" s="38" customFormat="1" ht="15.75">
      <c r="A1850" s="532"/>
      <c r="K1850" s="178"/>
      <c r="L1850"/>
    </row>
    <row r="1851" spans="1:15" s="38" customFormat="1" ht="15.75">
      <c r="A1851" s="532"/>
    </row>
    <row r="1852" spans="1:15" s="38" customFormat="1" ht="15.75">
      <c r="A1852" s="532"/>
    </row>
    <row r="1853" spans="1:15" s="38" customFormat="1" ht="15.75">
      <c r="A1853" s="532"/>
    </row>
    <row r="1854" spans="1:15" s="38" customFormat="1" ht="15.75">
      <c r="A1854" s="532"/>
    </row>
    <row r="1855" spans="1:15" s="38" customFormat="1" ht="15.75">
      <c r="A1855" s="532"/>
    </row>
    <row r="1856" spans="1:15" s="38" customFormat="1" ht="15.75">
      <c r="A1856" s="532"/>
    </row>
    <row r="1857" spans="1:14" s="38" customFormat="1" ht="15.75">
      <c r="A1857" s="532"/>
    </row>
    <row r="1858" spans="1:14" s="38" customFormat="1" ht="15.75">
      <c r="A1858" s="532"/>
    </row>
    <row r="1859" spans="1:14" s="38" customFormat="1" ht="15.75">
      <c r="A1859" s="532"/>
    </row>
    <row r="1860" spans="1:14" s="38" customFormat="1" ht="15.75">
      <c r="A1860" s="532"/>
    </row>
    <row r="1861" spans="1:14" s="38" customFormat="1" ht="23.25">
      <c r="A1861" s="531" t="s">
        <v>21</v>
      </c>
    </row>
    <row r="1862" spans="1:14" ht="15.75">
      <c r="A1862" s="533" t="s">
        <v>2645</v>
      </c>
      <c r="B1862" s="38"/>
      <c r="C1862" s="38"/>
      <c r="D1862" s="38"/>
      <c r="E1862" s="38"/>
      <c r="F1862" s="533" t="s">
        <v>2646</v>
      </c>
      <c r="G1862" s="38"/>
      <c r="H1862" s="38"/>
      <c r="I1862" s="38"/>
      <c r="J1862" s="38"/>
      <c r="K1862" s="533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4387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4708</v>
      </c>
    </row>
    <row r="1865" spans="1:14" ht="15.75">
      <c r="A1865" s="178"/>
      <c r="K1865" s="178" t="s">
        <v>717</v>
      </c>
      <c r="L1865" t="s">
        <v>5176</v>
      </c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2"/>
      <c r="B1872" s="38"/>
      <c r="K1872" s="178"/>
    </row>
    <row r="1873" spans="1:11" ht="15.75">
      <c r="A1873" s="532"/>
      <c r="B1873" s="38"/>
      <c r="K1873" s="178"/>
    </row>
    <row r="1874" spans="1:11" ht="15.75">
      <c r="A1874" s="532"/>
      <c r="B1874" s="38"/>
      <c r="K1874" s="178"/>
    </row>
    <row r="1875" spans="1:11" ht="15.75">
      <c r="A1875" s="532"/>
      <c r="B1875" s="38"/>
      <c r="K1875" s="178"/>
    </row>
    <row r="1876" spans="1:11" ht="15.75">
      <c r="A1876" s="532"/>
      <c r="B1876" s="38"/>
      <c r="K1876" s="178"/>
    </row>
    <row r="1877" spans="1:11" ht="15.75">
      <c r="A1877" s="532"/>
      <c r="B1877" s="38"/>
    </row>
    <row r="1878" spans="1:11" ht="15.75">
      <c r="A1878" s="532"/>
      <c r="B1878" s="38"/>
    </row>
    <row r="1879" spans="1:11" ht="15.75">
      <c r="A1879" s="532"/>
      <c r="B1879" s="38"/>
    </row>
    <row r="1880" spans="1:11" ht="15.75">
      <c r="A1880" s="532"/>
      <c r="B1880" s="38"/>
    </row>
    <row r="1881" spans="1:11" ht="15.75">
      <c r="A1881" s="532"/>
      <c r="B1881" s="38"/>
    </row>
    <row r="1882" spans="1:11" ht="15.75">
      <c r="A1882" s="532"/>
      <c r="B1882" s="38"/>
    </row>
    <row r="1883" spans="1:11" ht="15.75">
      <c r="A1883" s="532"/>
      <c r="B1883" s="38"/>
    </row>
    <row r="1884" spans="1:11" ht="15.75">
      <c r="A1884" s="532"/>
      <c r="B1884" s="38"/>
    </row>
    <row r="1885" spans="1:11" ht="15.75">
      <c r="A1885" s="532"/>
      <c r="B1885" s="38"/>
    </row>
    <row r="1886" spans="1:11" ht="15.75">
      <c r="A1886" s="532"/>
      <c r="B1886" s="38"/>
    </row>
    <row r="1887" spans="1:11" ht="15.75">
      <c r="A1887" s="532"/>
      <c r="B1887" s="38"/>
    </row>
    <row r="1888" spans="1:11" ht="15.75">
      <c r="A1888" s="532"/>
      <c r="B1888" s="38"/>
    </row>
    <row r="1889" spans="1:15" ht="15.75">
      <c r="A1889" s="532"/>
      <c r="B1889" s="38"/>
    </row>
    <row r="1890" spans="1:15" ht="15.75">
      <c r="A1890" s="532"/>
      <c r="B1890" s="38"/>
    </row>
    <row r="1891" spans="1:15" ht="15.75">
      <c r="A1891" s="532"/>
      <c r="B1891" s="38"/>
    </row>
    <row r="1892" spans="1:15" ht="23.25">
      <c r="A1892" s="531" t="s">
        <v>141</v>
      </c>
      <c r="B1892" s="38"/>
    </row>
    <row r="1893" spans="1:15" ht="15.75">
      <c r="A1893" s="533" t="s">
        <v>2645</v>
      </c>
      <c r="B1893" s="38"/>
      <c r="C1893" s="38"/>
      <c r="D1893" s="38"/>
      <c r="E1893" s="38"/>
      <c r="F1893" s="533" t="s">
        <v>2646</v>
      </c>
      <c r="G1893" s="38"/>
      <c r="H1893" s="38"/>
      <c r="I1893" s="38"/>
      <c r="J1893" s="38"/>
      <c r="K1893" s="533" t="s">
        <v>2647</v>
      </c>
      <c r="L1893" s="38"/>
    </row>
    <row r="1894" spans="1:15" ht="15.75">
      <c r="A1894" s="178"/>
      <c r="F1894" s="178" t="s">
        <v>716</v>
      </c>
      <c r="G1894" t="s">
        <v>4875</v>
      </c>
      <c r="K1894" s="178" t="s">
        <v>718</v>
      </c>
      <c r="L1894" t="s">
        <v>4673</v>
      </c>
      <c r="M1894" s="38"/>
      <c r="N1894" s="38"/>
      <c r="O1894" s="38"/>
    </row>
    <row r="1895" spans="1:15" ht="15.75">
      <c r="A1895" s="178"/>
      <c r="F1895" s="178"/>
      <c r="K1895" s="178" t="s">
        <v>716</v>
      </c>
      <c r="L1895" t="s">
        <v>4863</v>
      </c>
    </row>
    <row r="1896" spans="1:15" ht="15.75">
      <c r="A1896" s="178"/>
      <c r="K1896" s="178" t="s">
        <v>716</v>
      </c>
      <c r="L1896" t="s">
        <v>5172</v>
      </c>
    </row>
    <row r="1897" spans="1:15" ht="15.75">
      <c r="A1897" s="532"/>
      <c r="B1897" s="38"/>
      <c r="E1897" t="s">
        <v>2459</v>
      </c>
      <c r="K1897" s="178" t="s">
        <v>717</v>
      </c>
      <c r="L1897" t="s">
        <v>5168</v>
      </c>
    </row>
    <row r="1898" spans="1:15" ht="15.75">
      <c r="A1898" s="532"/>
      <c r="B1898" s="38"/>
      <c r="K1898" s="178" t="s">
        <v>716</v>
      </c>
      <c r="L1898" t="s">
        <v>5158</v>
      </c>
    </row>
    <row r="1899" spans="1:15" ht="15.75">
      <c r="A1899" s="532"/>
      <c r="B1899" s="38"/>
      <c r="K1899" s="178" t="s">
        <v>716</v>
      </c>
      <c r="L1899" t="s">
        <v>5160</v>
      </c>
    </row>
    <row r="1900" spans="1:15" ht="15.75">
      <c r="A1900" s="532"/>
      <c r="B1900" s="38"/>
      <c r="K1900" s="178" t="s">
        <v>718</v>
      </c>
      <c r="L1900" t="s">
        <v>5162</v>
      </c>
    </row>
    <row r="1901" spans="1:15" ht="15.75">
      <c r="A1901" s="532"/>
      <c r="B1901" s="38"/>
      <c r="K1901" s="178"/>
    </row>
    <row r="1902" spans="1:15" ht="15.75">
      <c r="A1902" s="532"/>
      <c r="B1902" s="38"/>
      <c r="K1902" s="178"/>
    </row>
    <row r="1903" spans="1:15" ht="15.75">
      <c r="A1903" s="532"/>
      <c r="B1903" s="38"/>
      <c r="K1903" s="178"/>
    </row>
    <row r="1904" spans="1:15" ht="15.75">
      <c r="A1904" s="532"/>
      <c r="B1904" s="38"/>
      <c r="K1904" s="178"/>
    </row>
    <row r="1905" spans="1:11" ht="15.75">
      <c r="A1905" s="532"/>
      <c r="B1905" s="38"/>
      <c r="K1905" s="178"/>
    </row>
    <row r="1906" spans="1:11" ht="15.75">
      <c r="A1906" s="532"/>
      <c r="B1906" s="38"/>
      <c r="K1906" s="178"/>
    </row>
    <row r="1907" spans="1:11" ht="15.75">
      <c r="A1907" s="532"/>
      <c r="B1907" s="38"/>
      <c r="K1907" s="178"/>
    </row>
    <row r="1908" spans="1:11" ht="15.75">
      <c r="A1908" s="532"/>
      <c r="B1908" s="38"/>
      <c r="K1908" s="178"/>
    </row>
    <row r="1909" spans="1:11" ht="15.75">
      <c r="A1909" s="532"/>
      <c r="B1909" s="38"/>
      <c r="K1909" s="178"/>
    </row>
    <row r="1910" spans="1:11" ht="15.75">
      <c r="A1910" s="532"/>
      <c r="B1910" s="38"/>
      <c r="K1910" s="178"/>
    </row>
    <row r="1911" spans="1:11" ht="15.75">
      <c r="A1911" s="532"/>
      <c r="B1911" s="38"/>
      <c r="K1911" s="178"/>
    </row>
    <row r="1912" spans="1:11" ht="15.75">
      <c r="A1912" s="532"/>
      <c r="B1912" s="38"/>
      <c r="K1912" s="178"/>
    </row>
    <row r="1913" spans="1:11" ht="15.75">
      <c r="A1913" s="532"/>
      <c r="B1913" s="38"/>
      <c r="K1913" s="178"/>
    </row>
    <row r="1914" spans="1:11" ht="15.75">
      <c r="A1914" s="532"/>
      <c r="B1914" s="38"/>
      <c r="K1914" s="178"/>
    </row>
    <row r="1915" spans="1:11" ht="15.75">
      <c r="A1915" s="532"/>
      <c r="B1915" s="38"/>
      <c r="K1915" s="178"/>
    </row>
    <row r="1916" spans="1:11" ht="15.75">
      <c r="A1916" s="532"/>
      <c r="B1916" s="38"/>
      <c r="K1916" s="178"/>
    </row>
    <row r="1917" spans="1:11" ht="15.75">
      <c r="A1917" s="532"/>
      <c r="B1917" s="38"/>
      <c r="K1917" s="178"/>
    </row>
    <row r="1918" spans="1:11" ht="15.75">
      <c r="A1918" s="532"/>
      <c r="B1918" s="38"/>
      <c r="K1918" s="178"/>
    </row>
    <row r="1919" spans="1:11" ht="15.75">
      <c r="A1919" s="532"/>
      <c r="B1919" s="38"/>
      <c r="K1919" s="178"/>
    </row>
    <row r="1920" spans="1:11" ht="15.75">
      <c r="A1920" s="532"/>
      <c r="B1920" s="38"/>
      <c r="K1920" s="178"/>
    </row>
    <row r="1921" spans="1:14" ht="15.75">
      <c r="A1921" s="532"/>
      <c r="B1921" s="38"/>
    </row>
    <row r="1922" spans="1:14" ht="15.75">
      <c r="A1922" s="532"/>
      <c r="B1922" s="38"/>
    </row>
    <row r="1923" spans="1:14" ht="23.25">
      <c r="A1923" s="531" t="s">
        <v>2193</v>
      </c>
    </row>
    <row r="1924" spans="1:14" s="38" customFormat="1" ht="15.75">
      <c r="A1924" s="533" t="s">
        <v>2645</v>
      </c>
      <c r="F1924" s="533" t="s">
        <v>2646</v>
      </c>
      <c r="K1924" s="533" t="s">
        <v>2647</v>
      </c>
    </row>
    <row r="1925" spans="1:14" s="38" customFormat="1" ht="15.75">
      <c r="A1925" s="178" t="s">
        <v>716</v>
      </c>
      <c r="B1925" t="s">
        <v>4305</v>
      </c>
      <c r="F1925" s="178" t="s">
        <v>716</v>
      </c>
      <c r="G1925" t="s">
        <v>4773</v>
      </c>
      <c r="H1925" s="399"/>
      <c r="I1925"/>
      <c r="K1925" s="178" t="s">
        <v>716</v>
      </c>
      <c r="L1925" t="s">
        <v>4408</v>
      </c>
    </row>
    <row r="1926" spans="1:14" s="38" customFormat="1" ht="15.75">
      <c r="A1926" s="178" t="s">
        <v>716</v>
      </c>
      <c r="B1926" s="539" t="s">
        <v>4304</v>
      </c>
      <c r="F1926" s="178"/>
      <c r="G1926"/>
      <c r="K1926" s="178" t="s">
        <v>717</v>
      </c>
      <c r="L1926" t="s">
        <v>4394</v>
      </c>
    </row>
    <row r="1927" spans="1:14" s="38" customFormat="1" ht="15.75">
      <c r="A1927" s="178" t="s">
        <v>716</v>
      </c>
      <c r="B1927" s="539" t="s">
        <v>4404</v>
      </c>
      <c r="F1927" s="178"/>
      <c r="G1927"/>
      <c r="K1927" s="178" t="s">
        <v>717</v>
      </c>
      <c r="L1927" t="s">
        <v>4407</v>
      </c>
      <c r="M1927"/>
      <c r="N1927"/>
    </row>
    <row r="1928" spans="1:14" s="38" customFormat="1" ht="15.75">
      <c r="A1928" s="178" t="s">
        <v>717</v>
      </c>
      <c r="B1928" t="s">
        <v>4492</v>
      </c>
      <c r="F1928" s="178"/>
      <c r="G1928"/>
      <c r="K1928" s="178" t="s">
        <v>716</v>
      </c>
      <c r="L1928" t="s">
        <v>4398</v>
      </c>
    </row>
    <row r="1929" spans="1:14" s="38" customFormat="1" ht="15.75">
      <c r="A1929" s="178" t="s">
        <v>717</v>
      </c>
      <c r="B1929" t="s">
        <v>4716</v>
      </c>
      <c r="F1929" s="533"/>
      <c r="K1929" s="178" t="s">
        <v>718</v>
      </c>
      <c r="L1929" t="s">
        <v>4775</v>
      </c>
      <c r="M1929"/>
      <c r="N1929"/>
    </row>
    <row r="1930" spans="1:14" s="38" customFormat="1" ht="15.75">
      <c r="A1930" s="545" t="s">
        <v>716</v>
      </c>
      <c r="B1930" t="s">
        <v>4717</v>
      </c>
      <c r="F1930" s="533"/>
      <c r="K1930" s="178" t="s">
        <v>717</v>
      </c>
      <c r="L1930" t="s">
        <v>4760</v>
      </c>
      <c r="M1930" s="399"/>
      <c r="N1930"/>
    </row>
    <row r="1931" spans="1:14" s="38" customFormat="1" ht="15.75">
      <c r="A1931" s="178" t="s">
        <v>718</v>
      </c>
      <c r="B1931" t="s">
        <v>4979</v>
      </c>
      <c r="C1931"/>
      <c r="D1931"/>
      <c r="F1931" s="533"/>
      <c r="K1931" s="178" t="s">
        <v>717</v>
      </c>
      <c r="L1931" t="s">
        <v>4761</v>
      </c>
      <c r="M1931" s="399"/>
      <c r="N1931"/>
    </row>
    <row r="1932" spans="1:14" s="38" customFormat="1" ht="15.75">
      <c r="A1932" s="545" t="s">
        <v>716</v>
      </c>
      <c r="B1932" t="s">
        <v>5177</v>
      </c>
      <c r="F1932" s="533"/>
      <c r="K1932" s="178" t="s">
        <v>717</v>
      </c>
      <c r="L1932" t="s">
        <v>5178</v>
      </c>
      <c r="M1932"/>
      <c r="N1932"/>
    </row>
    <row r="1933" spans="1:14" s="38" customFormat="1" ht="15.75">
      <c r="A1933" s="533"/>
      <c r="F1933" s="533"/>
      <c r="K1933" s="178"/>
      <c r="L1933"/>
    </row>
    <row r="1934" spans="1:14" s="38" customFormat="1" ht="15.75">
      <c r="A1934" s="533"/>
      <c r="F1934" s="533"/>
      <c r="K1934" s="178"/>
      <c r="L1934"/>
    </row>
    <row r="1935" spans="1:14" s="38" customFormat="1" ht="15.75">
      <c r="A1935" s="533"/>
      <c r="F1935" s="533"/>
      <c r="K1935" s="178"/>
      <c r="L1935"/>
    </row>
    <row r="1936" spans="1:14" s="38" customFormat="1" ht="15.75">
      <c r="A1936" s="533"/>
      <c r="F1936" s="533"/>
      <c r="K1936" s="178"/>
      <c r="L1936"/>
    </row>
    <row r="1937" spans="1:12" s="38" customFormat="1" ht="15.75">
      <c r="A1937" s="533"/>
      <c r="F1937" s="533"/>
      <c r="K1937" s="178"/>
      <c r="L1937"/>
    </row>
    <row r="1938" spans="1:12" s="38" customFormat="1" ht="15.75">
      <c r="A1938" s="533"/>
      <c r="F1938" s="533"/>
      <c r="K1938" s="178"/>
      <c r="L1938"/>
    </row>
    <row r="1939" spans="1:12" s="38" customFormat="1" ht="15.75">
      <c r="A1939" s="533"/>
      <c r="F1939" s="533"/>
      <c r="K1939" s="178"/>
      <c r="L1939"/>
    </row>
    <row r="1940" spans="1:12" s="38" customFormat="1" ht="15.75">
      <c r="A1940" s="533"/>
      <c r="F1940" s="533"/>
      <c r="K1940" s="178"/>
      <c r="L1940"/>
    </row>
    <row r="1941" spans="1:12" s="38" customFormat="1" ht="15.75">
      <c r="A1941" s="533"/>
      <c r="F1941" s="533"/>
      <c r="K1941" s="178"/>
      <c r="L1941"/>
    </row>
    <row r="1942" spans="1:12" s="38" customFormat="1" ht="15.75">
      <c r="A1942" s="533"/>
      <c r="F1942" s="533"/>
      <c r="K1942" s="178"/>
      <c r="L1942"/>
    </row>
    <row r="1943" spans="1:12" s="38" customFormat="1" ht="15.75">
      <c r="A1943" s="533"/>
      <c r="F1943" s="533"/>
      <c r="K1943" s="533"/>
    </row>
    <row r="1944" spans="1:12" s="38" customFormat="1" ht="15.75">
      <c r="A1944" s="533"/>
      <c r="F1944" s="533"/>
      <c r="K1944" s="533"/>
    </row>
    <row r="1945" spans="1:12" s="38" customFormat="1" ht="15.75">
      <c r="A1945" s="533"/>
      <c r="F1945" s="533"/>
      <c r="K1945" s="533"/>
    </row>
    <row r="1946" spans="1:12" s="38" customFormat="1" ht="15.75">
      <c r="A1946" s="532"/>
    </row>
    <row r="1947" spans="1:12" s="38" customFormat="1" ht="15.75">
      <c r="A1947" s="532"/>
    </row>
    <row r="1948" spans="1:12" s="38" customFormat="1" ht="15.75">
      <c r="A1948" s="532"/>
    </row>
    <row r="1949" spans="1:12" s="38" customFormat="1" ht="15.75">
      <c r="A1949" s="532"/>
    </row>
    <row r="1950" spans="1:12" s="38" customFormat="1" ht="15.75">
      <c r="A1950" s="532"/>
    </row>
    <row r="1951" spans="1:12" s="38" customFormat="1" ht="15.75">
      <c r="A1951" s="532"/>
    </row>
    <row r="1952" spans="1:12" s="38" customFormat="1" ht="15.75">
      <c r="A1952" s="532"/>
    </row>
    <row r="1953" spans="1:14" s="38" customFormat="1" ht="15.75">
      <c r="A1953" s="532"/>
    </row>
    <row r="1954" spans="1:14" ht="23.25">
      <c r="A1954" s="531" t="s">
        <v>1667</v>
      </c>
    </row>
    <row r="1955" spans="1:14" s="38" customFormat="1" ht="15.75">
      <c r="A1955" s="533" t="s">
        <v>2645</v>
      </c>
      <c r="F1955" s="533" t="s">
        <v>2646</v>
      </c>
      <c r="K1955" s="533" t="s">
        <v>2647</v>
      </c>
    </row>
    <row r="1956" spans="1:14" s="38" customFormat="1" ht="15.75">
      <c r="A1956" s="178" t="s">
        <v>717</v>
      </c>
      <c r="B1956" t="s">
        <v>4980</v>
      </c>
      <c r="F1956" s="178"/>
      <c r="G1956"/>
      <c r="K1956" s="178" t="s">
        <v>716</v>
      </c>
      <c r="L1956" t="s">
        <v>4555</v>
      </c>
    </row>
    <row r="1957" spans="1:14" s="38" customFormat="1" ht="15.75">
      <c r="A1957" s="178"/>
      <c r="B1957"/>
      <c r="K1957" s="178" t="s">
        <v>718</v>
      </c>
      <c r="L1957" t="s">
        <v>4775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4819</v>
      </c>
    </row>
    <row r="1959" spans="1:14" s="38" customFormat="1" ht="15.75">
      <c r="A1959" s="178"/>
      <c r="B1959"/>
      <c r="K1959" s="178" t="s">
        <v>717</v>
      </c>
      <c r="L1959" t="s">
        <v>5157</v>
      </c>
      <c r="M1959"/>
      <c r="N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2"/>
    </row>
    <row r="1972" spans="1:2" s="38" customFormat="1" ht="15.75">
      <c r="A1972" s="532"/>
    </row>
    <row r="1973" spans="1:2" s="38" customFormat="1" ht="15.75">
      <c r="A1973" s="532"/>
    </row>
    <row r="1974" spans="1:2" s="38" customFormat="1" ht="15.75">
      <c r="A1974" s="532"/>
    </row>
    <row r="1975" spans="1:2" s="38" customFormat="1" ht="15.75">
      <c r="A1975" s="532"/>
    </row>
    <row r="1976" spans="1:2" s="38" customFormat="1" ht="15.75">
      <c r="A1976" s="532"/>
    </row>
    <row r="1977" spans="1:2" s="38" customFormat="1" ht="15.75">
      <c r="A1977" s="532"/>
    </row>
    <row r="1978" spans="1:2" s="38" customFormat="1" ht="15.75">
      <c r="A1978" s="532"/>
    </row>
    <row r="1979" spans="1:2" s="38" customFormat="1" ht="15.75">
      <c r="A1979" s="532"/>
    </row>
    <row r="1980" spans="1:2" s="38" customFormat="1" ht="15.75">
      <c r="A1980" s="532"/>
    </row>
    <row r="1981" spans="1:2" s="38" customFormat="1" ht="15.75">
      <c r="A1981" s="532"/>
    </row>
    <row r="1982" spans="1:2" s="38" customFormat="1" ht="15.75">
      <c r="A1982" s="532"/>
    </row>
    <row r="1983" spans="1:2" s="38" customFormat="1" ht="15.75">
      <c r="A1983" s="532"/>
    </row>
    <row r="1984" spans="1:2" s="38" customFormat="1" ht="15.75">
      <c r="A1984" s="532"/>
    </row>
    <row r="1985" spans="1:14" ht="23.25">
      <c r="A1985" s="531" t="s">
        <v>3634</v>
      </c>
    </row>
    <row r="1986" spans="1:14" s="38" customFormat="1" ht="15.75">
      <c r="A1986" s="533" t="s">
        <v>2645</v>
      </c>
      <c r="F1986" s="533" t="s">
        <v>2646</v>
      </c>
      <c r="K1986" s="533" t="s">
        <v>2647</v>
      </c>
    </row>
    <row r="1987" spans="1:14" s="38" customFormat="1" ht="15.75">
      <c r="A1987" s="178" t="s">
        <v>717</v>
      </c>
      <c r="B1987" t="s">
        <v>4442</v>
      </c>
      <c r="F1987" s="178"/>
      <c r="G1987"/>
      <c r="K1987" s="178" t="s">
        <v>718</v>
      </c>
      <c r="L1987" t="s">
        <v>4549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3"/>
      <c r="F1990" s="178"/>
      <c r="G1990"/>
      <c r="K1990" s="178"/>
      <c r="L1990"/>
    </row>
    <row r="1991" spans="1:14" s="38" customFormat="1" ht="15.75">
      <c r="A1991" s="533"/>
      <c r="F1991" s="178"/>
      <c r="G1991"/>
      <c r="K1991" s="178"/>
      <c r="L1991"/>
    </row>
    <row r="1992" spans="1:14" s="38" customFormat="1" ht="15.75">
      <c r="A1992" s="533"/>
      <c r="F1992" s="533"/>
      <c r="K1992" s="178"/>
      <c r="L1992"/>
    </row>
    <row r="1993" spans="1:14" s="38" customFormat="1" ht="15.75">
      <c r="A1993" s="533"/>
      <c r="F1993" s="533"/>
      <c r="K1993" s="178"/>
      <c r="L1993"/>
    </row>
    <row r="1994" spans="1:14" s="38" customFormat="1" ht="15.75">
      <c r="A1994" s="533"/>
      <c r="F1994" s="533"/>
      <c r="K1994" s="178"/>
      <c r="L1994"/>
    </row>
    <row r="1995" spans="1:14" s="38" customFormat="1" ht="15.75">
      <c r="A1995" s="533"/>
      <c r="F1995" s="533"/>
      <c r="K1995" s="178"/>
      <c r="L1995"/>
    </row>
    <row r="1996" spans="1:14" s="38" customFormat="1" ht="15.75">
      <c r="A1996" s="533"/>
      <c r="F1996" s="533"/>
      <c r="K1996" s="178"/>
      <c r="L1996"/>
    </row>
    <row r="1997" spans="1:14" s="38" customFormat="1" ht="15.75">
      <c r="A1997" s="533"/>
      <c r="F1997" s="533"/>
      <c r="K1997" s="178"/>
      <c r="L1997"/>
    </row>
    <row r="1998" spans="1:14" s="38" customFormat="1" ht="15.75">
      <c r="A1998" s="533"/>
      <c r="F1998" s="533"/>
      <c r="K1998" s="178"/>
      <c r="L1998"/>
    </row>
    <row r="1999" spans="1:14" s="38" customFormat="1" ht="15.75">
      <c r="A1999" s="533"/>
      <c r="F1999" s="533"/>
      <c r="K1999" s="178"/>
      <c r="L1999"/>
    </row>
    <row r="2000" spans="1:14" s="38" customFormat="1" ht="15.75">
      <c r="A2000" s="533"/>
      <c r="F2000" s="533"/>
      <c r="K2000" s="178"/>
      <c r="L2000"/>
    </row>
    <row r="2001" spans="1:12" s="38" customFormat="1" ht="15.75">
      <c r="A2001" s="533"/>
      <c r="F2001" s="533"/>
      <c r="K2001" s="178"/>
      <c r="L2001"/>
    </row>
    <row r="2002" spans="1:12" s="38" customFormat="1" ht="15.75">
      <c r="A2002" s="533"/>
      <c r="F2002" s="533"/>
      <c r="K2002" s="178"/>
      <c r="L2002"/>
    </row>
    <row r="2003" spans="1:12" s="38" customFormat="1" ht="15.75">
      <c r="A2003" s="533"/>
      <c r="F2003" s="533"/>
      <c r="K2003" s="178"/>
      <c r="L2003"/>
    </row>
    <row r="2004" spans="1:12" s="38" customFormat="1" ht="15.75">
      <c r="A2004" s="533"/>
      <c r="F2004" s="533"/>
      <c r="K2004" s="533"/>
    </row>
    <row r="2005" spans="1:12" s="38" customFormat="1" ht="15.75">
      <c r="A2005" s="533"/>
      <c r="F2005" s="533"/>
      <c r="K2005" s="533"/>
    </row>
    <row r="2006" spans="1:12" s="38" customFormat="1" ht="15.75">
      <c r="A2006" s="533"/>
      <c r="F2006" s="533"/>
      <c r="K2006" s="533"/>
    </row>
    <row r="2007" spans="1:12" s="38" customFormat="1" ht="15.75">
      <c r="A2007" s="532"/>
    </row>
    <row r="2008" spans="1:12" s="38" customFormat="1" ht="15.75">
      <c r="A2008" s="532"/>
    </row>
    <row r="2009" spans="1:12" s="38" customFormat="1" ht="15.75">
      <c r="A2009" s="532"/>
    </row>
    <row r="2010" spans="1:12" s="38" customFormat="1" ht="15.75">
      <c r="A2010" s="532"/>
    </row>
    <row r="2011" spans="1:12" s="38" customFormat="1" ht="15.75">
      <c r="A2011" s="532"/>
    </row>
    <row r="2012" spans="1:12" s="38" customFormat="1" ht="15.75">
      <c r="A2012" s="532"/>
    </row>
    <row r="2013" spans="1:12" s="38" customFormat="1" ht="15.75">
      <c r="A2013" s="532"/>
    </row>
    <row r="2014" spans="1:12" s="38" customFormat="1" ht="15.75">
      <c r="A2014" s="532"/>
    </row>
    <row r="2015" spans="1:12" s="38" customFormat="1" ht="15.75">
      <c r="A2015" s="532"/>
    </row>
    <row r="2016" spans="1:12" ht="23.25">
      <c r="A2016" s="531" t="s">
        <v>2726</v>
      </c>
    </row>
    <row r="2017" spans="1:15" s="38" customFormat="1" ht="15.75">
      <c r="A2017" s="533" t="s">
        <v>2645</v>
      </c>
      <c r="F2017" s="533" t="s">
        <v>2646</v>
      </c>
      <c r="K2017" s="533" t="s">
        <v>2647</v>
      </c>
    </row>
    <row r="2018" spans="1:15" s="38" customFormat="1" ht="15.75">
      <c r="A2018" s="178" t="s">
        <v>718</v>
      </c>
      <c r="B2018" t="s">
        <v>4534</v>
      </c>
      <c r="F2018" s="178" t="s">
        <v>716</v>
      </c>
      <c r="G2018" t="s">
        <v>4548</v>
      </c>
      <c r="H2018"/>
      <c r="I2018"/>
      <c r="K2018" s="178" t="s">
        <v>716</v>
      </c>
      <c r="L2018" t="s">
        <v>4453</v>
      </c>
      <c r="M2018"/>
      <c r="N2018"/>
    </row>
    <row r="2019" spans="1:15" s="38" customFormat="1" ht="15.75">
      <c r="A2019" s="178" t="s">
        <v>718</v>
      </c>
      <c r="B2019" t="s">
        <v>4713</v>
      </c>
      <c r="F2019" s="178" t="s">
        <v>717</v>
      </c>
      <c r="G2019" t="s">
        <v>4875</v>
      </c>
      <c r="H2019"/>
      <c r="I2019"/>
      <c r="K2019" s="178" t="s">
        <v>718</v>
      </c>
      <c r="L2019" t="s">
        <v>4456</v>
      </c>
      <c r="M2019"/>
      <c r="N2019"/>
      <c r="O2019"/>
    </row>
    <row r="2020" spans="1:15" s="38" customFormat="1" ht="15.75">
      <c r="A2020" s="533"/>
      <c r="F2020" s="178"/>
      <c r="G2020"/>
      <c r="K2020" s="178" t="s">
        <v>717</v>
      </c>
      <c r="L2020" t="s">
        <v>4556</v>
      </c>
      <c r="M2020"/>
      <c r="N2020"/>
    </row>
    <row r="2021" spans="1:15" s="38" customFormat="1" ht="15.75">
      <c r="A2021" s="533"/>
      <c r="F2021" s="178"/>
      <c r="G2021"/>
      <c r="K2021" s="178" t="s">
        <v>716</v>
      </c>
      <c r="L2021" t="s">
        <v>4554</v>
      </c>
      <c r="M2021"/>
      <c r="N2021"/>
    </row>
    <row r="2022" spans="1:15" s="38" customFormat="1" ht="15.75">
      <c r="A2022" s="533"/>
      <c r="F2022" s="178"/>
      <c r="G2022"/>
      <c r="K2022" s="178" t="s">
        <v>718</v>
      </c>
      <c r="L2022" t="s">
        <v>4672</v>
      </c>
      <c r="N2022" s="25"/>
    </row>
    <row r="2023" spans="1:15" s="38" customFormat="1" ht="15.75">
      <c r="A2023" s="533"/>
      <c r="F2023" s="533"/>
      <c r="K2023" s="178" t="s">
        <v>716</v>
      </c>
      <c r="L2023" t="s">
        <v>5153</v>
      </c>
      <c r="M2023"/>
      <c r="N2023"/>
    </row>
    <row r="2024" spans="1:15" s="38" customFormat="1" ht="15.75">
      <c r="A2024" s="533"/>
      <c r="F2024" s="533"/>
      <c r="K2024" s="178"/>
      <c r="L2024"/>
    </row>
    <row r="2025" spans="1:15" s="38" customFormat="1" ht="15.75">
      <c r="A2025" s="533"/>
      <c r="F2025" s="533"/>
      <c r="K2025" s="178"/>
      <c r="L2025"/>
    </row>
    <row r="2026" spans="1:15" s="38" customFormat="1" ht="15.75">
      <c r="A2026" s="533"/>
      <c r="F2026" s="533"/>
      <c r="K2026" s="178"/>
      <c r="L2026"/>
    </row>
    <row r="2027" spans="1:15" s="38" customFormat="1" ht="15.75">
      <c r="A2027" s="533"/>
      <c r="F2027" s="533"/>
      <c r="K2027" s="178"/>
      <c r="L2027"/>
    </row>
    <row r="2028" spans="1:15" s="38" customFormat="1" ht="15.75">
      <c r="A2028" s="533"/>
      <c r="F2028" s="533"/>
      <c r="K2028" s="178"/>
      <c r="L2028"/>
    </row>
    <row r="2029" spans="1:15" s="38" customFormat="1" ht="15.75">
      <c r="A2029" s="533"/>
      <c r="F2029" s="533"/>
      <c r="K2029" s="178"/>
      <c r="L2029"/>
    </row>
    <row r="2030" spans="1:15" s="38" customFormat="1" ht="15.75">
      <c r="A2030" s="533"/>
      <c r="F2030" s="533"/>
      <c r="K2030" s="178"/>
      <c r="L2030"/>
    </row>
    <row r="2031" spans="1:15" s="38" customFormat="1" ht="15.75">
      <c r="A2031" s="533"/>
      <c r="F2031" s="533"/>
      <c r="K2031" s="178"/>
      <c r="L2031"/>
    </row>
    <row r="2032" spans="1:15" s="38" customFormat="1" ht="15.75">
      <c r="A2032" s="533"/>
      <c r="F2032" s="533"/>
      <c r="K2032" s="178"/>
      <c r="L2032"/>
    </row>
    <row r="2033" spans="1:12" s="38" customFormat="1" ht="15.75">
      <c r="A2033" s="533"/>
      <c r="F2033" s="533"/>
      <c r="K2033" s="178"/>
      <c r="L2033"/>
    </row>
    <row r="2034" spans="1:12" s="38" customFormat="1" ht="15.75">
      <c r="A2034" s="533"/>
      <c r="F2034" s="533"/>
      <c r="K2034" s="178"/>
      <c r="L2034"/>
    </row>
    <row r="2035" spans="1:12" s="38" customFormat="1" ht="15.75">
      <c r="A2035" s="533"/>
      <c r="F2035" s="533"/>
      <c r="K2035" s="178"/>
      <c r="L2035"/>
    </row>
    <row r="2036" spans="1:12" s="38" customFormat="1" ht="15.75">
      <c r="A2036" s="533"/>
      <c r="F2036" s="533"/>
      <c r="K2036" s="178"/>
      <c r="L2036"/>
    </row>
    <row r="2037" spans="1:12" s="38" customFormat="1" ht="15.75">
      <c r="A2037" s="533"/>
      <c r="F2037" s="533"/>
      <c r="K2037" s="533"/>
    </row>
    <row r="2038" spans="1:12" s="38" customFormat="1" ht="15.75">
      <c r="A2038" s="533"/>
      <c r="F2038" s="533"/>
      <c r="K2038" s="533"/>
    </row>
    <row r="2039" spans="1:12" s="38" customFormat="1" ht="15.75">
      <c r="A2039" s="532"/>
      <c r="H2039" s="532"/>
    </row>
    <row r="2040" spans="1:12" s="38" customFormat="1" ht="15.75">
      <c r="A2040" s="532"/>
      <c r="H2040" s="532"/>
    </row>
    <row r="2041" spans="1:12" s="38" customFormat="1" ht="15.75">
      <c r="A2041" s="532"/>
      <c r="H2041" s="532"/>
    </row>
    <row r="2042" spans="1:12" s="38" customFormat="1" ht="15.75">
      <c r="A2042" s="532"/>
      <c r="H2042" s="532"/>
    </row>
    <row r="2043" spans="1:12" s="38" customFormat="1" ht="15.75">
      <c r="A2043" s="532"/>
      <c r="H2043" s="532"/>
    </row>
    <row r="2044" spans="1:12" s="38" customFormat="1" ht="15.75">
      <c r="A2044" s="532"/>
      <c r="H2044" s="532"/>
    </row>
    <row r="2045" spans="1:12" s="38" customFormat="1" ht="15.75">
      <c r="A2045" s="532"/>
      <c r="H2045" s="532"/>
    </row>
    <row r="2046" spans="1:12" s="38" customFormat="1" ht="15.75">
      <c r="A2046" s="532"/>
      <c r="H2046" s="532"/>
    </row>
    <row r="2047" spans="1:12" s="38" customFormat="1" ht="23.25">
      <c r="A2047" s="531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3" t="s">
        <v>2645</v>
      </c>
      <c r="F2048" s="533" t="s">
        <v>2646</v>
      </c>
      <c r="K2048" s="533" t="s">
        <v>2647</v>
      </c>
    </row>
    <row r="2049" spans="1:15" s="38" customFormat="1" ht="15.75">
      <c r="A2049" s="178" t="s">
        <v>718</v>
      </c>
      <c r="B2049" t="s">
        <v>4297</v>
      </c>
      <c r="F2049" s="178" t="s">
        <v>718</v>
      </c>
      <c r="G2049" t="s">
        <v>4457</v>
      </c>
      <c r="K2049" s="178" t="s">
        <v>718</v>
      </c>
      <c r="L2049" t="s">
        <v>4458</v>
      </c>
      <c r="O2049"/>
    </row>
    <row r="2050" spans="1:15" s="38" customFormat="1" ht="15.75">
      <c r="A2050" s="178" t="s">
        <v>717</v>
      </c>
      <c r="B2050" t="s">
        <v>4409</v>
      </c>
      <c r="F2050" s="178" t="s">
        <v>716</v>
      </c>
      <c r="G2050" t="s">
        <v>4669</v>
      </c>
      <c r="K2050" s="178" t="s">
        <v>718</v>
      </c>
      <c r="L2050" t="s">
        <v>4674</v>
      </c>
    </row>
    <row r="2051" spans="1:15" s="38" customFormat="1" ht="15.75">
      <c r="A2051" s="178"/>
      <c r="B2051"/>
      <c r="F2051" s="178" t="s">
        <v>717</v>
      </c>
      <c r="G2051" t="s">
        <v>4896</v>
      </c>
      <c r="K2051" s="178"/>
      <c r="L2051"/>
    </row>
    <row r="2052" spans="1:15" s="38" customFormat="1" ht="15.75">
      <c r="A2052" s="178"/>
      <c r="B2052"/>
      <c r="H2052" s="532"/>
      <c r="K2052" s="178"/>
      <c r="L2052"/>
    </row>
    <row r="2053" spans="1:15" s="38" customFormat="1" ht="15.75">
      <c r="A2053" s="178"/>
      <c r="B2053"/>
      <c r="H2053" s="532"/>
      <c r="K2053" s="178"/>
      <c r="L2053"/>
    </row>
    <row r="2054" spans="1:15" s="38" customFormat="1" ht="15.75">
      <c r="A2054" s="178"/>
      <c r="B2054"/>
      <c r="H2054" s="532"/>
      <c r="K2054" s="178"/>
      <c r="L2054"/>
    </row>
    <row r="2055" spans="1:15" s="38" customFormat="1" ht="15.75">
      <c r="A2055" s="178"/>
      <c r="B2055"/>
      <c r="H2055" s="532"/>
      <c r="K2055" s="178"/>
      <c r="L2055"/>
    </row>
    <row r="2056" spans="1:15" s="38" customFormat="1" ht="15.75">
      <c r="A2056" s="178"/>
      <c r="B2056"/>
      <c r="H2056" s="532"/>
      <c r="K2056" s="178"/>
      <c r="L2056"/>
    </row>
    <row r="2057" spans="1:15" s="38" customFormat="1" ht="15.75">
      <c r="A2057" s="178"/>
      <c r="B2057"/>
      <c r="H2057" s="532"/>
      <c r="K2057" s="178"/>
      <c r="L2057"/>
    </row>
    <row r="2058" spans="1:15" s="38" customFormat="1" ht="15.75">
      <c r="A2058" s="178"/>
      <c r="B2058"/>
      <c r="H2058" s="532"/>
      <c r="K2058" s="178"/>
      <c r="L2058"/>
    </row>
    <row r="2059" spans="1:15" s="38" customFormat="1" ht="15.75">
      <c r="A2059" s="178"/>
      <c r="B2059"/>
      <c r="H2059" s="532"/>
      <c r="K2059" s="178"/>
      <c r="L2059"/>
    </row>
    <row r="2060" spans="1:15" s="38" customFormat="1" ht="15.75">
      <c r="A2060" s="178"/>
      <c r="B2060"/>
      <c r="H2060" s="532"/>
      <c r="K2060" s="178"/>
      <c r="L2060"/>
    </row>
    <row r="2061" spans="1:15" s="38" customFormat="1" ht="15.75">
      <c r="A2061" s="178"/>
      <c r="B2061"/>
      <c r="H2061" s="532"/>
      <c r="K2061" s="178"/>
      <c r="L2061"/>
    </row>
    <row r="2062" spans="1:15" s="38" customFormat="1" ht="15.75">
      <c r="A2062" s="178"/>
      <c r="B2062"/>
      <c r="H2062" s="532"/>
      <c r="K2062" s="178"/>
      <c r="L2062"/>
    </row>
    <row r="2063" spans="1:15" s="38" customFormat="1" ht="15.75">
      <c r="A2063" s="178"/>
      <c r="B2063"/>
      <c r="H2063" s="532"/>
    </row>
    <row r="2064" spans="1:15" s="38" customFormat="1" ht="15.75">
      <c r="A2064" s="178"/>
      <c r="B2064"/>
      <c r="H2064" s="532"/>
    </row>
    <row r="2065" spans="1:12" s="38" customFormat="1" ht="15.75">
      <c r="A2065" s="178"/>
      <c r="B2065"/>
      <c r="H2065" s="532"/>
    </row>
    <row r="2066" spans="1:12" s="38" customFormat="1" ht="15.75">
      <c r="A2066" s="178"/>
      <c r="B2066"/>
      <c r="H2066" s="532"/>
    </row>
    <row r="2067" spans="1:12" s="38" customFormat="1" ht="15.75">
      <c r="A2067" s="178"/>
      <c r="B2067"/>
      <c r="H2067" s="532"/>
    </row>
    <row r="2068" spans="1:12" s="38" customFormat="1" ht="15.75">
      <c r="A2068" s="178"/>
      <c r="B2068"/>
      <c r="H2068" s="532"/>
    </row>
    <row r="2069" spans="1:12" s="38" customFormat="1" ht="15.75">
      <c r="A2069" s="178"/>
      <c r="B2069"/>
      <c r="H2069" s="532"/>
    </row>
    <row r="2070" spans="1:12" s="38" customFormat="1" ht="15.75">
      <c r="A2070" s="532"/>
      <c r="H2070" s="532"/>
    </row>
    <row r="2071" spans="1:12" s="38" customFormat="1" ht="15.75">
      <c r="A2071" s="532"/>
      <c r="H2071" s="532"/>
    </row>
    <row r="2072" spans="1:12" s="38" customFormat="1" ht="15.75">
      <c r="A2072" s="532"/>
      <c r="H2072" s="532"/>
    </row>
    <row r="2073" spans="1:12" s="38" customFormat="1" ht="15.75">
      <c r="A2073" s="532"/>
      <c r="H2073" s="532"/>
    </row>
    <row r="2074" spans="1:12" s="38" customFormat="1" ht="15.75">
      <c r="A2074" s="532"/>
      <c r="H2074" s="532"/>
    </row>
    <row r="2075" spans="1:12" s="38" customFormat="1" ht="15.75">
      <c r="A2075" s="532"/>
      <c r="H2075" s="532"/>
    </row>
    <row r="2076" spans="1:12" s="38" customFormat="1" ht="15.75">
      <c r="A2076" s="532"/>
      <c r="H2076" s="532"/>
    </row>
    <row r="2077" spans="1:12" s="38" customFormat="1" ht="15.75">
      <c r="A2077" s="532"/>
      <c r="H2077" s="532"/>
    </row>
    <row r="2078" spans="1:12" ht="23.25">
      <c r="A2078" s="531" t="s">
        <v>1668</v>
      </c>
    </row>
    <row r="2079" spans="1:12" s="38" customFormat="1" ht="15.75">
      <c r="A2079" s="533" t="s">
        <v>2645</v>
      </c>
      <c r="F2079" s="533" t="s">
        <v>2646</v>
      </c>
      <c r="K2079" s="533" t="s">
        <v>2647</v>
      </c>
    </row>
    <row r="2080" spans="1:12" s="38" customFormat="1" ht="15.75">
      <c r="A2080" s="178" t="s">
        <v>716</v>
      </c>
      <c r="B2080" t="s">
        <v>4537</v>
      </c>
      <c r="F2080" s="178" t="s">
        <v>718</v>
      </c>
      <c r="G2080" t="s">
        <v>4307</v>
      </c>
      <c r="H2080"/>
      <c r="I2080"/>
      <c r="K2080" s="178" t="s">
        <v>718</v>
      </c>
      <c r="L2080" t="s">
        <v>4391</v>
      </c>
    </row>
    <row r="2081" spans="1:15" s="38" customFormat="1" ht="15.75">
      <c r="A2081" s="178"/>
      <c r="B2081"/>
      <c r="F2081" s="178" t="s">
        <v>716</v>
      </c>
      <c r="G2081" t="s">
        <v>4667</v>
      </c>
      <c r="I2081" s="25"/>
      <c r="K2081" s="178" t="s">
        <v>717</v>
      </c>
      <c r="L2081" t="s">
        <v>4451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4456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 t="s">
        <v>716</v>
      </c>
      <c r="L2083" t="s">
        <v>5165</v>
      </c>
      <c r="M2083"/>
      <c r="N2083"/>
    </row>
    <row r="2084" spans="1:15" s="38" customFormat="1" ht="15.75">
      <c r="A2084" s="178"/>
      <c r="B2084"/>
      <c r="F2084" s="533"/>
      <c r="K2084" s="178"/>
      <c r="L2084"/>
    </row>
    <row r="2085" spans="1:15" s="38" customFormat="1" ht="15.75">
      <c r="A2085" s="533"/>
      <c r="F2085" s="533"/>
      <c r="K2085" s="178"/>
      <c r="L2085"/>
    </row>
    <row r="2086" spans="1:15" s="38" customFormat="1" ht="15.75">
      <c r="A2086" s="533"/>
      <c r="F2086" s="533"/>
      <c r="K2086" s="178"/>
      <c r="L2086"/>
    </row>
    <row r="2087" spans="1:15" s="38" customFormat="1" ht="15.75">
      <c r="A2087" s="533"/>
      <c r="F2087" s="533"/>
      <c r="K2087" s="178"/>
      <c r="L2087"/>
    </row>
    <row r="2088" spans="1:15" s="38" customFormat="1" ht="15.75">
      <c r="A2088" s="533"/>
      <c r="F2088" s="533"/>
      <c r="K2088" s="178"/>
      <c r="L2088"/>
    </row>
    <row r="2089" spans="1:15" s="38" customFormat="1" ht="15.75">
      <c r="A2089" s="533"/>
      <c r="F2089" s="533"/>
      <c r="K2089" s="178"/>
      <c r="L2089"/>
    </row>
    <row r="2090" spans="1:15" s="38" customFormat="1" ht="15.75">
      <c r="A2090" s="533"/>
      <c r="F2090" s="533"/>
      <c r="K2090" s="178"/>
      <c r="L2090"/>
    </row>
    <row r="2091" spans="1:15" s="38" customFormat="1" ht="15.75">
      <c r="A2091" s="533"/>
      <c r="F2091" s="533"/>
      <c r="K2091" s="178"/>
      <c r="L2091"/>
    </row>
    <row r="2092" spans="1:15" s="38" customFormat="1" ht="15.75">
      <c r="A2092" s="533"/>
      <c r="F2092" s="533"/>
      <c r="K2092" s="178"/>
      <c r="L2092"/>
    </row>
    <row r="2093" spans="1:15" s="38" customFormat="1" ht="15.75">
      <c r="A2093" s="533"/>
      <c r="F2093" s="533"/>
      <c r="K2093" s="178"/>
      <c r="L2093"/>
    </row>
    <row r="2094" spans="1:15" s="38" customFormat="1" ht="15.75">
      <c r="A2094" s="532"/>
      <c r="K2094" s="178"/>
      <c r="L2094"/>
    </row>
    <row r="2095" spans="1:15" s="38" customFormat="1" ht="15.75">
      <c r="A2095" s="532"/>
      <c r="K2095" s="178"/>
      <c r="L2095"/>
    </row>
    <row r="2096" spans="1:15" s="38" customFormat="1" ht="15.75">
      <c r="A2096" s="532"/>
      <c r="K2096" s="178"/>
      <c r="L2096"/>
    </row>
    <row r="2097" spans="1:14" s="38" customFormat="1" ht="15.75">
      <c r="A2097" s="532"/>
    </row>
    <row r="2098" spans="1:14" s="38" customFormat="1" ht="15.75">
      <c r="A2098" s="532"/>
    </row>
    <row r="2099" spans="1:14" s="38" customFormat="1" ht="15.75">
      <c r="A2099" s="532"/>
    </row>
    <row r="2100" spans="1:14" s="38" customFormat="1" ht="15.75">
      <c r="A2100" s="532"/>
    </row>
    <row r="2101" spans="1:14" s="38" customFormat="1" ht="15.75">
      <c r="A2101" s="532"/>
    </row>
    <row r="2102" spans="1:14" s="38" customFormat="1" ht="15.75">
      <c r="A2102" s="532"/>
    </row>
    <row r="2103" spans="1:14" s="38" customFormat="1" ht="15.75">
      <c r="A2103" s="532"/>
    </row>
    <row r="2104" spans="1:14" s="38" customFormat="1" ht="15.75">
      <c r="A2104" s="532"/>
    </row>
    <row r="2105" spans="1:14" s="38" customFormat="1" ht="15.75">
      <c r="A2105" s="532"/>
    </row>
    <row r="2106" spans="1:14" s="38" customFormat="1" ht="15.75">
      <c r="A2106" s="532"/>
    </row>
    <row r="2107" spans="1:14" s="38" customFormat="1" ht="15.75">
      <c r="A2107" s="532"/>
    </row>
    <row r="2108" spans="1:14" s="38" customFormat="1" ht="15.75">
      <c r="A2108" s="532"/>
    </row>
    <row r="2109" spans="1:14" ht="23.25">
      <c r="A2109" s="531" t="s">
        <v>3667</v>
      </c>
    </row>
    <row r="2110" spans="1:14" s="38" customFormat="1" ht="15.75">
      <c r="A2110" s="533" t="s">
        <v>2645</v>
      </c>
      <c r="F2110" s="533" t="s">
        <v>2646</v>
      </c>
      <c r="K2110" s="533" t="s">
        <v>2647</v>
      </c>
    </row>
    <row r="2111" spans="1:14" s="38" customFormat="1" ht="15.75">
      <c r="A2111" s="178" t="s">
        <v>716</v>
      </c>
      <c r="B2111" t="s">
        <v>4393</v>
      </c>
      <c r="F2111" s="178"/>
      <c r="G2111"/>
      <c r="K2111" s="178" t="s">
        <v>717</v>
      </c>
      <c r="L2111" t="s">
        <v>4288</v>
      </c>
      <c r="M2111"/>
      <c r="N2111"/>
    </row>
    <row r="2112" spans="1:14" s="38" customFormat="1" ht="15.75">
      <c r="A2112" s="178" t="s">
        <v>717</v>
      </c>
      <c r="B2112" t="s">
        <v>4666</v>
      </c>
      <c r="F2112" s="533"/>
      <c r="K2112" s="178" t="s">
        <v>717</v>
      </c>
      <c r="L2112" t="s">
        <v>4289</v>
      </c>
      <c r="M2112"/>
      <c r="N2112"/>
    </row>
    <row r="2113" spans="1:12" s="38" customFormat="1" ht="15.75">
      <c r="A2113" s="533"/>
      <c r="F2113" s="533"/>
      <c r="K2113" s="178"/>
      <c r="L2113"/>
    </row>
    <row r="2114" spans="1:12" s="38" customFormat="1" ht="15.75">
      <c r="A2114" s="533"/>
      <c r="F2114" s="533"/>
      <c r="K2114" s="178"/>
      <c r="L2114"/>
    </row>
    <row r="2115" spans="1:12" s="38" customFormat="1" ht="15.75">
      <c r="A2115" s="533"/>
      <c r="F2115" s="533"/>
      <c r="K2115" s="178"/>
      <c r="L2115"/>
    </row>
    <row r="2116" spans="1:12" s="38" customFormat="1" ht="15.75">
      <c r="A2116" s="533"/>
      <c r="F2116" s="533"/>
      <c r="K2116" s="178"/>
      <c r="L2116"/>
    </row>
    <row r="2117" spans="1:12" s="38" customFormat="1" ht="15.75">
      <c r="A2117" s="533"/>
      <c r="F2117" s="533"/>
      <c r="K2117" s="178"/>
      <c r="L2117"/>
    </row>
    <row r="2118" spans="1:12" s="38" customFormat="1" ht="15.75">
      <c r="A2118" s="533"/>
      <c r="F2118" s="533"/>
      <c r="K2118" s="178"/>
      <c r="L2118"/>
    </row>
    <row r="2119" spans="1:12" s="38" customFormat="1" ht="15.75">
      <c r="A2119" s="533"/>
      <c r="F2119" s="533"/>
      <c r="K2119" s="178"/>
      <c r="L2119"/>
    </row>
    <row r="2120" spans="1:12" s="38" customFormat="1" ht="15.75">
      <c r="A2120" s="533"/>
      <c r="F2120" s="533"/>
      <c r="K2120" s="178"/>
      <c r="L2120"/>
    </row>
    <row r="2121" spans="1:12" s="38" customFormat="1" ht="15.75">
      <c r="A2121" s="533"/>
      <c r="F2121" s="533"/>
      <c r="K2121" s="178"/>
      <c r="L2121"/>
    </row>
    <row r="2122" spans="1:12" s="38" customFormat="1" ht="15.75">
      <c r="A2122" s="533"/>
      <c r="F2122" s="533"/>
      <c r="K2122" s="178"/>
      <c r="L2122"/>
    </row>
    <row r="2123" spans="1:12" s="38" customFormat="1" ht="15.75">
      <c r="A2123" s="533"/>
      <c r="F2123" s="533"/>
      <c r="K2123" s="178"/>
      <c r="L2123"/>
    </row>
    <row r="2124" spans="1:12" s="38" customFormat="1" ht="15.75">
      <c r="A2124" s="533"/>
      <c r="F2124" s="533"/>
      <c r="K2124" s="533"/>
    </row>
    <row r="2125" spans="1:12" s="38" customFormat="1" ht="15.75">
      <c r="A2125" s="533"/>
      <c r="F2125" s="533"/>
      <c r="K2125" s="533"/>
    </row>
    <row r="2126" spans="1:12" s="38" customFormat="1" ht="15.75">
      <c r="A2126" s="533"/>
      <c r="F2126" s="533"/>
      <c r="K2126" s="533"/>
    </row>
    <row r="2127" spans="1:12" s="38" customFormat="1" ht="15.75">
      <c r="A2127" s="533"/>
      <c r="F2127" s="533"/>
      <c r="K2127" s="533"/>
    </row>
    <row r="2128" spans="1:12" s="38" customFormat="1" ht="15.75">
      <c r="A2128" s="533"/>
      <c r="F2128" s="533"/>
      <c r="K2128" s="533"/>
    </row>
    <row r="2129" spans="1:15" s="38" customFormat="1" ht="15.75">
      <c r="A2129" s="533"/>
      <c r="F2129" s="533"/>
      <c r="K2129" s="533"/>
    </row>
    <row r="2130" spans="1:15" s="38" customFormat="1" ht="15.75">
      <c r="A2130" s="533"/>
      <c r="F2130" s="533"/>
      <c r="K2130" s="533"/>
    </row>
    <row r="2131" spans="1:15" s="38" customFormat="1" ht="15.75">
      <c r="A2131" s="533"/>
      <c r="F2131" s="533"/>
      <c r="K2131" s="533"/>
    </row>
    <row r="2132" spans="1:15" s="38" customFormat="1" ht="15.75">
      <c r="A2132" s="533"/>
      <c r="F2132" s="533"/>
      <c r="K2132" s="533"/>
    </row>
    <row r="2133" spans="1:15" s="38" customFormat="1" ht="15.75">
      <c r="A2133" s="533"/>
      <c r="F2133" s="533"/>
      <c r="K2133" s="533"/>
    </row>
    <row r="2134" spans="1:15" s="38" customFormat="1" ht="15.75">
      <c r="A2134" s="533"/>
      <c r="F2134" s="533"/>
      <c r="K2134" s="533"/>
    </row>
    <row r="2135" spans="1:15" s="38" customFormat="1" ht="15.75">
      <c r="A2135" s="532"/>
    </row>
    <row r="2136" spans="1:15" s="38" customFormat="1" ht="15.75">
      <c r="A2136" s="532"/>
    </row>
    <row r="2137" spans="1:15" s="38" customFormat="1" ht="15.75">
      <c r="A2137" s="532"/>
    </row>
    <row r="2138" spans="1:15" s="38" customFormat="1" ht="15.75">
      <c r="A2138" s="532"/>
    </row>
    <row r="2139" spans="1:15" s="38" customFormat="1" ht="15.75">
      <c r="A2139" s="532"/>
    </row>
    <row r="2140" spans="1:15" ht="23.25">
      <c r="A2140" s="531" t="s">
        <v>3636</v>
      </c>
    </row>
    <row r="2141" spans="1:15" s="38" customFormat="1" ht="15.75">
      <c r="A2141" s="533" t="s">
        <v>2645</v>
      </c>
      <c r="F2141" s="533" t="s">
        <v>2646</v>
      </c>
      <c r="K2141" s="533" t="s">
        <v>2647</v>
      </c>
    </row>
    <row r="2142" spans="1:15" s="38" customFormat="1" ht="15.75">
      <c r="A2142" s="178" t="s">
        <v>717</v>
      </c>
      <c r="B2142" t="s">
        <v>4659</v>
      </c>
      <c r="F2142" s="178" t="s">
        <v>717</v>
      </c>
      <c r="G2142" t="s">
        <v>4763</v>
      </c>
      <c r="K2142" s="178" t="s">
        <v>717</v>
      </c>
      <c r="L2142" t="s">
        <v>4293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4462</v>
      </c>
      <c r="M2143" s="536"/>
    </row>
    <row r="2144" spans="1:15" s="38" customFormat="1" ht="15.75">
      <c r="A2144" s="178"/>
      <c r="B2144"/>
      <c r="K2144" s="178" t="s">
        <v>716</v>
      </c>
      <c r="L2144" t="s">
        <v>4776</v>
      </c>
    </row>
    <row r="2145" spans="1:12" s="38" customFormat="1" ht="15.75">
      <c r="A2145" s="178"/>
      <c r="B2145"/>
      <c r="K2145" s="178" t="s">
        <v>717</v>
      </c>
      <c r="L2145" t="s">
        <v>4777</v>
      </c>
    </row>
    <row r="2146" spans="1:12" s="38" customFormat="1" ht="15.75">
      <c r="A2146" s="532"/>
      <c r="K2146" s="178" t="s">
        <v>717</v>
      </c>
      <c r="L2146" t="s">
        <v>4764</v>
      </c>
    </row>
    <row r="2147" spans="1:12" s="38" customFormat="1" ht="15.75">
      <c r="A2147" s="532"/>
      <c r="K2147" s="178"/>
      <c r="L2147"/>
    </row>
    <row r="2148" spans="1:12" s="38" customFormat="1" ht="15.75">
      <c r="A2148" s="532"/>
      <c r="K2148" s="178"/>
      <c r="L2148"/>
    </row>
    <row r="2149" spans="1:12" s="38" customFormat="1" ht="15.75">
      <c r="A2149" s="532"/>
      <c r="K2149" s="178"/>
      <c r="L2149"/>
    </row>
    <row r="2150" spans="1:12" s="38" customFormat="1" ht="15.75">
      <c r="A2150" s="532"/>
      <c r="K2150" s="178"/>
      <c r="L2150"/>
    </row>
    <row r="2151" spans="1:12" s="38" customFormat="1" ht="15.75">
      <c r="A2151" s="532"/>
      <c r="K2151" s="178"/>
      <c r="L2151"/>
    </row>
    <row r="2152" spans="1:12" s="38" customFormat="1" ht="15.75">
      <c r="A2152" s="532"/>
      <c r="K2152" s="178"/>
      <c r="L2152"/>
    </row>
    <row r="2153" spans="1:12" s="38" customFormat="1" ht="15.75">
      <c r="A2153" s="532"/>
      <c r="K2153" s="178"/>
      <c r="L2153"/>
    </row>
    <row r="2154" spans="1:12" s="38" customFormat="1" ht="15.75">
      <c r="A2154" s="532"/>
      <c r="K2154" s="178"/>
      <c r="L2154"/>
    </row>
    <row r="2155" spans="1:12" s="38" customFormat="1" ht="15.75">
      <c r="A2155" s="532"/>
      <c r="K2155" s="178"/>
      <c r="L2155"/>
    </row>
    <row r="2156" spans="1:12" s="38" customFormat="1" ht="15.75">
      <c r="A2156" s="532"/>
      <c r="K2156" s="178"/>
      <c r="L2156"/>
    </row>
    <row r="2157" spans="1:12" s="38" customFormat="1" ht="15.75">
      <c r="A2157" s="532"/>
      <c r="K2157" s="178"/>
      <c r="L2157"/>
    </row>
    <row r="2158" spans="1:12" s="38" customFormat="1" ht="15.75">
      <c r="A2158" s="532"/>
      <c r="K2158" s="178"/>
      <c r="L2158"/>
    </row>
    <row r="2159" spans="1:12" s="38" customFormat="1" ht="15.75">
      <c r="A2159" s="532"/>
      <c r="K2159" s="178"/>
      <c r="L2159"/>
    </row>
    <row r="2160" spans="1:12" s="38" customFormat="1" ht="15.75">
      <c r="A2160" s="532"/>
      <c r="K2160" s="178"/>
      <c r="L2160"/>
    </row>
    <row r="2161" spans="1:14" s="38" customFormat="1" ht="15.75">
      <c r="A2161" s="532"/>
      <c r="K2161" s="178"/>
      <c r="L2161"/>
    </row>
    <row r="2162" spans="1:14" s="38" customFormat="1" ht="15.75">
      <c r="A2162" s="532"/>
      <c r="K2162" s="178"/>
      <c r="L2162"/>
    </row>
    <row r="2163" spans="1:14" s="38" customFormat="1" ht="15.75">
      <c r="A2163" s="532"/>
      <c r="K2163" s="178"/>
      <c r="L2163"/>
    </row>
    <row r="2164" spans="1:14" s="38" customFormat="1" ht="15.75">
      <c r="A2164" s="532"/>
      <c r="K2164" s="178"/>
      <c r="L2164"/>
    </row>
    <row r="2165" spans="1:14" s="38" customFormat="1" ht="15.75">
      <c r="A2165" s="532"/>
      <c r="K2165" s="178"/>
      <c r="L2165"/>
    </row>
    <row r="2166" spans="1:14" s="38" customFormat="1" ht="15.75">
      <c r="A2166" s="532"/>
      <c r="K2166" s="178"/>
      <c r="L2166"/>
    </row>
    <row r="2167" spans="1:14" s="38" customFormat="1" ht="15.75">
      <c r="A2167" s="532"/>
      <c r="K2167" s="178"/>
      <c r="L2167"/>
    </row>
    <row r="2168" spans="1:14" s="38" customFormat="1" ht="15.75">
      <c r="A2168" s="532"/>
    </row>
    <row r="2169" spans="1:14" s="38" customFormat="1" ht="15.75">
      <c r="A2169" s="532"/>
    </row>
    <row r="2170" spans="1:14" s="38" customFormat="1" ht="15.75">
      <c r="A2170" s="532"/>
    </row>
    <row r="2171" spans="1:14" s="38" customFormat="1" ht="23.25">
      <c r="A2171" s="531" t="s">
        <v>667</v>
      </c>
    </row>
    <row r="2172" spans="1:14" s="38" customFormat="1" ht="15.75">
      <c r="A2172" s="533" t="s">
        <v>2645</v>
      </c>
      <c r="F2172" s="533" t="s">
        <v>2646</v>
      </c>
      <c r="K2172" s="533" t="s">
        <v>2647</v>
      </c>
    </row>
    <row r="2173" spans="1:14" s="38" customFormat="1" ht="15.75">
      <c r="A2173" s="178"/>
      <c r="B2173"/>
      <c r="F2173" s="178"/>
      <c r="G2173"/>
      <c r="K2173" s="178" t="s">
        <v>716</v>
      </c>
      <c r="L2173" t="s">
        <v>4872</v>
      </c>
      <c r="M2173"/>
      <c r="N2173"/>
    </row>
    <row r="2174" spans="1:14" s="38" customFormat="1" ht="15.75">
      <c r="A2174" s="178"/>
      <c r="B2174"/>
      <c r="F2174" s="533"/>
      <c r="K2174" s="178"/>
      <c r="L2174"/>
    </row>
    <row r="2175" spans="1:14" s="38" customFormat="1" ht="15.75">
      <c r="A2175" s="178"/>
      <c r="B2175"/>
      <c r="F2175" s="533"/>
      <c r="K2175" s="178"/>
      <c r="L2175"/>
    </row>
    <row r="2176" spans="1:14" s="38" customFormat="1" ht="15.75">
      <c r="A2176" s="178"/>
      <c r="B2176"/>
      <c r="F2176" s="533"/>
      <c r="K2176" s="178"/>
      <c r="L2176"/>
    </row>
    <row r="2177" spans="1:12" s="38" customFormat="1" ht="15.75">
      <c r="A2177" s="178"/>
      <c r="B2177"/>
      <c r="F2177" s="533"/>
      <c r="K2177" s="178"/>
      <c r="L2177"/>
    </row>
    <row r="2178" spans="1:12" s="38" customFormat="1" ht="15.75">
      <c r="A2178" s="178"/>
      <c r="B2178"/>
      <c r="F2178" s="533"/>
      <c r="K2178" s="178"/>
      <c r="L2178"/>
    </row>
    <row r="2179" spans="1:12" s="38" customFormat="1" ht="15.75">
      <c r="A2179" s="178"/>
      <c r="B2179"/>
      <c r="F2179" s="533"/>
      <c r="K2179" s="533"/>
    </row>
    <row r="2180" spans="1:12" s="38" customFormat="1" ht="15.75">
      <c r="A2180" s="178"/>
      <c r="B2180"/>
      <c r="F2180" s="533"/>
      <c r="K2180" s="533"/>
    </row>
    <row r="2181" spans="1:12" s="38" customFormat="1" ht="15.75">
      <c r="A2181" s="178"/>
      <c r="B2181"/>
      <c r="F2181" s="533"/>
      <c r="K2181" s="533"/>
    </row>
    <row r="2182" spans="1:12" s="38" customFormat="1" ht="15.75">
      <c r="A2182" s="178"/>
      <c r="B2182"/>
      <c r="F2182" s="533"/>
      <c r="K2182" s="533"/>
    </row>
    <row r="2183" spans="1:12" s="38" customFormat="1" ht="15.75">
      <c r="A2183" s="533"/>
      <c r="F2183" s="533"/>
      <c r="K2183" s="533"/>
    </row>
    <row r="2184" spans="1:12" s="38" customFormat="1" ht="15.75">
      <c r="A2184" s="533"/>
      <c r="F2184" s="533"/>
      <c r="K2184" s="533"/>
    </row>
    <row r="2185" spans="1:12" s="38" customFormat="1" ht="15.75">
      <c r="A2185" s="533"/>
      <c r="F2185" s="533"/>
      <c r="K2185" s="533"/>
    </row>
    <row r="2186" spans="1:12" s="38" customFormat="1" ht="15.75">
      <c r="A2186" s="533"/>
      <c r="F2186" s="533"/>
      <c r="K2186" s="533"/>
    </row>
    <row r="2187" spans="1:12" s="38" customFormat="1" ht="15.75">
      <c r="A2187" s="533"/>
      <c r="F2187" s="533"/>
      <c r="K2187" s="533"/>
    </row>
    <row r="2188" spans="1:12" s="38" customFormat="1" ht="15.75">
      <c r="A2188" s="533"/>
      <c r="F2188" s="533"/>
      <c r="K2188" s="533"/>
    </row>
    <row r="2189" spans="1:12" s="38" customFormat="1" ht="15.75">
      <c r="A2189" s="533"/>
      <c r="F2189" s="533"/>
      <c r="K2189" s="533"/>
    </row>
    <row r="2190" spans="1:12" s="38" customFormat="1" ht="15.75">
      <c r="A2190" s="533"/>
      <c r="F2190" s="533"/>
      <c r="K2190" s="533"/>
    </row>
    <row r="2191" spans="1:12" s="38" customFormat="1" ht="15.75">
      <c r="A2191" s="533"/>
      <c r="F2191" s="533"/>
      <c r="K2191" s="533"/>
    </row>
    <row r="2192" spans="1:12" s="38" customFormat="1" ht="15.75">
      <c r="A2192" s="533"/>
      <c r="F2192" s="533"/>
      <c r="K2192" s="533"/>
    </row>
    <row r="2193" spans="1:15" s="38" customFormat="1" ht="15.75">
      <c r="A2193" s="533"/>
      <c r="F2193" s="533"/>
      <c r="K2193" s="533"/>
    </row>
    <row r="2194" spans="1:15" s="38" customFormat="1" ht="15.75">
      <c r="A2194" s="533"/>
      <c r="F2194" s="533"/>
      <c r="K2194" s="533"/>
    </row>
    <row r="2195" spans="1:15" s="38" customFormat="1" ht="15.75">
      <c r="A2195" s="533"/>
      <c r="F2195" s="533"/>
      <c r="K2195" s="533"/>
    </row>
    <row r="2196" spans="1:15" s="38" customFormat="1" ht="15.75">
      <c r="A2196" s="532"/>
    </row>
    <row r="2197" spans="1:15" s="38" customFormat="1" ht="15.75">
      <c r="A2197" s="532"/>
    </row>
    <row r="2198" spans="1:15" s="38" customFormat="1" ht="15.75">
      <c r="A2198" s="532"/>
    </row>
    <row r="2199" spans="1:15" s="38" customFormat="1" ht="15.75">
      <c r="A2199" s="532"/>
    </row>
    <row r="2200" spans="1:15" s="38" customFormat="1" ht="15.75">
      <c r="A2200" s="532"/>
    </row>
    <row r="2201" spans="1:15" s="38" customFormat="1" ht="15.75">
      <c r="A2201" s="532"/>
    </row>
    <row r="2202" spans="1:15" s="38" customFormat="1" ht="23.25">
      <c r="A2202" s="531" t="s">
        <v>2202</v>
      </c>
    </row>
    <row r="2203" spans="1:15" s="38" customFormat="1" ht="15.75">
      <c r="A2203" s="533" t="s">
        <v>2645</v>
      </c>
      <c r="F2203" s="533" t="s">
        <v>2646</v>
      </c>
      <c r="K2203" s="533" t="s">
        <v>2647</v>
      </c>
    </row>
    <row r="2204" spans="1:15" s="38" customFormat="1" ht="15.75">
      <c r="A2204" s="178" t="s">
        <v>718</v>
      </c>
      <c r="B2204" t="s">
        <v>4296</v>
      </c>
      <c r="F2204" s="178" t="s">
        <v>716</v>
      </c>
      <c r="G2204" t="s">
        <v>4410</v>
      </c>
      <c r="K2204" s="178" t="s">
        <v>717</v>
      </c>
      <c r="L2204" t="s">
        <v>4408</v>
      </c>
      <c r="O2204"/>
    </row>
    <row r="2205" spans="1:15" s="38" customFormat="1" ht="15.75">
      <c r="A2205" s="178" t="s">
        <v>716</v>
      </c>
      <c r="B2205" t="s">
        <v>4409</v>
      </c>
      <c r="F2205" s="178"/>
      <c r="G2205"/>
      <c r="K2205" s="178" t="s">
        <v>716</v>
      </c>
      <c r="L2205" t="s">
        <v>4397</v>
      </c>
    </row>
    <row r="2206" spans="1:15" s="38" customFormat="1" ht="15.75">
      <c r="A2206" s="545" t="s">
        <v>716</v>
      </c>
      <c r="B2206" t="s">
        <v>4707</v>
      </c>
      <c r="F2206" s="178"/>
      <c r="G2206"/>
      <c r="K2206" s="178" t="s">
        <v>717</v>
      </c>
      <c r="L2206" t="s">
        <v>4997</v>
      </c>
      <c r="M2206"/>
      <c r="N2206"/>
    </row>
    <row r="2207" spans="1:15" s="38" customFormat="1" ht="15.75">
      <c r="A2207" s="533"/>
      <c r="F2207" s="178"/>
      <c r="G2207"/>
      <c r="K2207" s="178"/>
      <c r="L2207"/>
    </row>
    <row r="2208" spans="1:15" s="38" customFormat="1" ht="15.75">
      <c r="A2208" s="533"/>
      <c r="F2208" s="533"/>
      <c r="K2208" s="178"/>
      <c r="L2208"/>
    </row>
    <row r="2209" spans="1:12" s="38" customFormat="1" ht="15.75">
      <c r="A2209" s="533"/>
      <c r="F2209" s="533"/>
      <c r="K2209" s="178"/>
      <c r="L2209"/>
    </row>
    <row r="2210" spans="1:12" s="38" customFormat="1" ht="15.75">
      <c r="A2210" s="533"/>
      <c r="F2210" s="533"/>
      <c r="K2210" s="178"/>
      <c r="L2210"/>
    </row>
    <row r="2211" spans="1:12" s="38" customFormat="1" ht="15.75">
      <c r="A2211" s="533"/>
      <c r="F2211" s="533"/>
      <c r="K2211" s="178"/>
      <c r="L2211"/>
    </row>
    <row r="2212" spans="1:12" s="38" customFormat="1" ht="15.75">
      <c r="A2212" s="533"/>
      <c r="F2212" s="533"/>
      <c r="K2212" s="178"/>
      <c r="L2212"/>
    </row>
    <row r="2213" spans="1:12" s="38" customFormat="1" ht="15.75">
      <c r="A2213" s="533"/>
      <c r="F2213" s="533"/>
      <c r="K2213" s="178"/>
      <c r="L2213"/>
    </row>
    <row r="2214" spans="1:12" s="38" customFormat="1" ht="15.75">
      <c r="A2214" s="533"/>
      <c r="F2214" s="533"/>
      <c r="K2214" s="178"/>
      <c r="L2214"/>
    </row>
    <row r="2215" spans="1:12" s="38" customFormat="1" ht="15.75">
      <c r="A2215" s="533"/>
      <c r="F2215" s="533"/>
      <c r="K2215" s="178"/>
      <c r="L2215"/>
    </row>
    <row r="2216" spans="1:12" s="38" customFormat="1" ht="15.75">
      <c r="A2216" s="533"/>
      <c r="F2216" s="533"/>
      <c r="K2216" s="178"/>
      <c r="L2216"/>
    </row>
    <row r="2217" spans="1:12" s="38" customFormat="1" ht="15.75">
      <c r="A2217" s="533"/>
      <c r="F2217" s="533"/>
      <c r="K2217" s="178"/>
      <c r="L2217"/>
    </row>
    <row r="2218" spans="1:12" s="38" customFormat="1" ht="15.75">
      <c r="A2218" s="533"/>
      <c r="F2218" s="533"/>
      <c r="K2218" s="178"/>
      <c r="L2218"/>
    </row>
    <row r="2219" spans="1:12" s="38" customFormat="1" ht="15.75">
      <c r="A2219" s="533"/>
      <c r="F2219" s="533"/>
      <c r="K2219" s="533"/>
    </row>
    <row r="2220" spans="1:12" s="38" customFormat="1" ht="15.75">
      <c r="A2220" s="533"/>
      <c r="F2220" s="533"/>
      <c r="K2220" s="533"/>
    </row>
    <row r="2221" spans="1:12" s="38" customFormat="1" ht="15.75">
      <c r="A2221" s="532"/>
    </row>
    <row r="2222" spans="1:12" s="38" customFormat="1" ht="15.75">
      <c r="A2222" s="532"/>
    </row>
    <row r="2223" spans="1:12" s="38" customFormat="1" ht="15.75">
      <c r="A2223" s="532"/>
    </row>
    <row r="2224" spans="1:12" s="38" customFormat="1" ht="15.75">
      <c r="A2224" s="532"/>
    </row>
    <row r="2225" spans="1:13" s="38" customFormat="1" ht="15.75">
      <c r="A2225" s="532"/>
    </row>
    <row r="2226" spans="1:13" s="38" customFormat="1" ht="15.75">
      <c r="A2226" s="532"/>
    </row>
    <row r="2227" spans="1:13" s="38" customFormat="1" ht="15.75">
      <c r="A2227" s="532"/>
    </row>
    <row r="2228" spans="1:13" s="38" customFormat="1" ht="15.75">
      <c r="A2228" s="532"/>
    </row>
    <row r="2229" spans="1:13" s="38" customFormat="1" ht="15.75">
      <c r="A2229" s="532"/>
    </row>
    <row r="2230" spans="1:13" s="38" customFormat="1" ht="15.75">
      <c r="A2230" s="532"/>
    </row>
    <row r="2231" spans="1:13" s="38" customFormat="1" ht="15.75">
      <c r="A2231" s="532"/>
    </row>
    <row r="2232" spans="1:13" s="38" customFormat="1" ht="15">
      <c r="A2232" s="39"/>
    </row>
    <row r="2233" spans="1:13" ht="23.25">
      <c r="A2233" s="531" t="s">
        <v>2209</v>
      </c>
    </row>
    <row r="2234" spans="1:13" ht="15.75">
      <c r="A2234" s="533" t="s">
        <v>2645</v>
      </c>
      <c r="B2234" s="38"/>
      <c r="C2234" s="38"/>
      <c r="D2234" s="38"/>
      <c r="E2234" s="38"/>
      <c r="F2234" s="533" t="s">
        <v>2646</v>
      </c>
      <c r="G2234" s="38"/>
      <c r="H2234" s="38"/>
      <c r="I2234" s="38"/>
      <c r="J2234" s="38"/>
      <c r="K2234" s="533" t="s">
        <v>2647</v>
      </c>
      <c r="L2234" s="38"/>
    </row>
    <row r="2235" spans="1:13" ht="15.75">
      <c r="A2235" s="178" t="s">
        <v>717</v>
      </c>
      <c r="B2235" t="s">
        <v>4718</v>
      </c>
      <c r="F2235" s="178" t="s">
        <v>717</v>
      </c>
      <c r="G2235" t="s">
        <v>4656</v>
      </c>
      <c r="K2235" s="178" t="s">
        <v>717</v>
      </c>
      <c r="L2235" t="s">
        <v>4657</v>
      </c>
    </row>
    <row r="2236" spans="1:13" ht="15.75">
      <c r="A2236" s="178"/>
      <c r="F2236" s="178" t="s">
        <v>717</v>
      </c>
      <c r="G2236" t="s">
        <v>4990</v>
      </c>
      <c r="H2236" s="399"/>
      <c r="K2236" s="178" t="s">
        <v>718</v>
      </c>
      <c r="L2236" t="s">
        <v>4708</v>
      </c>
    </row>
    <row r="2237" spans="1:13" ht="15.75">
      <c r="A2237" s="178"/>
      <c r="F2237" s="178"/>
      <c r="K2237" s="178" t="s">
        <v>718</v>
      </c>
      <c r="L2237" t="s">
        <v>4991</v>
      </c>
      <c r="M2237" s="399"/>
    </row>
    <row r="2238" spans="1:13" ht="15.75">
      <c r="A2238" s="178"/>
      <c r="F2238" s="178"/>
      <c r="K2238" s="178"/>
    </row>
    <row r="2239" spans="1:13" ht="15.75">
      <c r="A2239" s="178"/>
      <c r="F2239" s="178"/>
      <c r="K2239" s="178"/>
    </row>
    <row r="2240" spans="1:13" ht="15.75">
      <c r="A2240" s="178"/>
      <c r="K2240" s="178"/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32"/>
      <c r="B2258" s="38"/>
    </row>
    <row r="2259" spans="1:15" ht="15.75">
      <c r="A2259" s="532"/>
      <c r="B2259" s="38"/>
    </row>
    <row r="2260" spans="1:15" ht="15.75">
      <c r="A2260" s="532"/>
      <c r="B2260" s="38"/>
    </row>
    <row r="2261" spans="1:15" ht="15.75">
      <c r="A2261" s="532"/>
      <c r="B2261" s="38"/>
    </row>
    <row r="2262" spans="1:15" ht="15.75">
      <c r="A2262" s="532"/>
      <c r="B2262" s="38"/>
    </row>
    <row r="2263" spans="1:15" ht="15.75">
      <c r="A2263" s="532"/>
      <c r="B2263" s="38"/>
    </row>
    <row r="2264" spans="1:15" ht="23.25">
      <c r="A2264" s="531" t="s">
        <v>668</v>
      </c>
      <c r="B2264" s="38"/>
    </row>
    <row r="2265" spans="1:15" ht="15.75">
      <c r="A2265" s="533" t="s">
        <v>2645</v>
      </c>
      <c r="B2265" s="38"/>
      <c r="C2265" s="38"/>
      <c r="D2265" s="38"/>
      <c r="E2265" s="38"/>
      <c r="F2265" s="533" t="s">
        <v>2646</v>
      </c>
      <c r="G2265" s="38"/>
      <c r="H2265" s="38"/>
      <c r="I2265" s="38"/>
      <c r="J2265" s="38"/>
      <c r="K2265" s="533" t="s">
        <v>2647</v>
      </c>
      <c r="L2265" s="38"/>
    </row>
    <row r="2266" spans="1:15" ht="15.75">
      <c r="A2266" s="178" t="s">
        <v>716</v>
      </c>
      <c r="B2266" t="s">
        <v>4290</v>
      </c>
      <c r="F2266" s="24"/>
      <c r="K2266" s="178" t="s">
        <v>716</v>
      </c>
      <c r="L2266" t="s">
        <v>4308</v>
      </c>
    </row>
    <row r="2267" spans="1:15" ht="15.75">
      <c r="A2267" s="178" t="s">
        <v>717</v>
      </c>
      <c r="B2267" t="s">
        <v>4538</v>
      </c>
      <c r="F2267" s="178"/>
      <c r="K2267" s="178" t="s">
        <v>717</v>
      </c>
      <c r="L2267" t="s">
        <v>4405</v>
      </c>
    </row>
    <row r="2268" spans="1:15" ht="15.75">
      <c r="A2268" s="178" t="s">
        <v>717</v>
      </c>
      <c r="B2268" t="s">
        <v>4611</v>
      </c>
      <c r="K2268" s="178" t="s">
        <v>718</v>
      </c>
      <c r="L2268" t="s">
        <v>4461</v>
      </c>
    </row>
    <row r="2269" spans="1:15" ht="15.75">
      <c r="A2269" s="178" t="s">
        <v>716</v>
      </c>
      <c r="B2269" t="s">
        <v>4663</v>
      </c>
      <c r="K2269" s="178" t="s">
        <v>718</v>
      </c>
      <c r="L2269" t="s">
        <v>4463</v>
      </c>
      <c r="M2269" s="38"/>
      <c r="N2269" s="38"/>
    </row>
    <row r="2270" spans="1:15" ht="15.75">
      <c r="A2270" s="178" t="s">
        <v>716</v>
      </c>
      <c r="B2270" t="s">
        <v>4664</v>
      </c>
      <c r="K2270" s="178" t="s">
        <v>716</v>
      </c>
      <c r="L2270" t="s">
        <v>4557</v>
      </c>
      <c r="M2270" s="38"/>
      <c r="N2270" s="38"/>
      <c r="O2270" s="38"/>
    </row>
    <row r="2271" spans="1:15" ht="15.75">
      <c r="A2271" s="178" t="s">
        <v>716</v>
      </c>
      <c r="B2271" t="s">
        <v>4778</v>
      </c>
      <c r="K2271" s="178" t="s">
        <v>717</v>
      </c>
      <c r="L2271" t="s">
        <v>4660</v>
      </c>
      <c r="M2271" s="38"/>
      <c r="N2271" s="38"/>
      <c r="O2271" s="38"/>
    </row>
    <row r="2272" spans="1:15" ht="15.75">
      <c r="A2272" s="178" t="s">
        <v>717</v>
      </c>
      <c r="B2272" t="s">
        <v>5024</v>
      </c>
      <c r="C2272" s="38"/>
      <c r="K2272" s="178" t="s">
        <v>718</v>
      </c>
      <c r="L2272" t="s">
        <v>4675</v>
      </c>
      <c r="M2272" s="38"/>
      <c r="N2272" s="38"/>
      <c r="O2272" s="38"/>
    </row>
    <row r="2273" spans="1:15" ht="15.75">
      <c r="A2273" s="178"/>
      <c r="K2273" s="178" t="s">
        <v>716</v>
      </c>
      <c r="L2273" t="s">
        <v>4711</v>
      </c>
    </row>
    <row r="2274" spans="1:15" ht="15.75">
      <c r="A2274" s="178"/>
      <c r="K2274" s="178" t="s">
        <v>716</v>
      </c>
      <c r="L2274" t="s">
        <v>4712</v>
      </c>
    </row>
    <row r="2275" spans="1:15" ht="15.75">
      <c r="A2275" s="178"/>
      <c r="K2275" s="178" t="s">
        <v>717</v>
      </c>
      <c r="L2275" t="s">
        <v>4876</v>
      </c>
    </row>
    <row r="2276" spans="1:15" ht="15.75">
      <c r="A2276" s="178"/>
      <c r="K2276" s="178" t="s">
        <v>716</v>
      </c>
      <c r="L2276" t="s">
        <v>4865</v>
      </c>
    </row>
    <row r="2277" spans="1:15" ht="15.75">
      <c r="A2277" s="178"/>
      <c r="K2277" s="178" t="s">
        <v>717</v>
      </c>
      <c r="L2277" t="s">
        <v>5025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5152</v>
      </c>
    </row>
    <row r="2279" spans="1:15" ht="15.75">
      <c r="A2279" s="178"/>
      <c r="K2279" s="178" t="s">
        <v>718</v>
      </c>
      <c r="L2279" t="s">
        <v>5159</v>
      </c>
    </row>
    <row r="2280" spans="1:15" ht="15.75">
      <c r="A2280" s="178"/>
      <c r="K2280" s="178" t="s">
        <v>717</v>
      </c>
      <c r="L2280" t="s">
        <v>5179</v>
      </c>
    </row>
    <row r="2281" spans="1:15" ht="15.75">
      <c r="A2281" s="532"/>
      <c r="B2281" s="38"/>
      <c r="C2281" s="38"/>
      <c r="D2281" s="38"/>
      <c r="E2281" s="38"/>
      <c r="F2281" s="38"/>
      <c r="I2281" s="532"/>
      <c r="J2281" s="38"/>
      <c r="K2281" s="178" t="s">
        <v>717</v>
      </c>
      <c r="L2281" t="s">
        <v>5171</v>
      </c>
    </row>
    <row r="2282" spans="1:15" ht="15.75">
      <c r="A2282" s="532"/>
      <c r="B2282" s="38"/>
      <c r="D2282" s="38"/>
      <c r="E2282" s="38"/>
      <c r="F2282" s="38"/>
      <c r="I2282" s="532"/>
      <c r="J2282" s="38"/>
      <c r="K2282" s="178" t="s">
        <v>716</v>
      </c>
      <c r="L2282" t="s">
        <v>5180</v>
      </c>
      <c r="M2282" s="38"/>
      <c r="N2282" s="38"/>
    </row>
    <row r="2283" spans="1:15" ht="15.75">
      <c r="A2283" s="532"/>
      <c r="B2283" s="38"/>
      <c r="C2283" s="38"/>
      <c r="D2283" s="38"/>
      <c r="E2283" s="38"/>
      <c r="F2283" s="38"/>
      <c r="I2283" s="532"/>
      <c r="J2283" s="38"/>
    </row>
    <row r="2284" spans="1:15" ht="15.75">
      <c r="A2284" s="532"/>
      <c r="B2284" s="38"/>
      <c r="C2284" s="38"/>
      <c r="D2284" s="38"/>
      <c r="E2284" s="38"/>
      <c r="F2284" s="38"/>
      <c r="I2284" s="532"/>
      <c r="J2284" s="38"/>
    </row>
    <row r="2285" spans="1:15" ht="15.75">
      <c r="A2285" s="532"/>
      <c r="B2285" s="38"/>
      <c r="C2285" s="38"/>
      <c r="D2285" s="38"/>
      <c r="E2285" s="38"/>
      <c r="F2285" s="38"/>
      <c r="I2285" s="532"/>
      <c r="J2285" s="38"/>
    </row>
    <row r="2286" spans="1:15" ht="15.75">
      <c r="A2286" s="532"/>
      <c r="B2286" s="38"/>
      <c r="C2286" s="38"/>
      <c r="D2286" s="38"/>
      <c r="E2286" s="38"/>
      <c r="F2286" s="38"/>
      <c r="I2286" s="532"/>
      <c r="J2286" s="38"/>
    </row>
    <row r="2287" spans="1:15" ht="15.75">
      <c r="A2287" s="532"/>
      <c r="B2287" s="38"/>
      <c r="C2287" s="38"/>
      <c r="D2287" s="38"/>
      <c r="E2287" s="38"/>
      <c r="F2287" s="38"/>
      <c r="I2287" s="532"/>
      <c r="J2287" s="38"/>
    </row>
    <row r="2288" spans="1:15" ht="15.75">
      <c r="A2288" s="532"/>
      <c r="B2288" s="38"/>
      <c r="C2288" s="38"/>
      <c r="D2288" s="38"/>
      <c r="E2288" s="38"/>
      <c r="F2288" s="38"/>
      <c r="I2288" s="532"/>
      <c r="J2288" s="38"/>
    </row>
    <row r="2289" spans="1:15" ht="15.75">
      <c r="A2289" s="532"/>
      <c r="B2289" s="38"/>
      <c r="C2289" s="38"/>
      <c r="D2289" s="38"/>
      <c r="E2289" s="38"/>
      <c r="F2289" s="38"/>
      <c r="I2289" s="532"/>
      <c r="J2289" s="38"/>
    </row>
    <row r="2290" spans="1:15" ht="15.75">
      <c r="A2290" s="532"/>
      <c r="B2290" s="38"/>
      <c r="C2290" s="38"/>
      <c r="D2290" s="38"/>
      <c r="E2290" s="38"/>
      <c r="F2290" s="38"/>
      <c r="I2290" s="532"/>
      <c r="J2290" s="38"/>
    </row>
    <row r="2291" spans="1:15" ht="15.75">
      <c r="A2291" s="532"/>
      <c r="B2291" s="38"/>
      <c r="C2291" s="38"/>
      <c r="D2291" s="38"/>
      <c r="E2291" s="38"/>
      <c r="F2291" s="38"/>
      <c r="I2291" s="532"/>
      <c r="J2291" s="38"/>
    </row>
    <row r="2292" spans="1:15" ht="15.75">
      <c r="A2292" s="532"/>
      <c r="B2292" s="38"/>
      <c r="C2292" s="38"/>
      <c r="D2292" s="38"/>
      <c r="E2292" s="38"/>
      <c r="F2292" s="38"/>
      <c r="I2292" s="532"/>
      <c r="J2292" s="38"/>
    </row>
    <row r="2293" spans="1:15" ht="15.75">
      <c r="A2293" s="532"/>
      <c r="B2293" s="38"/>
      <c r="C2293" s="38"/>
      <c r="D2293" s="38"/>
      <c r="E2293" s="38"/>
      <c r="F2293" s="38"/>
      <c r="I2293" s="532"/>
      <c r="J2293" s="38"/>
    </row>
    <row r="2294" spans="1:15" ht="15.75">
      <c r="A2294" s="532"/>
      <c r="B2294" s="38"/>
      <c r="C2294" s="38"/>
      <c r="D2294" s="38"/>
      <c r="E2294" s="38"/>
      <c r="F2294" s="38"/>
      <c r="I2294" s="532"/>
      <c r="J2294" s="38"/>
    </row>
    <row r="2295" spans="1:15" ht="23.25">
      <c r="A2295" s="531" t="s">
        <v>3637</v>
      </c>
    </row>
    <row r="2296" spans="1:15" ht="15.75">
      <c r="A2296" s="533" t="s">
        <v>2645</v>
      </c>
      <c r="B2296" s="38"/>
      <c r="C2296" s="38"/>
      <c r="D2296" s="38"/>
      <c r="E2296" s="38"/>
      <c r="F2296" s="533" t="s">
        <v>2646</v>
      </c>
      <c r="G2296" s="38"/>
      <c r="H2296" s="38"/>
      <c r="I2296" s="38"/>
      <c r="J2296" s="38"/>
      <c r="K2296" s="533" t="s">
        <v>2647</v>
      </c>
      <c r="L2296" s="38"/>
    </row>
    <row r="2297" spans="1:15" ht="15.75">
      <c r="A2297" s="178"/>
      <c r="K2297" s="178" t="s">
        <v>718</v>
      </c>
      <c r="L2297" t="s">
        <v>4388</v>
      </c>
    </row>
    <row r="2298" spans="1:15" ht="15.75">
      <c r="A2298" s="178"/>
      <c r="K2298" s="178" t="s">
        <v>717</v>
      </c>
      <c r="L2298" t="s">
        <v>4484</v>
      </c>
      <c r="M2298" s="38"/>
      <c r="N2298" s="38"/>
    </row>
    <row r="2299" spans="1:15" ht="15.75">
      <c r="A2299" s="178"/>
      <c r="K2299" s="178" t="s">
        <v>717</v>
      </c>
      <c r="L2299" t="s">
        <v>4603</v>
      </c>
      <c r="M2299" s="399"/>
    </row>
    <row r="2300" spans="1:15" ht="15.75">
      <c r="A2300" s="178"/>
      <c r="K2300" s="178" t="s">
        <v>718</v>
      </c>
      <c r="L2300" t="s">
        <v>4609</v>
      </c>
      <c r="M2300" s="399"/>
    </row>
    <row r="2301" spans="1:15" ht="15.75">
      <c r="A2301" s="178"/>
      <c r="K2301" s="178" t="s">
        <v>717</v>
      </c>
      <c r="L2301" t="s">
        <v>5029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5179</v>
      </c>
    </row>
    <row r="2303" spans="1:15" ht="15.75">
      <c r="A2303" s="178"/>
      <c r="K2303" s="178"/>
    </row>
    <row r="2304" spans="1:15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2"/>
      <c r="B2323" s="38"/>
    </row>
    <row r="2324" spans="1:15" ht="15.75">
      <c r="A2324" s="532"/>
      <c r="B2324" s="38"/>
    </row>
    <row r="2325" spans="1:15" ht="15.75">
      <c r="A2325" s="532"/>
    </row>
    <row r="2326" spans="1:15" ht="23.25">
      <c r="A2326" s="531" t="s">
        <v>23</v>
      </c>
    </row>
    <row r="2327" spans="1:15" ht="15.75">
      <c r="A2327" s="533" t="s">
        <v>2645</v>
      </c>
      <c r="B2327" s="38"/>
      <c r="C2327" s="38"/>
      <c r="D2327" s="38"/>
      <c r="E2327" s="38"/>
      <c r="F2327" s="533" t="s">
        <v>2646</v>
      </c>
      <c r="G2327" s="38"/>
      <c r="H2327" s="38"/>
      <c r="I2327" s="38"/>
      <c r="J2327" s="38"/>
      <c r="K2327" s="533" t="s">
        <v>2647</v>
      </c>
      <c r="L2327" s="38"/>
    </row>
    <row r="2328" spans="1:15" ht="15.75">
      <c r="A2328" s="178" t="s">
        <v>718</v>
      </c>
      <c r="B2328" t="s">
        <v>4306</v>
      </c>
      <c r="C2328" s="38"/>
      <c r="D2328" s="38"/>
      <c r="E2328" s="38"/>
      <c r="F2328" s="178" t="s">
        <v>718</v>
      </c>
      <c r="G2328" t="s">
        <v>4714</v>
      </c>
      <c r="I2328" s="38"/>
      <c r="J2328" s="38"/>
      <c r="K2328" s="178" t="s">
        <v>716</v>
      </c>
      <c r="L2328" t="s">
        <v>4446</v>
      </c>
      <c r="M2328" s="536"/>
      <c r="N2328" s="38"/>
    </row>
    <row r="2329" spans="1:15" ht="15.75">
      <c r="A2329" s="178" t="s">
        <v>718</v>
      </c>
      <c r="B2329" s="539" t="s">
        <v>4404</v>
      </c>
      <c r="C2329" s="38"/>
      <c r="D2329" s="38"/>
      <c r="E2329" s="38"/>
      <c r="F2329" s="178" t="s">
        <v>716</v>
      </c>
      <c r="G2329" t="s">
        <v>4893</v>
      </c>
      <c r="K2329" s="178" t="s">
        <v>718</v>
      </c>
      <c r="L2329" t="s">
        <v>4544</v>
      </c>
      <c r="M2329" s="38"/>
      <c r="N2329" s="38"/>
      <c r="O2329" s="38"/>
    </row>
    <row r="2330" spans="1:15" ht="15.75">
      <c r="A2330" s="545" t="s">
        <v>718</v>
      </c>
      <c r="B2330" t="s">
        <v>4491</v>
      </c>
      <c r="C2330" s="38"/>
      <c r="D2330" s="38"/>
      <c r="E2330" s="38"/>
      <c r="F2330" s="533"/>
      <c r="G2330" s="38"/>
      <c r="H2330" s="38"/>
      <c r="I2330" s="38"/>
      <c r="J2330" s="38"/>
      <c r="K2330" s="178" t="s">
        <v>718</v>
      </c>
      <c r="L2330" t="s">
        <v>4665</v>
      </c>
      <c r="M2330" s="38"/>
      <c r="N2330" s="25"/>
    </row>
    <row r="2331" spans="1:15" ht="15.75">
      <c r="A2331" s="533"/>
      <c r="B2331" s="38"/>
      <c r="C2331" s="38"/>
      <c r="D2331" s="38"/>
      <c r="E2331" s="38"/>
      <c r="F2331" s="533"/>
      <c r="G2331" s="38"/>
      <c r="H2331" s="38"/>
      <c r="I2331" s="38"/>
      <c r="J2331" s="38"/>
      <c r="K2331" s="178" t="s">
        <v>716</v>
      </c>
      <c r="L2331" t="s">
        <v>4777</v>
      </c>
      <c r="M2331" s="38"/>
      <c r="N2331" s="38"/>
      <c r="O2331" s="38"/>
    </row>
    <row r="2332" spans="1:15" ht="15.75">
      <c r="A2332" s="533"/>
      <c r="B2332" s="38"/>
      <c r="C2332" s="38"/>
      <c r="D2332" s="38"/>
      <c r="E2332" s="38"/>
      <c r="F2332" s="533"/>
      <c r="G2332" s="38"/>
      <c r="H2332" s="38"/>
      <c r="I2332" s="38"/>
      <c r="J2332" s="38"/>
      <c r="K2332" s="178" t="s">
        <v>717</v>
      </c>
      <c r="L2332" t="s">
        <v>4820</v>
      </c>
      <c r="M2332" s="38"/>
      <c r="N2332" s="38"/>
    </row>
    <row r="2333" spans="1:15" ht="15.75">
      <c r="A2333" s="533"/>
      <c r="B2333" s="38"/>
      <c r="C2333" s="38"/>
      <c r="D2333" s="38"/>
      <c r="E2333" s="38"/>
      <c r="F2333" s="533"/>
      <c r="G2333" s="38"/>
      <c r="H2333" s="38"/>
      <c r="I2333" s="38"/>
      <c r="J2333" s="38"/>
      <c r="K2333" s="178" t="s">
        <v>717</v>
      </c>
      <c r="L2333" t="s">
        <v>4873</v>
      </c>
    </row>
    <row r="2334" spans="1:15" ht="15.75">
      <c r="A2334" s="533"/>
      <c r="B2334" s="38"/>
      <c r="C2334" s="38"/>
      <c r="D2334" s="38"/>
      <c r="E2334" s="38"/>
      <c r="F2334" s="533"/>
      <c r="G2334" s="38"/>
      <c r="H2334" s="38"/>
      <c r="I2334" s="38"/>
      <c r="J2334" s="38"/>
      <c r="K2334" s="178" t="s">
        <v>717</v>
      </c>
      <c r="L2334" t="s">
        <v>4992</v>
      </c>
      <c r="M2334" s="399"/>
    </row>
    <row r="2335" spans="1:15" ht="15.75">
      <c r="A2335" s="533"/>
      <c r="B2335" s="38"/>
      <c r="C2335" s="38"/>
      <c r="D2335" s="38"/>
      <c r="E2335" s="38"/>
      <c r="F2335" s="533"/>
      <c r="G2335" s="38"/>
      <c r="H2335" s="38"/>
      <c r="I2335" s="38"/>
      <c r="J2335" s="38"/>
      <c r="K2335" s="178" t="s">
        <v>717</v>
      </c>
      <c r="L2335" t="s">
        <v>4996</v>
      </c>
    </row>
    <row r="2336" spans="1:15" ht="15.75">
      <c r="A2336" s="533"/>
      <c r="B2336" s="38"/>
      <c r="C2336" s="38"/>
      <c r="D2336" s="38"/>
      <c r="E2336" s="38"/>
      <c r="F2336" s="533"/>
      <c r="G2336" s="38"/>
      <c r="H2336" s="38"/>
      <c r="I2336" s="38"/>
      <c r="J2336" s="38"/>
      <c r="K2336" s="178" t="s">
        <v>716</v>
      </c>
      <c r="L2336" t="s">
        <v>5028</v>
      </c>
    </row>
    <row r="2337" spans="1:12" ht="15.75">
      <c r="A2337" s="533"/>
      <c r="B2337" s="38"/>
      <c r="C2337" s="38"/>
      <c r="D2337" s="38"/>
      <c r="E2337" s="38"/>
      <c r="F2337" s="533"/>
      <c r="G2337" s="38"/>
      <c r="H2337" s="38"/>
      <c r="I2337" s="38"/>
      <c r="J2337" s="38"/>
      <c r="K2337" s="178"/>
    </row>
    <row r="2338" spans="1:12" ht="15.75">
      <c r="A2338" s="533"/>
      <c r="B2338" s="38"/>
      <c r="C2338" s="38"/>
      <c r="D2338" s="38"/>
      <c r="E2338" s="38"/>
      <c r="F2338" s="533"/>
      <c r="G2338" s="38"/>
      <c r="H2338" s="38"/>
      <c r="I2338" s="38"/>
      <c r="J2338" s="38"/>
      <c r="K2338" s="533"/>
      <c r="L2338" s="38"/>
    </row>
    <row r="2339" spans="1:12" ht="15.75">
      <c r="A2339" s="533"/>
      <c r="B2339" s="38"/>
      <c r="C2339" s="38"/>
      <c r="D2339" s="38"/>
      <c r="E2339" s="38"/>
      <c r="F2339" s="533"/>
      <c r="G2339" s="38"/>
      <c r="H2339" s="38"/>
      <c r="I2339" s="38"/>
      <c r="J2339" s="38"/>
      <c r="K2339" s="533"/>
      <c r="L2339" s="38"/>
    </row>
    <row r="2340" spans="1:12" ht="15.75">
      <c r="A2340" s="533"/>
      <c r="B2340" s="38"/>
      <c r="C2340" s="38"/>
      <c r="D2340" s="38"/>
      <c r="E2340" s="38"/>
      <c r="F2340" s="533"/>
      <c r="G2340" s="38"/>
      <c r="H2340" s="38"/>
      <c r="I2340" s="38"/>
      <c r="J2340" s="38"/>
      <c r="K2340" s="533"/>
      <c r="L2340" s="38"/>
    </row>
    <row r="2341" spans="1:12" ht="15.75">
      <c r="A2341" s="533"/>
      <c r="B2341" s="38"/>
      <c r="C2341" s="38"/>
      <c r="D2341" s="38"/>
      <c r="E2341" s="38"/>
      <c r="F2341" s="533"/>
      <c r="G2341" s="38"/>
      <c r="H2341" s="38"/>
      <c r="I2341" s="38"/>
      <c r="J2341" s="38"/>
      <c r="K2341" s="533"/>
      <c r="L2341" s="38"/>
    </row>
    <row r="2342" spans="1:12" ht="15.75">
      <c r="A2342" s="533"/>
      <c r="B2342" s="38"/>
      <c r="C2342" s="38"/>
      <c r="D2342" s="38"/>
      <c r="E2342" s="38"/>
      <c r="F2342" s="533"/>
      <c r="G2342" s="38"/>
      <c r="H2342" s="38"/>
      <c r="I2342" s="38"/>
      <c r="J2342" s="38"/>
      <c r="K2342" s="533"/>
      <c r="L2342" s="38"/>
    </row>
    <row r="2343" spans="1:12" ht="15.75">
      <c r="A2343" s="533"/>
      <c r="B2343" s="38"/>
      <c r="C2343" s="38"/>
      <c r="D2343" s="38"/>
      <c r="E2343" s="38"/>
      <c r="F2343" s="533"/>
      <c r="G2343" s="38"/>
      <c r="H2343" s="38"/>
      <c r="I2343" s="38"/>
      <c r="J2343" s="38"/>
      <c r="K2343" s="533"/>
      <c r="L2343" s="38"/>
    </row>
    <row r="2344" spans="1:12" ht="15.75">
      <c r="A2344" s="533"/>
      <c r="B2344" s="38"/>
      <c r="C2344" s="38"/>
      <c r="D2344" s="38"/>
      <c r="E2344" s="38"/>
      <c r="F2344" s="533"/>
      <c r="G2344" s="38"/>
      <c r="H2344" s="38"/>
      <c r="I2344" s="38"/>
      <c r="J2344" s="38"/>
      <c r="K2344" s="533"/>
      <c r="L2344" s="38"/>
    </row>
    <row r="2345" spans="1:12" ht="15.75">
      <c r="A2345" s="533"/>
      <c r="B2345" s="38"/>
      <c r="C2345" s="38"/>
      <c r="D2345" s="38"/>
      <c r="E2345" s="38"/>
      <c r="F2345" s="533"/>
      <c r="G2345" s="38"/>
      <c r="H2345" s="38"/>
      <c r="I2345" s="38"/>
      <c r="J2345" s="38"/>
      <c r="K2345" s="533"/>
      <c r="L2345" s="38"/>
    </row>
    <row r="2346" spans="1:12" ht="15.75">
      <c r="A2346" s="533"/>
      <c r="B2346" s="38"/>
      <c r="C2346" s="38"/>
      <c r="D2346" s="38"/>
      <c r="E2346" s="38"/>
      <c r="F2346" s="533"/>
      <c r="G2346" s="38"/>
      <c r="H2346" s="38"/>
      <c r="I2346" s="38"/>
      <c r="J2346" s="38"/>
      <c r="K2346" s="533"/>
      <c r="L2346" s="38"/>
    </row>
    <row r="2347" spans="1:12" ht="15.75">
      <c r="A2347" s="533"/>
      <c r="B2347" s="38"/>
      <c r="C2347" s="38"/>
      <c r="D2347" s="38"/>
      <c r="E2347" s="38"/>
      <c r="F2347" s="533"/>
      <c r="G2347" s="38"/>
      <c r="H2347" s="38"/>
      <c r="I2347" s="38"/>
      <c r="J2347" s="38"/>
      <c r="K2347" s="533"/>
      <c r="L2347" s="38"/>
    </row>
    <row r="2348" spans="1:12" ht="15.75">
      <c r="A2348" s="533"/>
      <c r="B2348" s="38"/>
      <c r="C2348" s="38"/>
      <c r="D2348" s="38"/>
      <c r="E2348" s="38"/>
      <c r="F2348" s="533"/>
      <c r="G2348" s="38"/>
      <c r="H2348" s="38"/>
      <c r="I2348" s="38"/>
      <c r="J2348" s="38"/>
      <c r="K2348" s="533"/>
      <c r="L2348" s="38"/>
    </row>
    <row r="2349" spans="1:12" ht="15.75">
      <c r="A2349" s="533"/>
      <c r="B2349" s="38"/>
      <c r="C2349" s="38"/>
      <c r="D2349" s="38"/>
      <c r="E2349" s="38"/>
      <c r="F2349" s="533"/>
      <c r="G2349" s="38"/>
      <c r="H2349" s="38"/>
      <c r="I2349" s="38"/>
      <c r="J2349" s="38"/>
      <c r="K2349" s="533"/>
      <c r="L2349" s="38"/>
    </row>
    <row r="2350" spans="1:12" ht="15.75">
      <c r="A2350" s="533"/>
      <c r="B2350" s="38"/>
      <c r="C2350" s="38"/>
      <c r="D2350" s="38"/>
      <c r="E2350" s="38"/>
      <c r="F2350" s="533"/>
      <c r="G2350" s="38"/>
      <c r="H2350" s="38"/>
      <c r="I2350" s="38"/>
      <c r="J2350" s="38"/>
      <c r="K2350" s="533"/>
      <c r="L2350" s="38"/>
    </row>
    <row r="2351" spans="1:12" ht="15.75">
      <c r="A2351" s="533"/>
      <c r="B2351" s="38"/>
      <c r="C2351" s="38"/>
      <c r="D2351" s="38"/>
      <c r="E2351" s="38"/>
      <c r="F2351" s="533"/>
      <c r="G2351" s="38"/>
      <c r="H2351" s="38"/>
      <c r="I2351" s="38"/>
      <c r="J2351" s="38"/>
      <c r="K2351" s="533"/>
      <c r="L2351" s="38"/>
    </row>
    <row r="2352" spans="1:12" ht="15.75">
      <c r="A2352" s="533"/>
      <c r="B2352" s="38"/>
      <c r="C2352" s="38"/>
      <c r="D2352" s="38"/>
      <c r="E2352" s="38"/>
      <c r="F2352" s="533"/>
      <c r="G2352" s="38"/>
      <c r="H2352" s="38"/>
      <c r="I2352" s="38"/>
      <c r="J2352" s="38"/>
      <c r="K2352" s="533"/>
      <c r="L2352" s="38"/>
    </row>
    <row r="2353" spans="1:12" ht="15.75">
      <c r="A2353" s="532"/>
      <c r="B2353" s="38"/>
    </row>
    <row r="2354" spans="1:12" ht="15.75">
      <c r="A2354" s="532"/>
      <c r="B2354" s="38"/>
    </row>
    <row r="2355" spans="1:12" ht="15.75">
      <c r="A2355" s="532"/>
      <c r="B2355" s="38"/>
    </row>
    <row r="2356" spans="1:12" ht="15.75">
      <c r="A2356" s="532"/>
      <c r="B2356" s="38"/>
    </row>
    <row r="2357" spans="1:12" ht="23.25">
      <c r="A2357" s="531" t="s">
        <v>25</v>
      </c>
      <c r="B2357" s="38"/>
    </row>
    <row r="2358" spans="1:12" ht="15.75">
      <c r="A2358" s="533" t="s">
        <v>2645</v>
      </c>
      <c r="B2358" s="38"/>
      <c r="C2358" s="38"/>
      <c r="D2358" s="38"/>
      <c r="E2358" s="38"/>
      <c r="F2358" s="533" t="s">
        <v>2646</v>
      </c>
      <c r="G2358" s="38"/>
      <c r="H2358" s="38"/>
      <c r="I2358" s="38"/>
      <c r="J2358" s="38"/>
      <c r="K2358" s="533" t="s">
        <v>2647</v>
      </c>
      <c r="L2358" s="38"/>
    </row>
    <row r="2359" spans="1:12" ht="15.75">
      <c r="A2359" s="545" t="s">
        <v>717</v>
      </c>
      <c r="B2359" t="s">
        <v>4491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3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3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3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3"/>
      <c r="B2365" s="38"/>
      <c r="C2365" s="38"/>
      <c r="D2365" s="38"/>
      <c r="E2365" s="38"/>
      <c r="F2365" s="533"/>
      <c r="G2365" s="38"/>
      <c r="H2365" s="38"/>
      <c r="I2365" s="38"/>
      <c r="J2365" s="38"/>
      <c r="K2365" s="178"/>
    </row>
    <row r="2366" spans="1:12" ht="15.75">
      <c r="A2366" s="533"/>
      <c r="B2366" s="38"/>
      <c r="C2366" s="38"/>
      <c r="D2366" s="38"/>
      <c r="E2366" s="38"/>
      <c r="F2366" s="533"/>
      <c r="G2366" s="38"/>
      <c r="H2366" s="38"/>
      <c r="I2366" s="38"/>
      <c r="J2366" s="38"/>
      <c r="K2366" s="178"/>
    </row>
    <row r="2367" spans="1:12" ht="15.75">
      <c r="A2367" s="533"/>
      <c r="B2367" s="38"/>
      <c r="C2367" s="38"/>
      <c r="D2367" s="38"/>
      <c r="E2367" s="38"/>
      <c r="F2367" s="533"/>
      <c r="G2367" s="38"/>
      <c r="H2367" s="38"/>
      <c r="I2367" s="38"/>
      <c r="J2367" s="38"/>
      <c r="K2367" s="178"/>
    </row>
    <row r="2368" spans="1:12" ht="15.75">
      <c r="A2368" s="533"/>
      <c r="B2368" s="38"/>
      <c r="C2368" s="38"/>
      <c r="D2368" s="38"/>
      <c r="E2368" s="38"/>
      <c r="F2368" s="533"/>
      <c r="G2368" s="38"/>
      <c r="H2368" s="38"/>
      <c r="I2368" s="38"/>
      <c r="J2368" s="38"/>
      <c r="K2368" s="178"/>
    </row>
    <row r="2369" spans="1:12" ht="15.75">
      <c r="A2369" s="533"/>
      <c r="B2369" s="38"/>
      <c r="C2369" s="38"/>
      <c r="D2369" s="38"/>
      <c r="E2369" s="38"/>
      <c r="F2369" s="533"/>
      <c r="G2369" s="38"/>
      <c r="H2369" s="38"/>
      <c r="I2369" s="38"/>
      <c r="J2369" s="38"/>
      <c r="K2369" s="178"/>
    </row>
    <row r="2370" spans="1:12" ht="15.75">
      <c r="A2370" s="533"/>
      <c r="B2370" s="38"/>
      <c r="C2370" s="38"/>
      <c r="D2370" s="38"/>
      <c r="E2370" s="38"/>
      <c r="F2370" s="533"/>
      <c r="G2370" s="38"/>
      <c r="H2370" s="38"/>
      <c r="I2370" s="38"/>
      <c r="J2370" s="38"/>
      <c r="K2370" s="178"/>
    </row>
    <row r="2371" spans="1:12" ht="15.75">
      <c r="A2371" s="533"/>
      <c r="B2371" s="38"/>
      <c r="C2371" s="38"/>
      <c r="D2371" s="38"/>
      <c r="E2371" s="38"/>
      <c r="F2371" s="533"/>
      <c r="G2371" s="38"/>
      <c r="H2371" s="38"/>
      <c r="I2371" s="38"/>
      <c r="J2371" s="38"/>
      <c r="K2371" s="178"/>
    </row>
    <row r="2372" spans="1:12" ht="15.75">
      <c r="A2372" s="533"/>
      <c r="B2372" s="38"/>
      <c r="C2372" s="38"/>
      <c r="D2372" s="38"/>
      <c r="E2372" s="38"/>
      <c r="F2372" s="533"/>
      <c r="G2372" s="38"/>
      <c r="H2372" s="38"/>
      <c r="I2372" s="38"/>
      <c r="J2372" s="38"/>
      <c r="K2372" s="178"/>
    </row>
    <row r="2373" spans="1:12" ht="15.75">
      <c r="A2373" s="533"/>
      <c r="B2373" s="38"/>
      <c r="C2373" s="38"/>
      <c r="D2373" s="38"/>
      <c r="E2373" s="38"/>
      <c r="F2373" s="533"/>
      <c r="G2373" s="38"/>
      <c r="H2373" s="38"/>
      <c r="I2373" s="38"/>
      <c r="J2373" s="38"/>
      <c r="K2373" s="178"/>
    </row>
    <row r="2374" spans="1:12" ht="15.75">
      <c r="A2374" s="533"/>
      <c r="B2374" s="38"/>
      <c r="C2374" s="38"/>
      <c r="D2374" s="38"/>
      <c r="E2374" s="38"/>
      <c r="F2374" s="533"/>
      <c r="G2374" s="38"/>
      <c r="H2374" s="38"/>
      <c r="I2374" s="38"/>
      <c r="J2374" s="38"/>
      <c r="K2374" s="533"/>
      <c r="L2374" s="38"/>
    </row>
    <row r="2375" spans="1:12" ht="15.75">
      <c r="A2375" s="533"/>
      <c r="B2375" s="38"/>
      <c r="C2375" s="38"/>
      <c r="D2375" s="38"/>
      <c r="E2375" s="38"/>
      <c r="F2375" s="533"/>
      <c r="G2375" s="38"/>
      <c r="H2375" s="38"/>
      <c r="I2375" s="38"/>
      <c r="J2375" s="38"/>
      <c r="K2375" s="533"/>
      <c r="L2375" s="38"/>
    </row>
    <row r="2376" spans="1:12" ht="15.75">
      <c r="A2376" s="533"/>
      <c r="B2376" s="38"/>
      <c r="C2376" s="38"/>
      <c r="D2376" s="38"/>
      <c r="E2376" s="38"/>
      <c r="F2376" s="533"/>
      <c r="G2376" s="38"/>
      <c r="H2376" s="38"/>
      <c r="I2376" s="38"/>
      <c r="J2376" s="38"/>
      <c r="K2376" s="533"/>
      <c r="L2376" s="38"/>
    </row>
    <row r="2377" spans="1:12" ht="15.75">
      <c r="A2377" s="533"/>
      <c r="B2377" s="38"/>
      <c r="C2377" s="38"/>
      <c r="D2377" s="38"/>
      <c r="E2377" s="38"/>
      <c r="F2377" s="533"/>
      <c r="G2377" s="38"/>
      <c r="H2377" s="38"/>
      <c r="I2377" s="38"/>
      <c r="J2377" s="38"/>
      <c r="K2377" s="533"/>
      <c r="L2377" s="38"/>
    </row>
    <row r="2378" spans="1:12" ht="15.75">
      <c r="A2378" s="533"/>
      <c r="B2378" s="38"/>
      <c r="C2378" s="38"/>
      <c r="D2378" s="38"/>
      <c r="E2378" s="38"/>
      <c r="F2378" s="533"/>
      <c r="G2378" s="38"/>
      <c r="H2378" s="38"/>
      <c r="I2378" s="38"/>
      <c r="J2378" s="38"/>
      <c r="K2378" s="533"/>
      <c r="L2378" s="38"/>
    </row>
    <row r="2379" spans="1:12" ht="15.75">
      <c r="A2379" s="533"/>
      <c r="B2379" s="38"/>
      <c r="C2379" s="38"/>
      <c r="D2379" s="38"/>
      <c r="E2379" s="38"/>
      <c r="F2379" s="533"/>
      <c r="G2379" s="38"/>
      <c r="H2379" s="38"/>
      <c r="I2379" s="38"/>
      <c r="J2379" s="38"/>
      <c r="K2379" s="533"/>
      <c r="L2379" s="38"/>
    </row>
    <row r="2380" spans="1:12" ht="15.75">
      <c r="A2380" s="532"/>
      <c r="B2380" s="38"/>
    </row>
    <row r="2381" spans="1:12" ht="15.75">
      <c r="A2381" s="532"/>
      <c r="B2381" s="38"/>
    </row>
    <row r="2382" spans="1:12" ht="15.75">
      <c r="A2382" s="532"/>
      <c r="B2382" s="38"/>
    </row>
    <row r="2383" spans="1:12" ht="15.75">
      <c r="A2383" s="532"/>
      <c r="B2383" s="38"/>
    </row>
    <row r="2384" spans="1:12" ht="15.75">
      <c r="A2384" s="532"/>
      <c r="B2384" s="38"/>
    </row>
    <row r="2385" spans="1:13" ht="15.75">
      <c r="A2385" s="532"/>
      <c r="B2385" s="38"/>
    </row>
    <row r="2386" spans="1:13" ht="15.75">
      <c r="A2386" s="532"/>
      <c r="B2386" s="38"/>
    </row>
    <row r="2387" spans="1:13" ht="15.75">
      <c r="A2387" s="532"/>
      <c r="B2387" s="38"/>
    </row>
    <row r="2388" spans="1:13" ht="23.25">
      <c r="A2388" s="531" t="s">
        <v>2712</v>
      </c>
      <c r="B2388" s="38"/>
    </row>
    <row r="2389" spans="1:13" ht="15.75">
      <c r="A2389" s="533" t="s">
        <v>2645</v>
      </c>
      <c r="B2389" s="38"/>
      <c r="C2389" s="38"/>
      <c r="D2389" s="38"/>
      <c r="E2389" s="38"/>
      <c r="F2389" s="533" t="s">
        <v>2646</v>
      </c>
      <c r="G2389" s="38"/>
      <c r="H2389" s="38"/>
      <c r="I2389" s="38"/>
      <c r="J2389" s="38"/>
      <c r="K2389" s="533" t="s">
        <v>2647</v>
      </c>
      <c r="L2389" s="38"/>
    </row>
    <row r="2390" spans="1:13" ht="15.75">
      <c r="A2390" s="178" t="s">
        <v>717</v>
      </c>
      <c r="B2390" t="s">
        <v>4874</v>
      </c>
      <c r="E2390" s="38"/>
      <c r="F2390" s="178" t="s">
        <v>718</v>
      </c>
      <c r="G2390" t="s">
        <v>4774</v>
      </c>
      <c r="I2390" s="38"/>
      <c r="J2390" s="38"/>
      <c r="K2390" s="178" t="s">
        <v>718</v>
      </c>
      <c r="L2390" t="s">
        <v>4715</v>
      </c>
    </row>
    <row r="2391" spans="1:13" ht="15.75">
      <c r="A2391" s="178"/>
      <c r="C2391" s="38"/>
      <c r="D2391" s="38"/>
      <c r="E2391" s="38"/>
      <c r="F2391" s="533"/>
      <c r="G2391" s="38"/>
      <c r="H2391" s="38"/>
      <c r="I2391" s="38"/>
      <c r="J2391" s="38"/>
      <c r="K2391" s="178" t="s">
        <v>716</v>
      </c>
      <c r="L2391" t="s">
        <v>4775</v>
      </c>
    </row>
    <row r="2392" spans="1:13" ht="15.75">
      <c r="A2392" s="533"/>
      <c r="B2392" s="38"/>
      <c r="C2392" s="38"/>
      <c r="D2392" s="38"/>
      <c r="E2392" s="38"/>
      <c r="F2392" s="533"/>
      <c r="G2392" s="38"/>
      <c r="H2392" s="38"/>
      <c r="I2392" s="38"/>
      <c r="J2392" s="38"/>
      <c r="K2392" s="178" t="s">
        <v>718</v>
      </c>
      <c r="L2392" t="s">
        <v>4998</v>
      </c>
      <c r="M2392" s="399"/>
    </row>
    <row r="2393" spans="1:13" ht="15.75">
      <c r="A2393" s="533"/>
      <c r="B2393" s="38"/>
      <c r="C2393" s="38"/>
      <c r="D2393" s="38"/>
      <c r="E2393" s="38"/>
      <c r="F2393" s="533"/>
      <c r="G2393" s="38"/>
      <c r="H2393" s="38"/>
      <c r="I2393" s="38"/>
      <c r="J2393" s="38"/>
      <c r="K2393" s="178" t="s">
        <v>718</v>
      </c>
      <c r="L2393" t="s">
        <v>4999</v>
      </c>
      <c r="M2393" s="399"/>
    </row>
    <row r="2394" spans="1:13" ht="15.75">
      <c r="A2394" s="533"/>
      <c r="B2394" s="38"/>
      <c r="C2394" s="38"/>
      <c r="D2394" s="38"/>
      <c r="E2394" s="38"/>
      <c r="F2394" s="533"/>
      <c r="G2394" s="38"/>
      <c r="H2394" s="38"/>
      <c r="I2394" s="38"/>
      <c r="J2394" s="38"/>
      <c r="K2394" s="178" t="s">
        <v>718</v>
      </c>
      <c r="L2394" t="s">
        <v>5176</v>
      </c>
    </row>
    <row r="2395" spans="1:13" ht="15.75">
      <c r="A2395" s="533"/>
      <c r="B2395" s="38"/>
      <c r="C2395" s="38"/>
      <c r="D2395" s="38"/>
      <c r="E2395" s="38"/>
      <c r="F2395" s="533"/>
      <c r="G2395" s="38"/>
      <c r="H2395" s="38"/>
      <c r="I2395" s="38"/>
      <c r="J2395" s="38"/>
      <c r="K2395" s="178" t="s">
        <v>718</v>
      </c>
      <c r="L2395" t="s">
        <v>5175</v>
      </c>
    </row>
    <row r="2396" spans="1:13" ht="15.75">
      <c r="A2396" s="533"/>
      <c r="B2396" s="38"/>
      <c r="C2396" s="38"/>
      <c r="D2396" s="38"/>
      <c r="E2396" s="38"/>
      <c r="F2396" s="533"/>
      <c r="G2396" s="38"/>
      <c r="H2396" s="38"/>
      <c r="I2396" s="38"/>
      <c r="J2396" s="38"/>
      <c r="K2396" s="178" t="s">
        <v>717</v>
      </c>
      <c r="L2396" t="s">
        <v>5181</v>
      </c>
    </row>
    <row r="2397" spans="1:13" ht="15.75">
      <c r="A2397" s="533"/>
      <c r="B2397" s="38"/>
      <c r="C2397" s="38"/>
      <c r="D2397" s="38"/>
      <c r="E2397" s="38"/>
      <c r="F2397" s="533"/>
      <c r="G2397" s="38"/>
      <c r="H2397" s="38"/>
      <c r="I2397" s="38"/>
      <c r="J2397" s="38"/>
      <c r="K2397" s="178"/>
    </row>
    <row r="2398" spans="1:13" ht="15.75">
      <c r="A2398" s="533"/>
      <c r="B2398" s="38"/>
      <c r="C2398" s="38"/>
      <c r="D2398" s="38"/>
      <c r="E2398" s="38"/>
      <c r="F2398" s="533"/>
      <c r="G2398" s="38"/>
      <c r="H2398" s="38"/>
      <c r="I2398" s="38"/>
      <c r="J2398" s="38"/>
      <c r="K2398" s="178"/>
    </row>
    <row r="2399" spans="1:13" ht="15.75">
      <c r="A2399" s="533"/>
      <c r="B2399" s="38"/>
      <c r="C2399" s="38"/>
      <c r="D2399" s="38"/>
      <c r="E2399" s="38"/>
      <c r="F2399" s="533"/>
      <c r="G2399" s="38"/>
      <c r="H2399" s="38"/>
      <c r="I2399" s="38"/>
      <c r="J2399" s="38"/>
      <c r="K2399" s="178"/>
    </row>
    <row r="2400" spans="1:13" ht="15.75">
      <c r="A2400" s="533"/>
      <c r="B2400" s="38"/>
      <c r="C2400" s="38"/>
      <c r="D2400" s="38"/>
      <c r="E2400" s="38"/>
      <c r="F2400" s="533"/>
      <c r="G2400" s="38"/>
      <c r="H2400" s="38"/>
      <c r="I2400" s="38"/>
      <c r="J2400" s="38"/>
      <c r="K2400" s="533"/>
      <c r="L2400" s="38"/>
    </row>
    <row r="2401" spans="1:12" ht="15.75">
      <c r="A2401" s="533"/>
      <c r="B2401" s="38"/>
      <c r="C2401" s="38"/>
      <c r="D2401" s="38"/>
      <c r="E2401" s="38"/>
      <c r="F2401" s="533"/>
      <c r="G2401" s="38"/>
      <c r="H2401" s="38"/>
      <c r="I2401" s="38"/>
      <c r="J2401" s="38"/>
      <c r="K2401" s="533"/>
      <c r="L2401" s="38"/>
    </row>
    <row r="2402" spans="1:12" ht="15.75">
      <c r="A2402" s="533"/>
      <c r="B2402" s="38"/>
      <c r="C2402" s="38"/>
      <c r="D2402" s="38"/>
      <c r="E2402" s="38"/>
      <c r="F2402" s="533"/>
      <c r="G2402" s="38"/>
      <c r="H2402" s="38"/>
      <c r="I2402" s="38"/>
      <c r="J2402" s="38"/>
      <c r="K2402" s="533"/>
      <c r="L2402" s="38"/>
    </row>
    <row r="2403" spans="1:12" ht="15.75">
      <c r="A2403" s="533"/>
      <c r="B2403" s="38"/>
      <c r="C2403" s="38"/>
      <c r="D2403" s="38"/>
      <c r="E2403" s="38"/>
      <c r="F2403" s="533"/>
      <c r="G2403" s="38"/>
      <c r="H2403" s="38"/>
      <c r="I2403" s="38"/>
      <c r="J2403" s="38"/>
      <c r="K2403" s="533"/>
      <c r="L2403" s="38"/>
    </row>
    <row r="2404" spans="1:12" ht="15.75">
      <c r="A2404" s="533"/>
      <c r="B2404" s="38"/>
      <c r="C2404" s="38"/>
      <c r="D2404" s="38"/>
      <c r="E2404" s="38"/>
      <c r="F2404" s="533"/>
      <c r="G2404" s="38"/>
      <c r="H2404" s="38"/>
      <c r="I2404" s="38"/>
      <c r="J2404" s="38"/>
      <c r="K2404" s="533"/>
      <c r="L2404" s="38"/>
    </row>
    <row r="2405" spans="1:12" ht="15.75">
      <c r="A2405" s="533"/>
      <c r="B2405" s="38"/>
      <c r="C2405" s="38"/>
      <c r="D2405" s="38"/>
      <c r="E2405" s="38"/>
      <c r="F2405" s="533"/>
      <c r="G2405" s="38"/>
      <c r="H2405" s="38"/>
      <c r="I2405" s="38"/>
      <c r="J2405" s="38"/>
      <c r="K2405" s="533"/>
      <c r="L2405" s="38"/>
    </row>
    <row r="2406" spans="1:12" ht="15.75">
      <c r="A2406" s="533"/>
      <c r="B2406" s="38"/>
      <c r="C2406" s="38"/>
      <c r="D2406" s="38"/>
      <c r="E2406" s="38"/>
      <c r="F2406" s="533"/>
      <c r="G2406" s="38"/>
      <c r="H2406" s="38"/>
      <c r="I2406" s="38"/>
      <c r="J2406" s="38"/>
      <c r="K2406" s="533"/>
      <c r="L2406" s="38"/>
    </row>
    <row r="2407" spans="1:12" ht="15.75">
      <c r="A2407" s="533"/>
      <c r="B2407" s="38"/>
      <c r="C2407" s="38"/>
      <c r="D2407" s="38"/>
      <c r="E2407" s="38"/>
      <c r="F2407" s="533"/>
      <c r="G2407" s="38"/>
      <c r="H2407" s="38"/>
      <c r="I2407" s="38"/>
      <c r="J2407" s="38"/>
      <c r="K2407" s="533"/>
      <c r="L2407" s="38"/>
    </row>
    <row r="2408" spans="1:12" ht="15.75">
      <c r="A2408" s="533"/>
      <c r="B2408" s="38"/>
      <c r="C2408" s="38"/>
      <c r="D2408" s="38"/>
      <c r="E2408" s="38"/>
      <c r="F2408" s="533"/>
      <c r="G2408" s="38"/>
      <c r="H2408" s="38"/>
      <c r="I2408" s="38"/>
      <c r="J2408" s="38"/>
      <c r="K2408" s="533"/>
      <c r="L2408" s="38"/>
    </row>
    <row r="2409" spans="1:12" ht="15.75">
      <c r="A2409" s="533"/>
      <c r="B2409" s="38"/>
      <c r="C2409" s="38"/>
      <c r="D2409" s="38"/>
      <c r="E2409" s="38"/>
      <c r="F2409" s="533"/>
      <c r="G2409" s="38"/>
      <c r="H2409" s="38"/>
      <c r="I2409" s="38"/>
      <c r="J2409" s="38"/>
      <c r="K2409" s="533"/>
      <c r="L2409" s="38"/>
    </row>
    <row r="2410" spans="1:12" ht="15.75">
      <c r="A2410" s="533"/>
      <c r="B2410" s="38"/>
      <c r="C2410" s="38"/>
      <c r="D2410" s="38"/>
      <c r="E2410" s="38"/>
      <c r="F2410" s="533"/>
      <c r="G2410" s="38"/>
      <c r="H2410" s="38"/>
      <c r="I2410" s="38"/>
      <c r="J2410" s="38"/>
      <c r="K2410" s="533"/>
      <c r="L2410" s="38"/>
    </row>
    <row r="2411" spans="1:12" ht="15.75">
      <c r="A2411" s="533"/>
      <c r="B2411" s="38"/>
      <c r="C2411" s="38"/>
      <c r="D2411" s="38"/>
      <c r="E2411" s="38"/>
      <c r="F2411" s="533"/>
      <c r="G2411" s="38"/>
      <c r="H2411" s="38"/>
      <c r="I2411" s="38"/>
      <c r="J2411" s="38"/>
      <c r="K2411" s="533"/>
      <c r="L2411" s="38"/>
    </row>
    <row r="2412" spans="1:12" ht="15.75">
      <c r="A2412" s="533"/>
      <c r="B2412" s="38"/>
      <c r="C2412" s="38"/>
      <c r="D2412" s="38"/>
      <c r="E2412" s="38"/>
      <c r="F2412" s="533"/>
      <c r="G2412" s="38"/>
      <c r="H2412" s="38"/>
      <c r="I2412" s="38"/>
      <c r="J2412" s="38"/>
      <c r="K2412" s="533"/>
      <c r="L2412" s="38"/>
    </row>
    <row r="2413" spans="1:12" ht="15.75">
      <c r="A2413" s="533"/>
      <c r="B2413" s="38"/>
      <c r="C2413" s="38"/>
      <c r="D2413" s="38"/>
      <c r="E2413" s="38"/>
      <c r="F2413" s="533"/>
      <c r="G2413" s="38"/>
      <c r="H2413" s="38"/>
      <c r="I2413" s="38"/>
      <c r="J2413" s="38"/>
      <c r="K2413" s="533"/>
      <c r="L2413" s="38"/>
    </row>
    <row r="2414" spans="1:12" ht="15.75">
      <c r="A2414" s="533"/>
      <c r="B2414" s="38"/>
      <c r="C2414" s="38"/>
      <c r="D2414" s="38"/>
      <c r="E2414" s="38"/>
      <c r="F2414" s="533"/>
      <c r="G2414" s="38"/>
      <c r="H2414" s="38"/>
      <c r="I2414" s="38"/>
      <c r="J2414" s="38"/>
      <c r="K2414" s="533"/>
      <c r="L2414" s="38"/>
    </row>
    <row r="2415" spans="1:12" ht="15.75">
      <c r="A2415" s="533"/>
      <c r="B2415" s="38"/>
      <c r="C2415" s="38"/>
      <c r="D2415" s="38"/>
      <c r="E2415" s="38"/>
      <c r="F2415" s="533"/>
      <c r="G2415" s="38"/>
      <c r="H2415" s="38"/>
      <c r="I2415" s="38"/>
      <c r="J2415" s="38"/>
      <c r="K2415" s="533"/>
      <c r="L2415" s="38"/>
    </row>
    <row r="2416" spans="1:12" ht="15.75">
      <c r="A2416" s="533"/>
      <c r="B2416" s="38"/>
      <c r="C2416" s="38"/>
      <c r="D2416" s="38"/>
      <c r="E2416" s="38"/>
      <c r="F2416" s="533"/>
      <c r="G2416" s="38"/>
      <c r="H2416" s="38"/>
      <c r="I2416" s="38"/>
      <c r="J2416" s="38"/>
      <c r="K2416" s="533"/>
      <c r="L2416" s="38"/>
    </row>
    <row r="2417" spans="1:14" ht="15.75">
      <c r="A2417" s="533"/>
      <c r="B2417" s="38"/>
      <c r="C2417" s="38"/>
      <c r="D2417" s="38"/>
      <c r="E2417" s="38"/>
      <c r="F2417" s="533"/>
      <c r="G2417" s="38"/>
      <c r="H2417" s="38"/>
      <c r="I2417" s="38"/>
      <c r="J2417" s="38"/>
      <c r="K2417" s="533"/>
      <c r="L2417" s="38"/>
    </row>
    <row r="2418" spans="1:14" ht="15.75">
      <c r="A2418" s="533"/>
      <c r="B2418" s="38"/>
      <c r="C2418" s="38"/>
      <c r="D2418" s="38"/>
      <c r="E2418" s="38"/>
      <c r="F2418" s="533"/>
      <c r="G2418" s="38"/>
      <c r="H2418" s="38"/>
      <c r="I2418" s="38"/>
      <c r="J2418" s="38"/>
      <c r="K2418" s="533"/>
      <c r="L2418" s="38"/>
    </row>
    <row r="2419" spans="1:14" ht="23.25">
      <c r="A2419" s="531" t="s">
        <v>1343</v>
      </c>
      <c r="B2419" s="38"/>
    </row>
    <row r="2420" spans="1:14" ht="15.75">
      <c r="A2420" s="533" t="s">
        <v>2645</v>
      </c>
      <c r="B2420" s="38"/>
      <c r="C2420" s="38"/>
      <c r="D2420" s="38"/>
      <c r="E2420" s="38"/>
      <c r="F2420" s="533" t="s">
        <v>2646</v>
      </c>
      <c r="G2420" s="38"/>
      <c r="H2420" s="38"/>
      <c r="I2420" s="38"/>
      <c r="J2420" s="38"/>
      <c r="K2420" s="533" t="s">
        <v>2647</v>
      </c>
      <c r="L2420" s="38"/>
    </row>
    <row r="2421" spans="1:14" ht="15.75">
      <c r="A2421" s="545" t="s">
        <v>718</v>
      </c>
      <c r="B2421" t="s">
        <v>4717</v>
      </c>
      <c r="C2421" s="38"/>
      <c r="D2421" s="38"/>
      <c r="E2421" s="38"/>
      <c r="F2421" s="178" t="s">
        <v>716</v>
      </c>
      <c r="G2421" t="s">
        <v>4497</v>
      </c>
      <c r="H2421" s="38"/>
      <c r="I2421" s="38"/>
      <c r="J2421" s="38"/>
      <c r="K2421" s="178" t="s">
        <v>718</v>
      </c>
      <c r="L2421" t="s">
        <v>4448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4608</v>
      </c>
      <c r="H2422" s="399"/>
      <c r="I2422" s="38"/>
      <c r="J2422" s="38"/>
      <c r="K2422" s="178" t="s">
        <v>716</v>
      </c>
      <c r="L2422" t="s">
        <v>4487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4774</v>
      </c>
      <c r="I2423" s="38"/>
      <c r="J2423" s="38"/>
      <c r="K2423" s="178" t="s">
        <v>716</v>
      </c>
      <c r="L2423" t="s">
        <v>4488</v>
      </c>
      <c r="M2423" s="38"/>
      <c r="N2423" s="38"/>
    </row>
    <row r="2424" spans="1:14" ht="15.75">
      <c r="A2424" s="178"/>
      <c r="C2424" s="38"/>
      <c r="D2424" s="38"/>
      <c r="E2424" s="38"/>
      <c r="F2424" s="533"/>
      <c r="G2424" s="38"/>
      <c r="H2424" s="38"/>
      <c r="I2424" s="38"/>
      <c r="J2424" s="38"/>
      <c r="K2424" s="178" t="s">
        <v>716</v>
      </c>
      <c r="L2424" t="s">
        <v>4489</v>
      </c>
      <c r="M2424" s="38"/>
      <c r="N2424" s="38"/>
    </row>
    <row r="2425" spans="1:14" ht="15.75">
      <c r="A2425" s="178"/>
      <c r="C2425" s="38"/>
      <c r="D2425" s="38"/>
      <c r="E2425" s="38"/>
      <c r="F2425" s="533"/>
      <c r="G2425" s="38"/>
      <c r="H2425" s="38"/>
      <c r="I2425" s="38"/>
      <c r="J2425" s="38"/>
      <c r="K2425" s="178" t="s">
        <v>717</v>
      </c>
      <c r="L2425" t="s">
        <v>4484</v>
      </c>
      <c r="M2425" s="38"/>
      <c r="N2425" s="38"/>
    </row>
    <row r="2426" spans="1:14" ht="15.75">
      <c r="A2426" s="178"/>
      <c r="C2426" s="38"/>
      <c r="D2426" s="38"/>
      <c r="E2426" s="38"/>
      <c r="F2426" s="533"/>
      <c r="G2426" s="38"/>
      <c r="H2426" s="38"/>
      <c r="I2426" s="38"/>
      <c r="J2426" s="38"/>
      <c r="K2426" s="178" t="s">
        <v>716</v>
      </c>
      <c r="L2426" t="s">
        <v>4493</v>
      </c>
      <c r="M2426" s="38"/>
      <c r="N2426" s="38"/>
    </row>
    <row r="2427" spans="1:14" ht="15.75">
      <c r="A2427" s="178"/>
      <c r="C2427" s="38"/>
      <c r="D2427" s="38"/>
      <c r="E2427" s="38"/>
      <c r="F2427" s="533"/>
      <c r="G2427" s="38"/>
      <c r="H2427" s="38"/>
      <c r="I2427" s="38"/>
      <c r="J2427" s="38"/>
      <c r="K2427" s="178" t="s">
        <v>717</v>
      </c>
      <c r="L2427" t="s">
        <v>4603</v>
      </c>
      <c r="M2427" s="399"/>
    </row>
    <row r="2428" spans="1:14" ht="15.75">
      <c r="A2428" s="178"/>
      <c r="C2428" s="38"/>
      <c r="D2428" s="38"/>
      <c r="E2428" s="38"/>
      <c r="F2428" s="533"/>
      <c r="G2428" s="38"/>
      <c r="H2428" s="38"/>
      <c r="I2428" s="38"/>
      <c r="J2428" s="38"/>
      <c r="K2428" s="178" t="s">
        <v>716</v>
      </c>
      <c r="L2428" t="s">
        <v>4769</v>
      </c>
    </row>
    <row r="2429" spans="1:14" ht="15.75">
      <c r="A2429" s="178"/>
      <c r="C2429" s="38"/>
      <c r="D2429" s="38"/>
      <c r="E2429" s="38"/>
      <c r="F2429" s="533"/>
      <c r="G2429" s="38"/>
      <c r="H2429" s="38"/>
      <c r="I2429" s="38"/>
      <c r="J2429" s="38"/>
      <c r="K2429" s="178" t="s">
        <v>717</v>
      </c>
      <c r="L2429" t="s">
        <v>4998</v>
      </c>
      <c r="M2429" s="399"/>
    </row>
    <row r="2430" spans="1:14" ht="15.75">
      <c r="A2430" s="533"/>
      <c r="B2430" s="38"/>
      <c r="C2430" s="38"/>
      <c r="D2430" s="38"/>
      <c r="E2430" s="38"/>
      <c r="F2430" s="533"/>
      <c r="G2430" s="38"/>
      <c r="H2430" s="38"/>
      <c r="I2430" s="38"/>
      <c r="J2430" s="38" t="s">
        <v>2459</v>
      </c>
      <c r="K2430" s="178"/>
    </row>
    <row r="2431" spans="1:14" ht="15.75">
      <c r="A2431" s="533"/>
      <c r="B2431" s="38"/>
      <c r="C2431" s="38"/>
      <c r="D2431" s="38"/>
      <c r="E2431" s="38"/>
      <c r="F2431" s="533"/>
      <c r="G2431" s="38"/>
      <c r="H2431" s="38"/>
      <c r="I2431" s="38"/>
      <c r="J2431" s="38"/>
      <c r="K2431" s="178"/>
    </row>
    <row r="2432" spans="1:14" ht="15.75">
      <c r="A2432" s="533"/>
      <c r="B2432" s="38"/>
      <c r="C2432" s="38"/>
      <c r="D2432" s="38"/>
      <c r="E2432" s="38"/>
      <c r="F2432" s="533"/>
      <c r="G2432" s="38"/>
      <c r="H2432" s="38"/>
      <c r="I2432" s="38"/>
      <c r="J2432" s="38"/>
      <c r="K2432" s="178"/>
    </row>
    <row r="2433" spans="1:12" ht="15.75">
      <c r="A2433" s="533"/>
      <c r="B2433" s="38"/>
      <c r="C2433" s="38"/>
      <c r="D2433" s="38"/>
      <c r="E2433" s="38"/>
      <c r="F2433" s="533"/>
      <c r="G2433" s="38"/>
      <c r="H2433" s="38"/>
      <c r="I2433" s="38"/>
      <c r="J2433" s="38"/>
      <c r="K2433" s="178"/>
    </row>
    <row r="2434" spans="1:12" ht="15.75">
      <c r="A2434" s="533"/>
      <c r="B2434" s="38"/>
      <c r="C2434" s="38"/>
      <c r="D2434" s="38"/>
      <c r="E2434" s="38"/>
      <c r="F2434" s="533"/>
      <c r="G2434" s="38"/>
      <c r="H2434" s="38"/>
      <c r="I2434" s="38"/>
      <c r="J2434" s="38"/>
      <c r="K2434" s="178"/>
    </row>
    <row r="2435" spans="1:12" ht="15.75">
      <c r="A2435" s="533"/>
      <c r="B2435" s="38"/>
      <c r="C2435" s="38"/>
      <c r="D2435" s="38"/>
      <c r="E2435" s="38"/>
      <c r="F2435" s="533"/>
      <c r="G2435" s="38"/>
      <c r="H2435" s="38"/>
      <c r="I2435" s="38"/>
      <c r="J2435" s="38"/>
      <c r="K2435" s="533"/>
      <c r="L2435" s="38"/>
    </row>
    <row r="2436" spans="1:12" ht="15.75">
      <c r="A2436" s="533"/>
      <c r="B2436" s="38"/>
      <c r="C2436" s="38"/>
      <c r="D2436" s="38"/>
      <c r="E2436" s="38"/>
      <c r="F2436" s="533"/>
      <c r="G2436" s="38"/>
      <c r="H2436" s="38"/>
      <c r="I2436" s="38"/>
      <c r="J2436" s="38"/>
      <c r="K2436" s="533"/>
      <c r="L2436" s="38"/>
    </row>
    <row r="2437" spans="1:12" ht="15.75">
      <c r="A2437" s="533"/>
      <c r="B2437" s="38"/>
      <c r="C2437" s="38"/>
      <c r="D2437" s="38"/>
      <c r="E2437" s="38"/>
      <c r="F2437" s="533"/>
      <c r="G2437" s="38"/>
      <c r="H2437" s="38"/>
      <c r="I2437" s="38"/>
      <c r="J2437" s="38"/>
      <c r="K2437" s="533"/>
      <c r="L2437" s="38"/>
    </row>
    <row r="2438" spans="1:12" ht="15.75">
      <c r="A2438" s="533"/>
      <c r="B2438" s="38"/>
      <c r="C2438" s="38"/>
      <c r="D2438" s="38"/>
      <c r="E2438" s="38"/>
      <c r="F2438" s="533"/>
      <c r="G2438" s="38"/>
      <c r="H2438" s="38"/>
      <c r="I2438" s="38"/>
      <c r="J2438" s="38"/>
      <c r="K2438" s="533"/>
      <c r="L2438" s="38"/>
    </row>
    <row r="2439" spans="1:12" ht="15.75">
      <c r="A2439" s="533"/>
      <c r="B2439" s="38"/>
      <c r="C2439" s="38"/>
      <c r="D2439" s="38"/>
      <c r="E2439" s="38"/>
      <c r="F2439" s="533"/>
      <c r="G2439" s="38"/>
      <c r="H2439" s="38"/>
      <c r="I2439" s="38"/>
      <c r="J2439" s="38"/>
      <c r="K2439" s="533"/>
      <c r="L2439" s="38"/>
    </row>
    <row r="2440" spans="1:12" ht="15.75">
      <c r="A2440" s="533"/>
      <c r="B2440" s="38"/>
      <c r="C2440" s="38"/>
      <c r="D2440" s="38"/>
      <c r="E2440" s="38"/>
      <c r="F2440" s="533"/>
      <c r="G2440" s="38"/>
      <c r="H2440" s="38"/>
      <c r="I2440" s="38"/>
      <c r="J2440" s="38"/>
      <c r="K2440" s="533"/>
      <c r="L2440" s="38"/>
    </row>
    <row r="2441" spans="1:12" ht="15.75">
      <c r="A2441" s="533"/>
      <c r="B2441" s="38"/>
      <c r="C2441" s="38"/>
      <c r="D2441" s="38"/>
      <c r="E2441" s="38"/>
      <c r="F2441" s="533"/>
      <c r="G2441" s="38"/>
      <c r="H2441" s="38"/>
      <c r="I2441" s="38"/>
      <c r="J2441" s="38"/>
      <c r="K2441" s="533"/>
      <c r="L2441" s="38"/>
    </row>
    <row r="2442" spans="1:12" ht="15.75">
      <c r="A2442" s="533"/>
      <c r="B2442" s="38"/>
      <c r="C2442" s="38"/>
      <c r="D2442" s="38"/>
      <c r="E2442" s="38"/>
      <c r="F2442" s="533"/>
      <c r="G2442" s="38"/>
      <c r="H2442" s="38"/>
      <c r="I2442" s="38"/>
      <c r="J2442" s="38"/>
      <c r="K2442" s="533"/>
      <c r="L2442" s="38"/>
    </row>
    <row r="2443" spans="1:12" ht="15.75">
      <c r="A2443" s="533"/>
      <c r="B2443" s="38"/>
      <c r="C2443" s="38"/>
      <c r="D2443" s="38"/>
      <c r="E2443" s="38"/>
      <c r="F2443" s="533"/>
      <c r="G2443" s="38"/>
      <c r="H2443" s="38"/>
      <c r="I2443" s="38"/>
      <c r="J2443" s="38"/>
      <c r="K2443" s="533"/>
      <c r="L2443" s="38"/>
    </row>
    <row r="2444" spans="1:12" ht="15.75">
      <c r="A2444" s="533"/>
      <c r="B2444" s="38"/>
      <c r="C2444" s="38"/>
      <c r="D2444" s="38"/>
      <c r="E2444" s="38"/>
      <c r="F2444" s="533"/>
      <c r="G2444" s="38"/>
      <c r="H2444" s="38"/>
      <c r="I2444" s="38"/>
      <c r="J2444" s="38"/>
      <c r="K2444" s="533"/>
      <c r="L2444" s="38"/>
    </row>
    <row r="2445" spans="1:12" ht="15.75">
      <c r="A2445" s="532"/>
      <c r="B2445" s="38"/>
    </row>
    <row r="2446" spans="1:12" ht="15.75">
      <c r="A2446" s="532"/>
      <c r="B2446" s="38"/>
    </row>
    <row r="2447" spans="1:12" ht="15.75">
      <c r="A2447" s="532"/>
      <c r="B2447" s="38"/>
    </row>
    <row r="2448" spans="1:12" ht="15.75">
      <c r="A2448" s="532"/>
      <c r="B2448" s="38"/>
    </row>
    <row r="2449" spans="1:15" ht="15.75">
      <c r="A2449" s="532"/>
    </row>
    <row r="2450" spans="1:15" ht="23.25">
      <c r="A2450" s="531" t="s">
        <v>1345</v>
      </c>
    </row>
    <row r="2451" spans="1:15" ht="15.75">
      <c r="A2451" s="533" t="s">
        <v>2645</v>
      </c>
      <c r="B2451" s="38"/>
      <c r="C2451" s="38"/>
      <c r="D2451" s="38"/>
      <c r="E2451" s="38"/>
      <c r="F2451" s="533" t="s">
        <v>2646</v>
      </c>
      <c r="G2451" s="38"/>
      <c r="H2451" s="38"/>
      <c r="I2451" s="38"/>
      <c r="J2451" s="38"/>
      <c r="K2451" s="533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4986</v>
      </c>
      <c r="M2452" s="399"/>
      <c r="O2452" s="38"/>
    </row>
    <row r="2453" spans="1:15" ht="15.75">
      <c r="A2453" s="533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3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3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3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3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3"/>
      <c r="B2458" s="38"/>
      <c r="C2458" s="38"/>
      <c r="D2458" s="38"/>
      <c r="E2458" s="38"/>
      <c r="F2458" s="533"/>
      <c r="G2458" s="38"/>
      <c r="H2458" s="38"/>
      <c r="I2458" s="38"/>
      <c r="J2458" s="38"/>
      <c r="K2458" s="178"/>
    </row>
    <row r="2459" spans="1:15" ht="15.75">
      <c r="A2459" s="533"/>
      <c r="B2459" s="38"/>
      <c r="C2459" s="38"/>
      <c r="D2459" s="38"/>
      <c r="E2459" s="38"/>
      <c r="F2459" s="533"/>
      <c r="G2459" s="38"/>
      <c r="H2459" s="38"/>
      <c r="I2459" s="38"/>
      <c r="J2459" s="38"/>
      <c r="K2459" s="178"/>
    </row>
    <row r="2460" spans="1:15" ht="15.75">
      <c r="A2460" s="533"/>
      <c r="B2460" s="38"/>
      <c r="C2460" s="38"/>
      <c r="D2460" s="38"/>
      <c r="E2460" s="38"/>
      <c r="F2460" s="533"/>
      <c r="G2460" s="38"/>
      <c r="H2460" s="38"/>
      <c r="I2460" s="38"/>
      <c r="J2460" s="38"/>
      <c r="K2460" s="178"/>
    </row>
    <row r="2461" spans="1:15" ht="15.75">
      <c r="A2461" s="533"/>
      <c r="B2461" s="38"/>
      <c r="C2461" s="38"/>
      <c r="D2461" s="38"/>
      <c r="E2461" s="38"/>
      <c r="F2461" s="533"/>
      <c r="G2461" s="38"/>
      <c r="H2461" s="38"/>
      <c r="I2461" s="38"/>
      <c r="J2461" s="38"/>
      <c r="K2461" s="178"/>
    </row>
    <row r="2462" spans="1:15" ht="15.75">
      <c r="A2462" s="533"/>
      <c r="B2462" s="38"/>
      <c r="C2462" s="38"/>
      <c r="D2462" s="38"/>
      <c r="E2462" s="38"/>
      <c r="F2462" s="533"/>
      <c r="G2462" s="38"/>
      <c r="H2462" s="38"/>
      <c r="I2462" s="38"/>
      <c r="J2462" s="38"/>
      <c r="K2462" s="178"/>
    </row>
    <row r="2463" spans="1:15" ht="15.75">
      <c r="A2463" s="533"/>
      <c r="B2463" s="38"/>
      <c r="C2463" s="38"/>
      <c r="D2463" s="38"/>
      <c r="E2463" s="38"/>
      <c r="F2463" s="533"/>
      <c r="G2463" s="38"/>
      <c r="H2463" s="38"/>
      <c r="I2463" s="38"/>
      <c r="J2463" s="38"/>
      <c r="K2463" s="178"/>
    </row>
    <row r="2464" spans="1:15" ht="15.75">
      <c r="A2464" s="533"/>
      <c r="B2464" s="38"/>
      <c r="C2464" s="38"/>
      <c r="D2464" s="38"/>
      <c r="E2464" s="38"/>
      <c r="F2464" s="533"/>
      <c r="G2464" s="38"/>
      <c r="H2464" s="38"/>
      <c r="I2464" s="38"/>
      <c r="J2464" s="38"/>
      <c r="K2464" s="178"/>
    </row>
    <row r="2465" spans="1:12" ht="15.75">
      <c r="A2465" s="533"/>
      <c r="B2465" s="38"/>
      <c r="C2465" s="38"/>
      <c r="D2465" s="38"/>
      <c r="E2465" s="38"/>
      <c r="F2465" s="533"/>
      <c r="G2465" s="38"/>
      <c r="H2465" s="38"/>
      <c r="I2465" s="38"/>
      <c r="J2465" s="38"/>
      <c r="K2465" s="178"/>
    </row>
    <row r="2466" spans="1:12" ht="15.75">
      <c r="A2466" s="533"/>
      <c r="B2466" s="38"/>
      <c r="C2466" s="38"/>
      <c r="D2466" s="38"/>
      <c r="E2466" s="38"/>
      <c r="F2466" s="533"/>
      <c r="G2466" s="38"/>
      <c r="H2466" s="38"/>
      <c r="I2466" s="38"/>
      <c r="J2466" s="38"/>
      <c r="K2466" s="178"/>
    </row>
    <row r="2467" spans="1:12" ht="15.75">
      <c r="A2467" s="533"/>
      <c r="B2467" s="38"/>
      <c r="C2467" s="38"/>
      <c r="D2467" s="38"/>
      <c r="E2467" s="38"/>
      <c r="F2467" s="533"/>
      <c r="G2467" s="38"/>
      <c r="H2467" s="38"/>
      <c r="I2467" s="38"/>
      <c r="J2467" s="38"/>
      <c r="K2467" s="178"/>
    </row>
    <row r="2468" spans="1:12" ht="15.75">
      <c r="A2468" s="533"/>
      <c r="B2468" s="38"/>
      <c r="C2468" s="38"/>
      <c r="D2468" s="38"/>
      <c r="E2468" s="38"/>
      <c r="F2468" s="533"/>
      <c r="G2468" s="38"/>
      <c r="H2468" s="38"/>
      <c r="I2468" s="38"/>
      <c r="J2468" s="38"/>
      <c r="K2468" s="178"/>
    </row>
    <row r="2469" spans="1:12" ht="15.75">
      <c r="A2469" s="533"/>
      <c r="B2469" s="38"/>
      <c r="C2469" s="38"/>
      <c r="D2469" s="38"/>
      <c r="E2469" s="38"/>
      <c r="F2469" s="533"/>
      <c r="G2469" s="38"/>
      <c r="H2469" s="38"/>
      <c r="I2469" s="38"/>
      <c r="J2469" s="38"/>
      <c r="K2469" s="178"/>
    </row>
    <row r="2470" spans="1:12" ht="15.75">
      <c r="A2470" s="533"/>
      <c r="B2470" s="38"/>
      <c r="C2470" s="38"/>
      <c r="D2470" s="38"/>
      <c r="E2470" s="38"/>
      <c r="F2470" s="533"/>
      <c r="G2470" s="38"/>
      <c r="H2470" s="38"/>
      <c r="I2470" s="38"/>
      <c r="J2470" s="38"/>
      <c r="K2470" s="533"/>
      <c r="L2470" s="38"/>
    </row>
    <row r="2471" spans="1:12" ht="15.75">
      <c r="A2471" s="533"/>
      <c r="B2471" s="38"/>
      <c r="C2471" s="38"/>
      <c r="D2471" s="38"/>
      <c r="E2471" s="38"/>
      <c r="F2471" s="533"/>
      <c r="G2471" s="38"/>
      <c r="H2471" s="38"/>
      <c r="I2471" s="38"/>
      <c r="J2471" s="38"/>
      <c r="K2471" s="533"/>
      <c r="L2471" s="38"/>
    </row>
    <row r="2472" spans="1:12" ht="15.75">
      <c r="A2472" s="533"/>
      <c r="B2472" s="38"/>
      <c r="C2472" s="38"/>
      <c r="D2472" s="38"/>
      <c r="E2472" s="38"/>
      <c r="F2472" s="533"/>
      <c r="G2472" s="38"/>
      <c r="H2472" s="38"/>
      <c r="I2472" s="38"/>
      <c r="J2472" s="38"/>
      <c r="K2472" s="533"/>
      <c r="L2472" s="38"/>
    </row>
    <row r="2473" spans="1:12" ht="15.75">
      <c r="A2473" s="533"/>
      <c r="B2473" s="38"/>
      <c r="C2473" s="38"/>
      <c r="D2473" s="38"/>
      <c r="E2473" s="38"/>
      <c r="F2473" s="533"/>
      <c r="G2473" s="38"/>
      <c r="H2473" s="38"/>
      <c r="I2473" s="38"/>
      <c r="J2473" s="38"/>
      <c r="K2473" s="533"/>
      <c r="L2473" s="38"/>
    </row>
    <row r="2474" spans="1:12" ht="15.75">
      <c r="A2474" s="533"/>
      <c r="B2474" s="38"/>
      <c r="C2474" s="38"/>
      <c r="D2474" s="38"/>
      <c r="E2474" s="38"/>
      <c r="F2474" s="533"/>
      <c r="G2474" s="38"/>
      <c r="H2474" s="38"/>
      <c r="I2474" s="38"/>
      <c r="J2474" s="38"/>
      <c r="K2474" s="533"/>
      <c r="L2474" s="38"/>
    </row>
    <row r="2475" spans="1:12" ht="15.75">
      <c r="A2475" s="533"/>
      <c r="B2475" s="38"/>
      <c r="C2475" s="38"/>
      <c r="D2475" s="38"/>
      <c r="E2475" s="38"/>
      <c r="F2475" s="533"/>
      <c r="G2475" s="38"/>
      <c r="H2475" s="38"/>
      <c r="I2475" s="38"/>
      <c r="J2475" s="38"/>
      <c r="K2475" s="533"/>
      <c r="L2475" s="38"/>
    </row>
    <row r="2476" spans="1:12" ht="15.75">
      <c r="A2476" s="532"/>
      <c r="B2476" s="38"/>
    </row>
    <row r="2477" spans="1:12" ht="15.75">
      <c r="A2477" s="532"/>
      <c r="B2477" s="38"/>
    </row>
    <row r="2478" spans="1:12" ht="15.75">
      <c r="A2478" s="532"/>
      <c r="B2478" s="38"/>
    </row>
    <row r="2479" spans="1:12" ht="15.75">
      <c r="A2479" s="532"/>
      <c r="B2479" s="38"/>
    </row>
    <row r="2480" spans="1:12" ht="15.75">
      <c r="A2480" s="532"/>
      <c r="B2480" s="38"/>
    </row>
    <row r="2481" spans="1:14" ht="23.25">
      <c r="A2481" s="531" t="s">
        <v>2713</v>
      </c>
    </row>
    <row r="2482" spans="1:14" ht="15.75">
      <c r="A2482" s="533" t="s">
        <v>2645</v>
      </c>
      <c r="B2482" s="38"/>
      <c r="C2482" s="38"/>
      <c r="D2482" s="38"/>
      <c r="E2482" s="38"/>
      <c r="F2482" s="533" t="s">
        <v>2646</v>
      </c>
      <c r="G2482" s="38"/>
      <c r="H2482" s="38"/>
      <c r="I2482" s="38"/>
      <c r="J2482" s="38"/>
      <c r="K2482" s="533" t="s">
        <v>2647</v>
      </c>
      <c r="L2482" s="38"/>
    </row>
    <row r="2483" spans="1:14" ht="15.75">
      <c r="A2483" s="178"/>
      <c r="C2483" s="38"/>
      <c r="D2483" s="38"/>
      <c r="E2483" s="38"/>
      <c r="F2483" s="178" t="s">
        <v>716</v>
      </c>
      <c r="G2483" t="s">
        <v>4895</v>
      </c>
      <c r="K2483" s="178" t="s">
        <v>718</v>
      </c>
      <c r="L2483" t="s">
        <v>4460</v>
      </c>
    </row>
    <row r="2484" spans="1:14" ht="15.75">
      <c r="A2484" s="533"/>
      <c r="B2484" s="38"/>
      <c r="C2484" s="38"/>
      <c r="D2484" s="38"/>
      <c r="E2484" s="38"/>
      <c r="F2484" s="533"/>
      <c r="G2484" s="38"/>
      <c r="H2484" s="38"/>
      <c r="I2484" s="38"/>
      <c r="J2484" s="38"/>
      <c r="K2484" s="178" t="s">
        <v>716</v>
      </c>
      <c r="L2484" t="s">
        <v>4676</v>
      </c>
      <c r="M2484" s="38"/>
      <c r="N2484" s="25"/>
    </row>
    <row r="2485" spans="1:14" ht="15.75">
      <c r="A2485" s="533"/>
      <c r="B2485" s="38"/>
      <c r="C2485" s="38"/>
      <c r="D2485" s="38"/>
      <c r="E2485" s="38"/>
      <c r="F2485" s="533"/>
      <c r="G2485" s="38"/>
      <c r="H2485" s="38"/>
      <c r="I2485" s="38"/>
      <c r="J2485" s="38"/>
      <c r="K2485" s="178" t="s">
        <v>717</v>
      </c>
      <c r="L2485" t="s">
        <v>5174</v>
      </c>
    </row>
    <row r="2486" spans="1:14" ht="15.75">
      <c r="A2486" s="533"/>
      <c r="B2486" s="38"/>
      <c r="C2486" s="38"/>
      <c r="D2486" s="38"/>
      <c r="E2486" s="38"/>
      <c r="F2486" s="533"/>
      <c r="G2486" s="38"/>
      <c r="H2486" s="38"/>
      <c r="I2486" s="38"/>
      <c r="J2486" s="38"/>
      <c r="K2486" s="178"/>
    </row>
    <row r="2487" spans="1:14" ht="15.75">
      <c r="A2487" s="533"/>
      <c r="B2487" s="38"/>
      <c r="C2487" s="38"/>
      <c r="D2487" s="38"/>
      <c r="E2487" s="38"/>
      <c r="F2487" s="533"/>
      <c r="G2487" s="38"/>
      <c r="H2487" s="38"/>
      <c r="I2487" s="38"/>
      <c r="J2487" s="38"/>
      <c r="K2487" s="178"/>
    </row>
    <row r="2488" spans="1:14" ht="15.75">
      <c r="A2488" s="533"/>
      <c r="B2488" s="38"/>
      <c r="C2488" s="38"/>
      <c r="D2488" s="38"/>
      <c r="E2488" s="38"/>
      <c r="F2488" s="533"/>
      <c r="G2488" s="38"/>
      <c r="H2488" s="38"/>
      <c r="I2488" s="38"/>
      <c r="J2488" s="38"/>
      <c r="K2488" s="178"/>
    </row>
    <row r="2489" spans="1:14" ht="15.75">
      <c r="A2489" s="533"/>
      <c r="B2489" s="38"/>
      <c r="C2489" s="38"/>
      <c r="D2489" s="38"/>
      <c r="E2489" s="38"/>
      <c r="F2489" s="533"/>
      <c r="G2489" s="38"/>
      <c r="H2489" s="38"/>
      <c r="I2489" s="38"/>
      <c r="J2489" s="38"/>
      <c r="K2489" s="178"/>
    </row>
    <row r="2490" spans="1:14" ht="15.75">
      <c r="A2490" s="533"/>
      <c r="B2490" s="38"/>
      <c r="C2490" s="38"/>
      <c r="D2490" s="38"/>
      <c r="E2490" s="38"/>
      <c r="F2490" s="533"/>
      <c r="G2490" s="38"/>
      <c r="H2490" s="38"/>
      <c r="I2490" s="38"/>
      <c r="J2490" s="38"/>
      <c r="K2490" s="178"/>
    </row>
    <row r="2491" spans="1:14" ht="15.75">
      <c r="A2491" s="533"/>
      <c r="B2491" s="38"/>
      <c r="C2491" s="38"/>
      <c r="D2491" s="38"/>
      <c r="E2491" s="38"/>
      <c r="F2491" s="533"/>
      <c r="G2491" s="38"/>
      <c r="H2491" s="38"/>
      <c r="I2491" s="38"/>
      <c r="J2491" s="38"/>
      <c r="K2491" s="178"/>
    </row>
    <row r="2492" spans="1:14" ht="15.75">
      <c r="A2492" s="533"/>
      <c r="B2492" s="38"/>
      <c r="C2492" s="38"/>
      <c r="D2492" s="38"/>
      <c r="E2492" s="38"/>
      <c r="F2492" s="533"/>
      <c r="G2492" s="38"/>
      <c r="H2492" s="38"/>
      <c r="I2492" s="38"/>
      <c r="J2492" s="38"/>
      <c r="K2492" s="178"/>
    </row>
    <row r="2493" spans="1:14" ht="15.75">
      <c r="A2493" s="533"/>
      <c r="B2493" s="38"/>
      <c r="C2493" s="38"/>
      <c r="D2493" s="38"/>
      <c r="E2493" s="38"/>
      <c r="F2493" s="533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2"/>
      <c r="B2503" s="38"/>
    </row>
    <row r="2504" spans="1:2" ht="15.75">
      <c r="A2504" s="532"/>
      <c r="B2504" s="38"/>
    </row>
    <row r="2505" spans="1:2" ht="15.75">
      <c r="A2505" s="532"/>
      <c r="B2505" s="38"/>
    </row>
    <row r="2506" spans="1:2" ht="15.75">
      <c r="A2506" s="532"/>
      <c r="B2506" s="38"/>
    </row>
    <row r="2507" spans="1:2" ht="15.75">
      <c r="A2507" s="532"/>
      <c r="B2507" s="38"/>
    </row>
    <row r="2508" spans="1:2" ht="15.75">
      <c r="A2508" s="532"/>
      <c r="B2508" s="38"/>
    </row>
    <row r="2509" spans="1:2" ht="15.75">
      <c r="A2509" s="532"/>
      <c r="B2509" s="38"/>
    </row>
    <row r="2510" spans="1:2" ht="15.75">
      <c r="A2510" s="532"/>
      <c r="B2510" s="38"/>
    </row>
    <row r="2511" spans="1:2" ht="15.75">
      <c r="A2511" s="532"/>
      <c r="B2511" s="38"/>
    </row>
    <row r="2512" spans="1:2" ht="23.25">
      <c r="A2512" s="531" t="s">
        <v>3638</v>
      </c>
      <c r="B2512" s="38"/>
    </row>
    <row r="2513" spans="1:14" ht="15.75">
      <c r="A2513" s="533" t="s">
        <v>2645</v>
      </c>
      <c r="B2513" s="38"/>
      <c r="C2513" s="38"/>
      <c r="D2513" s="38"/>
      <c r="E2513" s="38"/>
      <c r="F2513" s="533" t="s">
        <v>2646</v>
      </c>
      <c r="G2513" s="38"/>
      <c r="H2513" s="38"/>
      <c r="I2513" s="38"/>
      <c r="J2513" s="38"/>
      <c r="K2513" s="533" t="s">
        <v>2647</v>
      </c>
      <c r="L2513" s="38"/>
    </row>
    <row r="2514" spans="1:14" ht="15.75">
      <c r="A2514" s="178" t="s">
        <v>718</v>
      </c>
      <c r="B2514" t="s">
        <v>4605</v>
      </c>
      <c r="E2514" s="38"/>
      <c r="F2514" s="533"/>
      <c r="G2514" s="38"/>
      <c r="H2514" s="38"/>
      <c r="I2514" s="38"/>
      <c r="J2514" s="38"/>
      <c r="K2514" s="178" t="s">
        <v>716</v>
      </c>
      <c r="L2514" t="s">
        <v>4389</v>
      </c>
    </row>
    <row r="2515" spans="1:14" ht="15.75">
      <c r="A2515" s="533"/>
      <c r="B2515" s="38"/>
      <c r="C2515" s="38"/>
      <c r="D2515" s="38"/>
      <c r="E2515" s="38"/>
      <c r="F2515" s="533"/>
      <c r="G2515" s="38"/>
      <c r="H2515" s="38"/>
      <c r="I2515" s="38"/>
      <c r="J2515" s="38"/>
      <c r="K2515" s="178" t="s">
        <v>718</v>
      </c>
      <c r="L2515" t="s">
        <v>4556</v>
      </c>
    </row>
    <row r="2516" spans="1:14" ht="15.75">
      <c r="A2516" s="533"/>
      <c r="B2516" s="38"/>
      <c r="C2516" s="38"/>
      <c r="D2516" s="38"/>
      <c r="E2516" s="38"/>
      <c r="F2516" s="533"/>
      <c r="G2516" s="38"/>
      <c r="H2516" s="38"/>
      <c r="I2516" s="38"/>
      <c r="J2516" s="38"/>
      <c r="K2516" s="178" t="s">
        <v>717</v>
      </c>
      <c r="L2516" t="s">
        <v>4676</v>
      </c>
      <c r="M2516" s="38"/>
      <c r="N2516" s="25"/>
    </row>
    <row r="2517" spans="1:14" ht="15.75">
      <c r="A2517" s="533"/>
      <c r="B2517" s="38"/>
      <c r="C2517" s="38"/>
      <c r="D2517" s="38"/>
      <c r="E2517" s="38"/>
      <c r="F2517" s="533"/>
      <c r="G2517" s="38"/>
      <c r="H2517" s="38"/>
      <c r="I2517" s="38"/>
      <c r="J2517" s="38"/>
      <c r="K2517" s="178" t="s">
        <v>718</v>
      </c>
      <c r="L2517" t="s">
        <v>4715</v>
      </c>
    </row>
    <row r="2518" spans="1:14" ht="15.75">
      <c r="A2518" s="533"/>
      <c r="B2518" s="38"/>
      <c r="C2518" s="38"/>
      <c r="D2518" s="38"/>
      <c r="E2518" s="38"/>
      <c r="F2518" s="533"/>
      <c r="G2518" s="38"/>
      <c r="H2518" s="38"/>
      <c r="I2518" s="38"/>
      <c r="J2518" s="38"/>
      <c r="K2518" s="533"/>
      <c r="L2518" s="38"/>
    </row>
    <row r="2519" spans="1:14" ht="15.75">
      <c r="A2519" s="533"/>
      <c r="B2519" s="38"/>
      <c r="C2519" s="38"/>
      <c r="D2519" s="38"/>
      <c r="E2519" s="38"/>
      <c r="F2519" s="533"/>
      <c r="G2519" s="38"/>
      <c r="H2519" s="38"/>
      <c r="I2519" s="38"/>
      <c r="J2519" s="38"/>
      <c r="K2519" s="533"/>
      <c r="L2519" s="38"/>
    </row>
    <row r="2520" spans="1:14" ht="15.75">
      <c r="A2520" s="533"/>
      <c r="B2520" s="38"/>
      <c r="C2520" s="38"/>
      <c r="D2520" s="38"/>
      <c r="E2520" s="38"/>
      <c r="F2520" s="533"/>
      <c r="G2520" s="38"/>
      <c r="H2520" s="38"/>
      <c r="I2520" s="38"/>
      <c r="J2520" s="38"/>
      <c r="K2520" s="533"/>
      <c r="L2520" s="38"/>
    </row>
    <row r="2521" spans="1:14" ht="15.75">
      <c r="A2521" s="533"/>
      <c r="B2521" s="38"/>
      <c r="C2521" s="38"/>
      <c r="D2521" s="38"/>
      <c r="E2521" s="38"/>
      <c r="F2521" s="533"/>
      <c r="G2521" s="38"/>
      <c r="H2521" s="38"/>
      <c r="I2521" s="38"/>
      <c r="J2521" s="38"/>
      <c r="K2521" s="533"/>
      <c r="L2521" s="38"/>
    </row>
    <row r="2522" spans="1:14" ht="15.75">
      <c r="A2522" s="533"/>
      <c r="B2522" s="38"/>
      <c r="C2522" s="38"/>
      <c r="D2522" s="38"/>
      <c r="E2522" s="38"/>
      <c r="F2522" s="533"/>
      <c r="G2522" s="38"/>
      <c r="H2522" s="38"/>
      <c r="I2522" s="38"/>
      <c r="J2522" s="38"/>
      <c r="K2522" s="533"/>
      <c r="L2522" s="38"/>
    </row>
    <row r="2523" spans="1:14" ht="15.75">
      <c r="A2523" s="533"/>
      <c r="B2523" s="38"/>
      <c r="C2523" s="38"/>
      <c r="D2523" s="38"/>
      <c r="E2523" s="38"/>
      <c r="F2523" s="533"/>
      <c r="G2523" s="38"/>
      <c r="H2523" s="38"/>
      <c r="I2523" s="38"/>
      <c r="J2523" s="38"/>
      <c r="K2523" s="533"/>
      <c r="L2523" s="38"/>
    </row>
    <row r="2524" spans="1:14" ht="15.75">
      <c r="A2524" s="533"/>
      <c r="B2524" s="38"/>
      <c r="C2524" s="38"/>
      <c r="D2524" s="38"/>
      <c r="E2524" s="38"/>
      <c r="F2524" s="533"/>
      <c r="G2524" s="38"/>
      <c r="H2524" s="38"/>
      <c r="I2524" s="38"/>
      <c r="J2524" s="38"/>
      <c r="K2524" s="533"/>
      <c r="L2524" s="38"/>
    </row>
    <row r="2525" spans="1:14" ht="15.75">
      <c r="A2525" s="533"/>
      <c r="B2525" s="38"/>
      <c r="C2525" s="38"/>
      <c r="D2525" s="38"/>
      <c r="E2525" s="38"/>
      <c r="F2525" s="533"/>
      <c r="G2525" s="38"/>
      <c r="H2525" s="38"/>
      <c r="I2525" s="38"/>
      <c r="J2525" s="38"/>
      <c r="K2525" s="533"/>
      <c r="L2525" s="38"/>
    </row>
    <row r="2526" spans="1:14" ht="15.75">
      <c r="A2526" s="533"/>
      <c r="B2526" s="38"/>
      <c r="C2526" s="38"/>
      <c r="D2526" s="38"/>
      <c r="E2526" s="38"/>
      <c r="F2526" s="533"/>
      <c r="G2526" s="38"/>
      <c r="H2526" s="38"/>
      <c r="I2526" s="38"/>
      <c r="J2526" s="38"/>
      <c r="K2526" s="533"/>
      <c r="L2526" s="38"/>
    </row>
    <row r="2527" spans="1:14" ht="15.75">
      <c r="A2527" s="533"/>
      <c r="B2527" s="38"/>
      <c r="C2527" s="38"/>
      <c r="D2527" s="38"/>
      <c r="E2527" s="38"/>
      <c r="F2527" s="533"/>
      <c r="G2527" s="38"/>
      <c r="H2527" s="38"/>
      <c r="I2527" s="38"/>
      <c r="J2527" s="38"/>
      <c r="K2527" s="533"/>
      <c r="L2527" s="38"/>
    </row>
    <row r="2528" spans="1:14" ht="15.75">
      <c r="A2528" s="533"/>
      <c r="B2528" s="38"/>
      <c r="C2528" s="38"/>
      <c r="D2528" s="38"/>
      <c r="E2528" s="38"/>
      <c r="F2528" s="533"/>
      <c r="G2528" s="38"/>
      <c r="H2528" s="38"/>
      <c r="I2528" s="38"/>
      <c r="J2528" s="38"/>
      <c r="K2528" s="533"/>
      <c r="L2528" s="38"/>
    </row>
    <row r="2529" spans="1:12" ht="15.75">
      <c r="A2529" s="533"/>
      <c r="B2529" s="38"/>
      <c r="C2529" s="38"/>
      <c r="D2529" s="38"/>
      <c r="E2529" s="38"/>
      <c r="F2529" s="533"/>
      <c r="G2529" s="38"/>
      <c r="H2529" s="38"/>
      <c r="I2529" s="38"/>
      <c r="J2529" s="38"/>
      <c r="K2529" s="533"/>
      <c r="L2529" s="38"/>
    </row>
    <row r="2530" spans="1:12" ht="15.75">
      <c r="A2530" s="533"/>
      <c r="B2530" s="38"/>
      <c r="C2530" s="38"/>
      <c r="D2530" s="38"/>
      <c r="E2530" s="38"/>
      <c r="F2530" s="533"/>
      <c r="G2530" s="38"/>
      <c r="H2530" s="38"/>
      <c r="I2530" s="38"/>
      <c r="J2530" s="38"/>
      <c r="K2530" s="533"/>
      <c r="L2530" s="38"/>
    </row>
    <row r="2531" spans="1:12" ht="15.75">
      <c r="A2531" s="533"/>
      <c r="B2531" s="38"/>
      <c r="C2531" s="38"/>
      <c r="D2531" s="38"/>
      <c r="E2531" s="38"/>
      <c r="F2531" s="533"/>
      <c r="G2531" s="38"/>
      <c r="H2531" s="38"/>
      <c r="I2531" s="38"/>
      <c r="J2531" s="38"/>
      <c r="K2531" s="533"/>
      <c r="L2531" s="38"/>
    </row>
    <row r="2532" spans="1:12" ht="15.75">
      <c r="A2532" s="533"/>
      <c r="B2532" s="38"/>
      <c r="C2532" s="38"/>
      <c r="D2532" s="38"/>
      <c r="E2532" s="38"/>
      <c r="F2532" s="533"/>
      <c r="G2532" s="38"/>
      <c r="H2532" s="38"/>
      <c r="I2532" s="38"/>
      <c r="J2532" s="38"/>
      <c r="K2532" s="533"/>
      <c r="L2532" s="38"/>
    </row>
    <row r="2533" spans="1:12" ht="15.75">
      <c r="A2533" s="533"/>
      <c r="B2533" s="38"/>
      <c r="C2533" s="38"/>
      <c r="D2533" s="38"/>
      <c r="E2533" s="38"/>
      <c r="F2533" s="533"/>
      <c r="G2533" s="38"/>
      <c r="H2533" s="38"/>
      <c r="I2533" s="38"/>
      <c r="J2533" s="38"/>
      <c r="K2533" s="533"/>
      <c r="L2533" s="38"/>
    </row>
    <row r="2534" spans="1:12" ht="15.75">
      <c r="A2534" s="533"/>
      <c r="B2534" s="38"/>
      <c r="C2534" s="38"/>
      <c r="D2534" s="38"/>
      <c r="E2534" s="38"/>
      <c r="F2534" s="533"/>
      <c r="G2534" s="38"/>
      <c r="H2534" s="38"/>
      <c r="I2534" s="38"/>
      <c r="J2534" s="38"/>
      <c r="K2534" s="533"/>
      <c r="L2534" s="38"/>
    </row>
    <row r="2535" spans="1:12" ht="15.75">
      <c r="A2535" s="533"/>
      <c r="B2535" s="38"/>
      <c r="C2535" s="38"/>
      <c r="D2535" s="38"/>
      <c r="E2535" s="38"/>
      <c r="F2535" s="533"/>
      <c r="G2535" s="38"/>
      <c r="H2535" s="38"/>
      <c r="I2535" s="38"/>
      <c r="J2535" s="38"/>
      <c r="K2535" s="533"/>
      <c r="L2535" s="38"/>
    </row>
    <row r="2536" spans="1:12" ht="15.75">
      <c r="A2536" s="533"/>
      <c r="B2536" s="38"/>
      <c r="C2536" s="38"/>
      <c r="D2536" s="38"/>
      <c r="E2536" s="38"/>
      <c r="F2536" s="533"/>
      <c r="G2536" s="38"/>
      <c r="H2536" s="38"/>
      <c r="I2536" s="38"/>
      <c r="J2536" s="38"/>
      <c r="K2536" s="533"/>
      <c r="L2536" s="38"/>
    </row>
    <row r="2537" spans="1:12" ht="15.75">
      <c r="A2537" s="533"/>
      <c r="B2537" s="38"/>
      <c r="C2537" s="38"/>
      <c r="D2537" s="38"/>
      <c r="E2537" s="38"/>
      <c r="F2537" s="533"/>
      <c r="G2537" s="38"/>
      <c r="H2537" s="38"/>
      <c r="I2537" s="38"/>
      <c r="J2537" s="38"/>
      <c r="K2537" s="533"/>
      <c r="L2537" s="38"/>
    </row>
    <row r="2538" spans="1:12" ht="15.75">
      <c r="A2538" s="533"/>
      <c r="B2538" s="38"/>
      <c r="C2538" s="38"/>
      <c r="D2538" s="38"/>
      <c r="E2538" s="38"/>
      <c r="F2538" s="533"/>
      <c r="G2538" s="38"/>
      <c r="H2538" s="38"/>
      <c r="I2538" s="38"/>
      <c r="J2538" s="38"/>
      <c r="K2538" s="533"/>
      <c r="L2538" s="38"/>
    </row>
    <row r="2539" spans="1:12" ht="15.75">
      <c r="A2539" s="533"/>
      <c r="B2539" s="38"/>
      <c r="C2539" s="38"/>
      <c r="D2539" s="38"/>
      <c r="E2539" s="38"/>
      <c r="F2539" s="533"/>
      <c r="G2539" s="38"/>
      <c r="H2539" s="38"/>
      <c r="I2539" s="38"/>
      <c r="J2539" s="38"/>
      <c r="K2539" s="533"/>
      <c r="L2539" s="38"/>
    </row>
    <row r="2540" spans="1:12" ht="15.75">
      <c r="A2540" s="533"/>
      <c r="B2540" s="38"/>
      <c r="C2540" s="38"/>
      <c r="D2540" s="38"/>
      <c r="E2540" s="38"/>
      <c r="F2540" s="533"/>
      <c r="G2540" s="38"/>
      <c r="H2540" s="38"/>
      <c r="I2540" s="38"/>
      <c r="J2540" s="38"/>
      <c r="K2540" s="533"/>
      <c r="L2540" s="38"/>
    </row>
    <row r="2541" spans="1:12" ht="15.75">
      <c r="A2541" s="533"/>
      <c r="B2541" s="38"/>
      <c r="C2541" s="38"/>
      <c r="D2541" s="38"/>
      <c r="E2541" s="38"/>
      <c r="F2541" s="533"/>
      <c r="G2541" s="38"/>
      <c r="H2541" s="38"/>
      <c r="I2541" s="38"/>
      <c r="J2541" s="38"/>
      <c r="K2541" s="533"/>
      <c r="L2541" s="38"/>
    </row>
    <row r="2542" spans="1:12" ht="15.75">
      <c r="A2542" s="533"/>
      <c r="B2542" s="38"/>
      <c r="C2542" s="38"/>
      <c r="D2542" s="38"/>
      <c r="E2542" s="38"/>
      <c r="F2542" s="533"/>
      <c r="G2542" s="38"/>
      <c r="H2542" s="38"/>
      <c r="I2542" s="38"/>
      <c r="J2542" s="38"/>
      <c r="K2542" s="533"/>
      <c r="L2542" s="38"/>
    </row>
    <row r="2543" spans="1:12" ht="23.25">
      <c r="A2543" s="531" t="s">
        <v>3639</v>
      </c>
      <c r="B2543" s="38"/>
    </row>
    <row r="2544" spans="1:12" ht="15.75">
      <c r="A2544" s="533" t="s">
        <v>2645</v>
      </c>
      <c r="B2544" s="38"/>
      <c r="C2544" s="38"/>
      <c r="D2544" s="38"/>
      <c r="E2544" s="38"/>
      <c r="F2544" s="533" t="s">
        <v>2646</v>
      </c>
      <c r="G2544" s="38"/>
      <c r="H2544" s="38"/>
      <c r="I2544" s="38"/>
      <c r="J2544" s="38"/>
      <c r="K2544" s="533" t="s">
        <v>2647</v>
      </c>
      <c r="L2544" s="38"/>
    </row>
    <row r="2545" spans="1:15" ht="15.75">
      <c r="A2545" s="178"/>
      <c r="C2545" s="38"/>
      <c r="D2545" s="38"/>
      <c r="E2545" s="38"/>
      <c r="F2545" s="533"/>
      <c r="G2545" s="38"/>
      <c r="H2545" s="38"/>
      <c r="I2545" s="38"/>
      <c r="J2545" s="38"/>
      <c r="K2545" s="178" t="s">
        <v>717</v>
      </c>
      <c r="L2545" t="s">
        <v>4298</v>
      </c>
    </row>
    <row r="2546" spans="1:15" ht="15.75">
      <c r="A2546" s="178"/>
      <c r="C2546" s="38"/>
      <c r="D2546" s="38"/>
      <c r="E2546" s="38"/>
      <c r="F2546" s="533"/>
      <c r="G2546" s="38"/>
      <c r="H2546" s="38"/>
      <c r="I2546" s="38"/>
      <c r="J2546" s="38"/>
      <c r="K2546" s="178" t="s">
        <v>718</v>
      </c>
      <c r="L2546" t="s">
        <v>4490</v>
      </c>
      <c r="M2546" s="38"/>
      <c r="N2546" s="38"/>
    </row>
    <row r="2547" spans="1:15" ht="15.75">
      <c r="A2547" s="178"/>
      <c r="C2547" s="38"/>
      <c r="D2547" s="38"/>
      <c r="E2547" s="38"/>
      <c r="F2547" s="533"/>
      <c r="G2547" s="38"/>
      <c r="H2547" s="38"/>
      <c r="I2547" s="38"/>
      <c r="J2547" s="38"/>
      <c r="K2547" s="178" t="s">
        <v>718</v>
      </c>
      <c r="L2547" t="s">
        <v>4779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3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3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3"/>
      <c r="G2550" s="38"/>
      <c r="H2550" s="38"/>
      <c r="I2550" s="38"/>
      <c r="J2550" s="38"/>
      <c r="K2550" s="533"/>
      <c r="L2550" s="38"/>
    </row>
    <row r="2551" spans="1:15" ht="15.75">
      <c r="A2551" s="178"/>
      <c r="C2551" s="38"/>
      <c r="D2551" s="38"/>
      <c r="E2551" s="38"/>
      <c r="F2551" s="533"/>
      <c r="G2551" s="38"/>
      <c r="H2551" s="38"/>
      <c r="I2551" s="38"/>
      <c r="J2551" s="38"/>
      <c r="K2551" s="533"/>
      <c r="L2551" s="38"/>
    </row>
    <row r="2552" spans="1:15" ht="15.75">
      <c r="A2552" s="178"/>
      <c r="C2552" s="38"/>
      <c r="D2552" s="38"/>
      <c r="E2552" s="38"/>
      <c r="F2552" s="533"/>
      <c r="G2552" s="38"/>
      <c r="H2552" s="38"/>
      <c r="I2552" s="38"/>
      <c r="J2552" s="38"/>
      <c r="K2552" s="533"/>
      <c r="L2552" s="38"/>
    </row>
    <row r="2553" spans="1:15" ht="15.75">
      <c r="A2553" s="178"/>
      <c r="C2553" s="38"/>
      <c r="D2553" s="38"/>
      <c r="E2553" s="38"/>
      <c r="F2553" s="533"/>
      <c r="G2553" s="38"/>
      <c r="H2553" s="38"/>
      <c r="I2553" s="38"/>
      <c r="J2553" s="38"/>
      <c r="K2553" s="533"/>
      <c r="L2553" s="38"/>
    </row>
    <row r="2554" spans="1:15" ht="15.75">
      <c r="A2554" s="178"/>
      <c r="C2554" s="38"/>
      <c r="D2554" s="38"/>
      <c r="E2554" s="38"/>
      <c r="F2554" s="533"/>
      <c r="G2554" s="38"/>
      <c r="H2554" s="38"/>
      <c r="I2554" s="38"/>
      <c r="J2554" s="38"/>
      <c r="K2554" s="533"/>
      <c r="L2554" s="38"/>
    </row>
    <row r="2555" spans="1:15" ht="15.75">
      <c r="A2555" s="178"/>
      <c r="C2555" s="38"/>
      <c r="D2555" s="38"/>
      <c r="E2555" s="38"/>
      <c r="F2555" s="533"/>
      <c r="G2555" s="38"/>
      <c r="H2555" s="38"/>
      <c r="I2555" s="38"/>
      <c r="J2555" s="38"/>
      <c r="K2555" s="533"/>
      <c r="L2555" s="38"/>
    </row>
    <row r="2556" spans="1:15" ht="15.75">
      <c r="A2556" s="178"/>
      <c r="C2556" s="38"/>
      <c r="D2556" s="38"/>
      <c r="E2556" s="38"/>
      <c r="F2556" s="533"/>
      <c r="G2556" s="38"/>
      <c r="H2556" s="38"/>
      <c r="I2556" s="38"/>
      <c r="J2556" s="38"/>
      <c r="K2556" s="533"/>
      <c r="L2556" s="38"/>
    </row>
    <row r="2557" spans="1:15" ht="15.75">
      <c r="A2557" s="178"/>
      <c r="C2557" s="38"/>
      <c r="D2557" s="38"/>
      <c r="E2557" s="38"/>
      <c r="F2557" s="533"/>
      <c r="G2557" s="38"/>
      <c r="H2557" s="38"/>
      <c r="I2557" s="38"/>
      <c r="J2557" s="38"/>
      <c r="K2557" s="533"/>
      <c r="L2557" s="38"/>
    </row>
    <row r="2558" spans="1:15" ht="15.75">
      <c r="A2558" s="178"/>
      <c r="C2558" s="38"/>
      <c r="D2558" s="38"/>
      <c r="E2558" s="38"/>
      <c r="F2558" s="533"/>
      <c r="G2558" s="38"/>
      <c r="H2558" s="38"/>
      <c r="I2558" s="38"/>
      <c r="J2558" s="38"/>
      <c r="K2558" s="533"/>
      <c r="L2558" s="38"/>
    </row>
    <row r="2559" spans="1:15" ht="15.75">
      <c r="A2559" s="178"/>
      <c r="C2559" s="38"/>
      <c r="D2559" s="38"/>
      <c r="E2559" s="38"/>
      <c r="F2559" s="533"/>
      <c r="G2559" s="38"/>
      <c r="H2559" s="38"/>
      <c r="I2559" s="38"/>
      <c r="J2559" s="38"/>
      <c r="K2559" s="533"/>
      <c r="L2559" s="38"/>
    </row>
    <row r="2560" spans="1:15" ht="15.75">
      <c r="A2560" s="178"/>
      <c r="C2560" s="38"/>
      <c r="D2560" s="38"/>
      <c r="E2560" s="38"/>
      <c r="F2560" s="533"/>
      <c r="G2560" s="38"/>
      <c r="H2560" s="38"/>
      <c r="I2560" s="38"/>
      <c r="J2560" s="38"/>
      <c r="K2560" s="533"/>
      <c r="L2560" s="38"/>
    </row>
    <row r="2561" spans="1:12" ht="15.75">
      <c r="A2561" s="178"/>
      <c r="C2561" s="38"/>
      <c r="D2561" s="38"/>
      <c r="E2561" s="38"/>
      <c r="F2561" s="533"/>
      <c r="G2561" s="38"/>
      <c r="H2561" s="38"/>
      <c r="I2561" s="38"/>
      <c r="J2561" s="38"/>
      <c r="K2561" s="533"/>
      <c r="L2561" s="38"/>
    </row>
    <row r="2562" spans="1:12" ht="15.75">
      <c r="A2562" s="178"/>
      <c r="C2562" s="38"/>
      <c r="D2562" s="38"/>
      <c r="E2562" s="38"/>
      <c r="F2562" s="533"/>
      <c r="G2562" s="38"/>
      <c r="H2562" s="38"/>
      <c r="I2562" s="38"/>
      <c r="J2562" s="38"/>
      <c r="K2562" s="533"/>
      <c r="L2562" s="38"/>
    </row>
    <row r="2563" spans="1:12" ht="15.75">
      <c r="A2563" s="178"/>
      <c r="C2563" s="38"/>
      <c r="D2563" s="38"/>
      <c r="E2563" s="38"/>
      <c r="F2563" s="533"/>
      <c r="G2563" s="38"/>
      <c r="H2563" s="38"/>
      <c r="I2563" s="38"/>
      <c r="J2563" s="38"/>
      <c r="K2563" s="533"/>
      <c r="L2563" s="38"/>
    </row>
    <row r="2564" spans="1:12" ht="15.75">
      <c r="A2564" s="178"/>
      <c r="C2564" s="38"/>
      <c r="D2564" s="38"/>
      <c r="E2564" s="38"/>
      <c r="F2564" s="533"/>
      <c r="G2564" s="38"/>
      <c r="H2564" s="38"/>
      <c r="I2564" s="38"/>
      <c r="J2564" s="38"/>
      <c r="K2564" s="533"/>
      <c r="L2564" s="38"/>
    </row>
    <row r="2565" spans="1:12" ht="15.75">
      <c r="A2565" s="178"/>
      <c r="C2565" s="38"/>
      <c r="D2565" s="38"/>
      <c r="E2565" s="38"/>
      <c r="F2565" s="533"/>
      <c r="G2565" s="38"/>
      <c r="H2565" s="38"/>
      <c r="I2565" s="38"/>
      <c r="J2565" s="38"/>
      <c r="K2565" s="533"/>
      <c r="L2565" s="38"/>
    </row>
    <row r="2566" spans="1:12" ht="15.75">
      <c r="A2566" s="178"/>
      <c r="C2566" s="38"/>
      <c r="D2566" s="38"/>
      <c r="E2566" s="38"/>
      <c r="F2566" s="533"/>
      <c r="G2566" s="38"/>
      <c r="H2566" s="38"/>
      <c r="I2566" s="38"/>
      <c r="J2566" s="38"/>
      <c r="K2566" s="533"/>
      <c r="L2566" s="38"/>
    </row>
    <row r="2567" spans="1:12" ht="15.75">
      <c r="A2567" s="178"/>
      <c r="C2567" s="38"/>
      <c r="D2567" s="38"/>
      <c r="E2567" s="38"/>
      <c r="F2567" s="533"/>
      <c r="G2567" s="38"/>
      <c r="H2567" s="38"/>
      <c r="I2567" s="38"/>
      <c r="J2567" s="38"/>
      <c r="K2567" s="533"/>
      <c r="L2567" s="38"/>
    </row>
    <row r="2568" spans="1:12" ht="15.75">
      <c r="A2568" s="178"/>
      <c r="C2568" s="38"/>
      <c r="D2568" s="38"/>
      <c r="E2568" s="38"/>
      <c r="F2568" s="533"/>
      <c r="G2568" s="38"/>
      <c r="H2568" s="38"/>
      <c r="I2568" s="38"/>
      <c r="J2568" s="38"/>
      <c r="K2568" s="533"/>
      <c r="L2568" s="38"/>
    </row>
    <row r="2569" spans="1:12" ht="15.75">
      <c r="A2569" s="533"/>
      <c r="B2569" s="38"/>
      <c r="C2569" s="38"/>
      <c r="D2569" s="38"/>
      <c r="E2569" s="38"/>
      <c r="F2569" s="533"/>
      <c r="G2569" s="38"/>
      <c r="H2569" s="38"/>
      <c r="I2569" s="38"/>
      <c r="J2569" s="38"/>
      <c r="K2569" s="533"/>
      <c r="L2569" s="38"/>
    </row>
    <row r="2570" spans="1:12" ht="15.75">
      <c r="A2570" s="533"/>
      <c r="B2570" s="38"/>
      <c r="C2570" s="38"/>
      <c r="D2570" s="38"/>
      <c r="E2570" s="38"/>
      <c r="F2570" s="533"/>
      <c r="G2570" s="38"/>
      <c r="H2570" s="38"/>
      <c r="I2570" s="38"/>
      <c r="J2570" s="38"/>
      <c r="K2570" s="533"/>
      <c r="L2570" s="38"/>
    </row>
    <row r="2571" spans="1:12" ht="15.75">
      <c r="A2571" s="533"/>
      <c r="B2571" s="38"/>
      <c r="C2571" s="38"/>
      <c r="D2571" s="38"/>
      <c r="E2571" s="38"/>
      <c r="F2571" s="533"/>
      <c r="G2571" s="38"/>
      <c r="H2571" s="38"/>
      <c r="I2571" s="38"/>
      <c r="J2571" s="38"/>
      <c r="K2571" s="533"/>
      <c r="L2571" s="38"/>
    </row>
    <row r="2572" spans="1:12" ht="15.75">
      <c r="A2572" s="532"/>
      <c r="B2572" s="38"/>
    </row>
    <row r="2573" spans="1:12" s="38" customFormat="1" ht="15.75">
      <c r="A2573" s="532"/>
    </row>
    <row r="2574" spans="1:12" s="38" customFormat="1" ht="23.25">
      <c r="A2574" s="531" t="s">
        <v>2198</v>
      </c>
    </row>
    <row r="2575" spans="1:12" ht="15.75">
      <c r="A2575" s="533" t="s">
        <v>2645</v>
      </c>
      <c r="B2575" s="38"/>
      <c r="C2575" s="38"/>
      <c r="D2575" s="38"/>
      <c r="E2575" s="38"/>
      <c r="F2575" s="533" t="s">
        <v>2646</v>
      </c>
      <c r="G2575" s="38"/>
      <c r="H2575" s="38"/>
      <c r="I2575" s="38"/>
      <c r="J2575" s="38"/>
      <c r="K2575" s="533" t="s">
        <v>2647</v>
      </c>
      <c r="L2575" s="38"/>
    </row>
    <row r="2576" spans="1:12" ht="15.75">
      <c r="A2576" s="178"/>
      <c r="F2576" s="178" t="s">
        <v>718</v>
      </c>
      <c r="G2576" t="s">
        <v>4401</v>
      </c>
      <c r="K2576" s="178" t="s">
        <v>718</v>
      </c>
      <c r="L2576" t="s">
        <v>4411</v>
      </c>
    </row>
    <row r="2577" spans="1:14" ht="15.75">
      <c r="A2577" s="178"/>
      <c r="F2577" s="178"/>
      <c r="K2577" s="178" t="s">
        <v>716</v>
      </c>
      <c r="L2577" t="s">
        <v>4406</v>
      </c>
    </row>
    <row r="2578" spans="1:14" ht="15.75">
      <c r="A2578" s="178"/>
      <c r="F2578" s="178"/>
      <c r="K2578" s="178" t="s">
        <v>717</v>
      </c>
      <c r="L2578" t="s">
        <v>4407</v>
      </c>
    </row>
    <row r="2579" spans="1:14" ht="15.75">
      <c r="A2579" s="178"/>
      <c r="F2579" s="178"/>
      <c r="K2579" s="178" t="s">
        <v>717</v>
      </c>
      <c r="L2579" t="s">
        <v>4462</v>
      </c>
      <c r="M2579" s="536"/>
      <c r="N2579" s="38"/>
    </row>
    <row r="2580" spans="1:14" ht="15.75">
      <c r="A2580" s="178"/>
      <c r="K2580" s="178"/>
    </row>
    <row r="2581" spans="1:14" ht="15.75">
      <c r="A2581" s="532"/>
      <c r="B2581" s="38"/>
      <c r="K2581" s="178"/>
    </row>
    <row r="2582" spans="1:14" ht="15.75">
      <c r="A2582" s="532"/>
      <c r="B2582" s="38"/>
      <c r="K2582" s="178"/>
    </row>
    <row r="2583" spans="1:14" ht="15.75">
      <c r="A2583" s="532"/>
      <c r="B2583" s="38"/>
      <c r="K2583" s="178"/>
    </row>
    <row r="2584" spans="1:14" ht="15.75">
      <c r="A2584" s="532"/>
      <c r="B2584" s="38"/>
      <c r="K2584" s="178"/>
    </row>
    <row r="2585" spans="1:14" ht="15.75">
      <c r="A2585" s="532"/>
      <c r="B2585" s="38"/>
      <c r="K2585" s="178"/>
    </row>
    <row r="2586" spans="1:14" ht="15.75">
      <c r="A2586" s="532"/>
      <c r="B2586" s="38"/>
      <c r="K2586" s="178"/>
    </row>
    <row r="2587" spans="1:14" ht="15.75">
      <c r="A2587" s="532"/>
      <c r="B2587" s="38"/>
      <c r="K2587" s="178"/>
    </row>
    <row r="2588" spans="1:14" ht="15.75">
      <c r="A2588" s="532"/>
      <c r="B2588" s="38"/>
      <c r="K2588" s="178"/>
    </row>
    <row r="2589" spans="1:14" ht="15.75">
      <c r="A2589" s="532"/>
      <c r="B2589" s="38"/>
      <c r="K2589" s="178"/>
    </row>
    <row r="2590" spans="1:14" ht="15.75">
      <c r="A2590" s="532"/>
      <c r="B2590" s="38"/>
      <c r="K2590" s="178"/>
    </row>
    <row r="2591" spans="1:14" ht="15.75">
      <c r="A2591" s="532"/>
      <c r="B2591" s="38"/>
      <c r="K2591" s="178"/>
    </row>
    <row r="2592" spans="1:14" ht="15.75">
      <c r="A2592" s="532"/>
      <c r="B2592" s="38"/>
      <c r="K2592" s="178"/>
    </row>
    <row r="2593" spans="1:12" ht="15.75">
      <c r="A2593" s="532"/>
      <c r="B2593" s="38"/>
      <c r="K2593" s="178"/>
    </row>
    <row r="2594" spans="1:12" ht="15.75">
      <c r="A2594" s="532"/>
      <c r="B2594" s="38"/>
      <c r="K2594" s="178"/>
    </row>
    <row r="2595" spans="1:12" ht="15.75">
      <c r="A2595" s="532"/>
      <c r="B2595" s="38"/>
      <c r="K2595" s="178"/>
    </row>
    <row r="2596" spans="1:12" ht="15.75">
      <c r="A2596" s="532"/>
      <c r="B2596" s="38"/>
      <c r="K2596" s="178"/>
    </row>
    <row r="2597" spans="1:12" ht="15.75">
      <c r="A2597" s="532"/>
      <c r="B2597" s="38"/>
    </row>
    <row r="2598" spans="1:12" ht="15.75">
      <c r="A2598" s="532"/>
      <c r="B2598" s="38"/>
    </row>
    <row r="2599" spans="1:12" ht="15.75">
      <c r="A2599" s="532"/>
      <c r="B2599" s="38"/>
    </row>
    <row r="2600" spans="1:12" ht="15.75">
      <c r="A2600" s="532"/>
      <c r="B2600" s="38"/>
    </row>
    <row r="2601" spans="1:12" ht="15.75">
      <c r="A2601" s="532"/>
      <c r="B2601" s="38"/>
    </row>
    <row r="2602" spans="1:12" ht="15.75">
      <c r="A2602" s="532"/>
      <c r="B2602" s="38"/>
    </row>
    <row r="2603" spans="1:12" ht="15.75">
      <c r="A2603" s="532"/>
      <c r="B2603" s="38"/>
    </row>
    <row r="2604" spans="1:12" ht="15.75">
      <c r="A2604" s="532"/>
      <c r="B2604" s="38"/>
    </row>
    <row r="2605" spans="1:12" s="38" customFormat="1" ht="23.25">
      <c r="A2605" s="531" t="s">
        <v>651</v>
      </c>
    </row>
    <row r="2606" spans="1:12" ht="15.75">
      <c r="A2606" s="533" t="s">
        <v>2645</v>
      </c>
      <c r="B2606" s="38"/>
      <c r="C2606" s="38"/>
      <c r="D2606" s="38"/>
      <c r="E2606" s="38"/>
      <c r="F2606" s="533" t="s">
        <v>2646</v>
      </c>
      <c r="G2606" s="38"/>
      <c r="H2606" s="38"/>
      <c r="I2606" s="38"/>
      <c r="J2606" s="38"/>
      <c r="K2606" s="533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3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3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3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3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3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3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3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3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3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3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2"/>
      <c r="B2627" s="38"/>
      <c r="K2627" s="178"/>
    </row>
    <row r="2628" spans="1:12" ht="15.75">
      <c r="A2628" s="532"/>
      <c r="B2628" s="38"/>
      <c r="K2628" s="178"/>
    </row>
    <row r="2629" spans="1:12" ht="15.75">
      <c r="A2629" s="532"/>
      <c r="B2629" s="38"/>
      <c r="K2629" s="178"/>
    </row>
    <row r="2630" spans="1:12" ht="15.75">
      <c r="A2630" s="532"/>
      <c r="B2630" s="38"/>
      <c r="K2630" s="178"/>
    </row>
    <row r="2631" spans="1:12" ht="15.75">
      <c r="A2631" s="532"/>
      <c r="B2631" s="38"/>
    </row>
    <row r="2632" spans="1:12" ht="15.75">
      <c r="A2632" s="532"/>
      <c r="B2632" s="38"/>
    </row>
    <row r="2633" spans="1:12" ht="15.75">
      <c r="A2633" s="532"/>
      <c r="B2633" s="38"/>
    </row>
    <row r="2634" spans="1:12" ht="15.75">
      <c r="A2634" s="532"/>
      <c r="B2634" s="38"/>
    </row>
    <row r="2635" spans="1:12" ht="15.75">
      <c r="A2635" s="532"/>
      <c r="B2635" s="38"/>
    </row>
    <row r="2636" spans="1:12" ht="23.25">
      <c r="A2636" s="531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3" t="s">
        <v>2645</v>
      </c>
      <c r="B2637" s="38"/>
      <c r="C2637" s="38"/>
      <c r="D2637" s="38"/>
      <c r="E2637" s="38"/>
      <c r="F2637" s="533" t="s">
        <v>2646</v>
      </c>
      <c r="G2637" s="38"/>
      <c r="H2637" s="38"/>
      <c r="I2637" s="38"/>
      <c r="J2637" s="38"/>
      <c r="K2637" s="533" t="s">
        <v>2647</v>
      </c>
      <c r="L2637" s="38"/>
    </row>
    <row r="2638" spans="1:12" ht="15.75">
      <c r="A2638" s="178" t="s">
        <v>717</v>
      </c>
      <c r="B2638" t="s">
        <v>4813</v>
      </c>
      <c r="C2638" s="38"/>
      <c r="D2638" s="38"/>
      <c r="E2638" s="38"/>
      <c r="F2638" s="178" t="s">
        <v>718</v>
      </c>
      <c r="G2638" t="s">
        <v>4455</v>
      </c>
      <c r="J2638" s="38"/>
      <c r="K2638" s="178" t="s">
        <v>718</v>
      </c>
      <c r="L2638" t="s">
        <v>4441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5046</v>
      </c>
      <c r="H2639" s="38"/>
      <c r="I2639" s="38"/>
      <c r="J2639" s="38"/>
      <c r="K2639" s="178" t="s">
        <v>716</v>
      </c>
      <c r="L2639" t="s">
        <v>4456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5044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5045</v>
      </c>
    </row>
    <row r="2642" spans="1:12" ht="15.75">
      <c r="A2642" s="178"/>
      <c r="C2642" s="38"/>
      <c r="D2642" s="38"/>
      <c r="E2642" s="38"/>
      <c r="F2642" s="533"/>
      <c r="G2642" s="38"/>
      <c r="H2642" s="38"/>
      <c r="I2642" s="38"/>
      <c r="J2642" s="38"/>
      <c r="K2642" s="178"/>
    </row>
    <row r="2643" spans="1:12" ht="15.75">
      <c r="A2643" s="178"/>
      <c r="C2643" s="38"/>
      <c r="D2643" s="38"/>
      <c r="E2643" s="38"/>
      <c r="F2643" s="533"/>
      <c r="G2643" s="38"/>
      <c r="H2643" s="38"/>
      <c r="I2643" s="38"/>
      <c r="J2643" s="38"/>
      <c r="K2643" s="178"/>
    </row>
    <row r="2644" spans="1:12" ht="15.75">
      <c r="A2644" s="178"/>
      <c r="C2644" s="38"/>
      <c r="D2644" s="38"/>
      <c r="E2644" s="38"/>
      <c r="F2644" s="533"/>
      <c r="G2644" s="38"/>
      <c r="H2644" s="38"/>
      <c r="I2644" s="38"/>
      <c r="J2644" s="38"/>
      <c r="K2644" s="178"/>
    </row>
    <row r="2645" spans="1:12" ht="15.75">
      <c r="A2645" s="178"/>
      <c r="C2645" s="38"/>
      <c r="D2645" s="38"/>
      <c r="E2645" s="38"/>
      <c r="F2645" s="533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3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32"/>
      <c r="B2655" s="38"/>
      <c r="K2655" s="178"/>
    </row>
    <row r="2656" spans="1:12" ht="15.75">
      <c r="A2656" s="532"/>
      <c r="B2656" s="38"/>
      <c r="K2656" s="178"/>
    </row>
    <row r="2657" spans="1:12" ht="15.75">
      <c r="A2657" s="532"/>
      <c r="B2657" s="38"/>
    </row>
    <row r="2658" spans="1:12" ht="15.75">
      <c r="A2658" s="532"/>
      <c r="B2658" s="38"/>
    </row>
    <row r="2659" spans="1:12" ht="15.75">
      <c r="A2659" s="532"/>
      <c r="B2659" s="38"/>
    </row>
    <row r="2660" spans="1:12" ht="15.75">
      <c r="A2660" s="532"/>
      <c r="B2660" s="38"/>
    </row>
    <row r="2661" spans="1:12" ht="15.75">
      <c r="A2661" s="532"/>
      <c r="B2661" s="38"/>
    </row>
    <row r="2662" spans="1:12" ht="15.75">
      <c r="A2662" s="532"/>
      <c r="B2662" s="38"/>
    </row>
    <row r="2663" spans="1:12" ht="15.75">
      <c r="A2663" s="532"/>
      <c r="B2663" s="38"/>
    </row>
    <row r="2664" spans="1:12" ht="15.75">
      <c r="A2664" s="532"/>
      <c r="B2664" s="38"/>
    </row>
    <row r="2665" spans="1:12" ht="15.75">
      <c r="A2665" s="532"/>
      <c r="B2665" s="38"/>
    </row>
    <row r="2666" spans="1:12" s="38" customFormat="1" ht="15.75">
      <c r="A2666" s="532"/>
    </row>
    <row r="2667" spans="1:12" s="38" customFormat="1" ht="23.25">
      <c r="A2667" s="531" t="s">
        <v>2708</v>
      </c>
    </row>
    <row r="2668" spans="1:12" ht="15.75">
      <c r="A2668" s="533" t="s">
        <v>2645</v>
      </c>
      <c r="B2668" s="38"/>
      <c r="C2668" s="38"/>
      <c r="D2668" s="38"/>
      <c r="E2668" s="38"/>
      <c r="F2668" s="533" t="s">
        <v>2646</v>
      </c>
      <c r="G2668" s="38"/>
      <c r="H2668" s="38"/>
      <c r="I2668" s="38"/>
      <c r="J2668" s="38"/>
      <c r="K2668" s="533" t="s">
        <v>2647</v>
      </c>
      <c r="L2668" s="38"/>
    </row>
    <row r="2669" spans="1:12" ht="15.75">
      <c r="A2669" s="178" t="s">
        <v>716</v>
      </c>
      <c r="B2669" t="s">
        <v>4602</v>
      </c>
      <c r="C2669" s="38"/>
      <c r="D2669" s="38"/>
      <c r="E2669" s="38"/>
      <c r="F2669" s="178"/>
      <c r="H2669" s="38"/>
      <c r="I2669" s="38"/>
      <c r="J2669" s="38"/>
      <c r="K2669" s="178" t="s">
        <v>718</v>
      </c>
      <c r="L2669" t="s">
        <v>4995</v>
      </c>
    </row>
    <row r="2670" spans="1:12" ht="15.75">
      <c r="A2670" s="533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5176</v>
      </c>
    </row>
    <row r="2671" spans="1:12" ht="15.75">
      <c r="A2671" s="533"/>
      <c r="B2671" s="38"/>
      <c r="C2671" s="38"/>
      <c r="D2671" s="38"/>
      <c r="E2671" s="38"/>
      <c r="F2671" s="533"/>
      <c r="G2671" s="38"/>
      <c r="H2671" s="38"/>
      <c r="I2671" s="38"/>
      <c r="J2671" s="38"/>
      <c r="K2671" s="178" t="s">
        <v>717</v>
      </c>
      <c r="L2671" t="s">
        <v>5151</v>
      </c>
    </row>
    <row r="2672" spans="1:12" ht="15.75">
      <c r="A2672" s="533"/>
      <c r="B2672" s="38"/>
      <c r="C2672" s="38"/>
      <c r="D2672" s="38"/>
      <c r="E2672" s="38"/>
      <c r="F2672" s="533"/>
      <c r="G2672" s="38"/>
      <c r="H2672" s="38"/>
      <c r="I2672" s="38"/>
      <c r="J2672" s="38"/>
      <c r="K2672" s="178" t="s">
        <v>718</v>
      </c>
      <c r="L2672" t="s">
        <v>5155</v>
      </c>
    </row>
    <row r="2673" spans="1:12" ht="15.75">
      <c r="A2673" s="533"/>
      <c r="B2673" s="38"/>
      <c r="C2673" s="38"/>
      <c r="D2673" s="38"/>
      <c r="E2673" s="38"/>
      <c r="F2673" s="533"/>
      <c r="G2673" s="38"/>
      <c r="H2673" s="38"/>
      <c r="I2673" s="38"/>
      <c r="J2673" s="38"/>
      <c r="K2673" s="178" t="s">
        <v>716</v>
      </c>
      <c r="L2673" t="s">
        <v>5170</v>
      </c>
    </row>
    <row r="2674" spans="1:12" ht="15.75">
      <c r="A2674" s="533"/>
      <c r="B2674" s="38"/>
      <c r="C2674" s="38"/>
      <c r="D2674" s="38"/>
      <c r="E2674" s="38"/>
      <c r="F2674" s="533"/>
      <c r="G2674" s="38"/>
      <c r="H2674" s="38"/>
      <c r="I2674" s="38"/>
      <c r="J2674" s="38"/>
      <c r="K2674" s="178"/>
    </row>
    <row r="2675" spans="1:12" ht="15.75">
      <c r="A2675" s="533"/>
      <c r="B2675" s="38"/>
      <c r="C2675" s="38"/>
      <c r="D2675" s="38"/>
      <c r="E2675" s="38"/>
      <c r="F2675" s="533"/>
      <c r="G2675" s="38"/>
      <c r="H2675" s="38"/>
      <c r="I2675" s="38"/>
      <c r="J2675" s="38"/>
      <c r="K2675" s="533"/>
      <c r="L2675" s="38"/>
    </row>
    <row r="2676" spans="1:12" ht="15.75">
      <c r="A2676" s="533"/>
      <c r="B2676" s="38"/>
      <c r="C2676" s="38"/>
      <c r="D2676" s="38"/>
      <c r="E2676" s="38"/>
      <c r="F2676" s="533"/>
      <c r="G2676" s="38"/>
      <c r="H2676" s="38"/>
      <c r="I2676" s="38"/>
      <c r="J2676" s="38"/>
      <c r="K2676" s="533"/>
      <c r="L2676" s="38"/>
    </row>
    <row r="2677" spans="1:12" ht="15.75">
      <c r="A2677" s="533"/>
      <c r="B2677" s="38"/>
      <c r="C2677" s="38"/>
      <c r="D2677" s="38"/>
      <c r="E2677" s="38"/>
      <c r="F2677" s="533"/>
      <c r="G2677" s="38"/>
      <c r="H2677" s="38"/>
      <c r="I2677" s="38"/>
      <c r="J2677" s="38"/>
      <c r="K2677" s="533"/>
      <c r="L2677" s="38"/>
    </row>
    <row r="2678" spans="1:12" ht="15.75">
      <c r="A2678" s="533"/>
      <c r="B2678" s="38"/>
      <c r="C2678" s="38"/>
      <c r="D2678" s="38"/>
      <c r="E2678" s="38"/>
      <c r="F2678" s="533"/>
      <c r="G2678" s="38"/>
      <c r="H2678" s="38"/>
      <c r="I2678" s="38"/>
      <c r="J2678" s="38"/>
      <c r="K2678" s="533"/>
      <c r="L2678" s="38"/>
    </row>
    <row r="2679" spans="1:12" ht="15.75">
      <c r="A2679" s="533"/>
      <c r="B2679" s="38"/>
      <c r="C2679" s="38"/>
      <c r="D2679" s="38"/>
      <c r="E2679" s="38"/>
      <c r="F2679" s="533"/>
      <c r="G2679" s="38"/>
      <c r="H2679" s="38"/>
      <c r="I2679" s="38"/>
      <c r="J2679" s="38"/>
      <c r="K2679" s="533"/>
      <c r="L2679" s="38"/>
    </row>
    <row r="2680" spans="1:12" ht="15.75">
      <c r="A2680" s="533"/>
      <c r="B2680" s="38"/>
      <c r="C2680" s="38"/>
      <c r="D2680" s="38"/>
      <c r="E2680" s="38"/>
      <c r="F2680" s="533"/>
      <c r="G2680" s="38"/>
      <c r="H2680" s="38"/>
      <c r="I2680" s="38"/>
      <c r="J2680" s="38"/>
      <c r="K2680" s="533"/>
      <c r="L2680" s="38"/>
    </row>
    <row r="2681" spans="1:12" ht="15.75">
      <c r="A2681" s="533"/>
      <c r="B2681" s="38"/>
      <c r="C2681" s="38"/>
      <c r="D2681" s="38"/>
      <c r="E2681" s="38"/>
      <c r="F2681" s="533"/>
      <c r="G2681" s="38"/>
      <c r="H2681" s="38"/>
      <c r="I2681" s="38"/>
      <c r="J2681" s="38"/>
      <c r="K2681" s="533"/>
      <c r="L2681" s="38"/>
    </row>
    <row r="2682" spans="1:12" ht="15.75">
      <c r="A2682" s="533"/>
      <c r="B2682" s="38"/>
      <c r="C2682" s="38"/>
      <c r="D2682" s="38"/>
      <c r="E2682" s="38"/>
      <c r="F2682" s="533"/>
      <c r="G2682" s="38"/>
      <c r="H2682" s="38"/>
      <c r="I2682" s="38"/>
      <c r="J2682" s="38"/>
      <c r="K2682" s="533"/>
      <c r="L2682" s="38"/>
    </row>
    <row r="2683" spans="1:12" ht="15.75">
      <c r="A2683" s="533"/>
      <c r="B2683" s="38"/>
      <c r="C2683" s="38"/>
      <c r="D2683" s="38"/>
      <c r="E2683" s="38"/>
      <c r="F2683" s="533"/>
      <c r="G2683" s="38"/>
      <c r="H2683" s="38"/>
      <c r="I2683" s="38"/>
      <c r="J2683" s="38"/>
      <c r="K2683" s="533"/>
      <c r="L2683" s="38"/>
    </row>
    <row r="2684" spans="1:12" ht="15.75">
      <c r="A2684" s="533"/>
      <c r="B2684" s="38"/>
      <c r="C2684" s="38"/>
      <c r="D2684" s="38"/>
      <c r="E2684" s="38"/>
      <c r="F2684" s="533"/>
      <c r="G2684" s="38"/>
      <c r="H2684" s="38"/>
      <c r="I2684" s="38"/>
      <c r="J2684" s="38"/>
      <c r="K2684" s="533"/>
      <c r="L2684" s="38"/>
    </row>
    <row r="2685" spans="1:12" ht="15.75">
      <c r="A2685" s="533"/>
      <c r="B2685" s="38"/>
      <c r="C2685" s="38"/>
      <c r="D2685" s="38"/>
      <c r="E2685" s="38"/>
      <c r="F2685" s="533"/>
      <c r="G2685" s="38"/>
      <c r="H2685" s="38"/>
      <c r="I2685" s="38"/>
      <c r="J2685" s="38"/>
      <c r="K2685" s="533"/>
      <c r="L2685" s="38"/>
    </row>
    <row r="2686" spans="1:12" ht="15.75">
      <c r="A2686" s="533"/>
      <c r="B2686" s="38"/>
      <c r="C2686" s="38"/>
      <c r="D2686" s="38"/>
      <c r="E2686" s="38"/>
      <c r="F2686" s="533"/>
      <c r="G2686" s="38"/>
      <c r="H2686" s="38"/>
      <c r="I2686" s="38"/>
      <c r="J2686" s="38"/>
      <c r="K2686" s="533"/>
      <c r="L2686" s="38"/>
    </row>
    <row r="2687" spans="1:12" ht="15.75">
      <c r="A2687" s="532"/>
      <c r="B2687" s="38"/>
    </row>
    <row r="2688" spans="1:12" ht="15.75">
      <c r="A2688" s="532"/>
      <c r="B2688" s="38"/>
    </row>
    <row r="2689" spans="1:14" ht="15.75">
      <c r="A2689" s="532"/>
      <c r="B2689" s="38"/>
    </row>
    <row r="2690" spans="1:14" ht="15.75">
      <c r="A2690" s="532"/>
      <c r="B2690" s="38"/>
    </row>
    <row r="2691" spans="1:14" ht="15.75">
      <c r="A2691" s="532"/>
      <c r="B2691" s="38"/>
    </row>
    <row r="2692" spans="1:14" ht="15.75">
      <c r="A2692" s="532"/>
      <c r="B2692" s="38"/>
    </row>
    <row r="2693" spans="1:14" ht="15.75">
      <c r="A2693" s="532"/>
      <c r="B2693" s="38"/>
    </row>
    <row r="2694" spans="1:14" ht="15.75">
      <c r="A2694" s="532"/>
      <c r="B2694" s="38"/>
    </row>
    <row r="2695" spans="1:14" ht="15.75">
      <c r="A2695" s="532"/>
      <c r="B2695" s="38"/>
    </row>
    <row r="2696" spans="1:14" ht="15.75">
      <c r="A2696" s="532"/>
      <c r="B2696" s="38"/>
    </row>
    <row r="2697" spans="1:14" s="38" customFormat="1" ht="15.75">
      <c r="A2697" s="532"/>
    </row>
    <row r="2698" spans="1:14" s="38" customFormat="1" ht="23.25">
      <c r="A2698" s="531" t="s">
        <v>2734</v>
      </c>
    </row>
    <row r="2699" spans="1:14" ht="15.75">
      <c r="A2699" s="533" t="s">
        <v>2645</v>
      </c>
      <c r="B2699" s="38"/>
      <c r="C2699" s="38"/>
      <c r="D2699" s="38"/>
      <c r="E2699" s="38"/>
      <c r="F2699" s="533" t="s">
        <v>2646</v>
      </c>
      <c r="G2699" s="38"/>
      <c r="H2699" s="38"/>
      <c r="I2699" s="38"/>
      <c r="J2699" s="38"/>
      <c r="K2699" s="533" t="s">
        <v>2647</v>
      </c>
      <c r="L2699" s="38"/>
    </row>
    <row r="2700" spans="1:14" ht="15.75">
      <c r="A2700" s="178" t="s">
        <v>717</v>
      </c>
      <c r="B2700" t="s">
        <v>4303</v>
      </c>
      <c r="F2700" s="178" t="s">
        <v>717</v>
      </c>
      <c r="G2700" t="s">
        <v>4295</v>
      </c>
      <c r="K2700" s="178" t="s">
        <v>716</v>
      </c>
      <c r="L2700" t="s">
        <v>4309</v>
      </c>
    </row>
    <row r="2701" spans="1:14" ht="15.75">
      <c r="A2701" s="178" t="s">
        <v>717</v>
      </c>
      <c r="B2701" t="s">
        <v>4494</v>
      </c>
      <c r="K2701" s="178" t="s">
        <v>717</v>
      </c>
      <c r="L2701" t="s">
        <v>4292</v>
      </c>
    </row>
    <row r="2702" spans="1:14" ht="15.75">
      <c r="A2702" s="545" t="s">
        <v>716</v>
      </c>
      <c r="B2702" t="s">
        <v>4536</v>
      </c>
      <c r="K2702" s="178" t="s">
        <v>717</v>
      </c>
      <c r="L2702" t="s">
        <v>4411</v>
      </c>
    </row>
    <row r="2703" spans="1:14" ht="15.75">
      <c r="A2703" s="545" t="s">
        <v>716</v>
      </c>
      <c r="B2703" t="s">
        <v>4868</v>
      </c>
      <c r="K2703" s="178" t="s">
        <v>718</v>
      </c>
      <c r="L2703" t="s">
        <v>4459</v>
      </c>
    </row>
    <row r="2704" spans="1:14" ht="15.75">
      <c r="A2704" s="532"/>
      <c r="B2704" s="38"/>
      <c r="K2704" s="178" t="s">
        <v>717</v>
      </c>
      <c r="L2704" t="s">
        <v>4484</v>
      </c>
      <c r="M2704" s="38"/>
      <c r="N2704" s="38"/>
    </row>
    <row r="2705" spans="1:15" ht="15.75">
      <c r="A2705" s="532"/>
      <c r="B2705" s="38"/>
      <c r="K2705" s="178" t="s">
        <v>717</v>
      </c>
      <c r="L2705" t="s">
        <v>4547</v>
      </c>
      <c r="M2705" s="38"/>
      <c r="N2705" s="38"/>
      <c r="O2705" s="38"/>
    </row>
    <row r="2706" spans="1:15" ht="15.75">
      <c r="A2706" s="532"/>
      <c r="B2706" s="38"/>
      <c r="K2706" s="178" t="s">
        <v>717</v>
      </c>
      <c r="L2706" t="s">
        <v>4603</v>
      </c>
      <c r="M2706" s="399"/>
    </row>
    <row r="2707" spans="1:15" ht="15.75">
      <c r="A2707" s="532"/>
      <c r="B2707" s="38"/>
      <c r="K2707" s="178" t="s">
        <v>718</v>
      </c>
      <c r="L2707" t="s">
        <v>5027</v>
      </c>
    </row>
    <row r="2708" spans="1:15" ht="15.75">
      <c r="A2708" s="532"/>
      <c r="B2708" s="38"/>
      <c r="K2708" s="178"/>
    </row>
    <row r="2709" spans="1:15" ht="15.75">
      <c r="A2709" s="532"/>
      <c r="B2709" s="38"/>
      <c r="K2709" s="178"/>
    </row>
    <row r="2710" spans="1:15" ht="15.75">
      <c r="A2710" s="532"/>
      <c r="B2710" s="38"/>
      <c r="K2710" s="178"/>
    </row>
    <row r="2711" spans="1:15" ht="15.75">
      <c r="A2711" s="532"/>
      <c r="B2711" s="38"/>
      <c r="K2711" s="178"/>
    </row>
    <row r="2712" spans="1:15" ht="15.75">
      <c r="A2712" s="532"/>
      <c r="B2712" s="38"/>
      <c r="K2712" s="178"/>
    </row>
    <row r="2713" spans="1:15" ht="15.75">
      <c r="A2713" s="532"/>
      <c r="B2713" s="38"/>
      <c r="K2713" s="178"/>
    </row>
    <row r="2714" spans="1:15" ht="15.75">
      <c r="A2714" s="532"/>
      <c r="B2714" s="38"/>
      <c r="K2714" s="178"/>
    </row>
    <row r="2715" spans="1:15" ht="15.75">
      <c r="A2715" s="532"/>
      <c r="B2715" s="38"/>
      <c r="K2715" s="178"/>
    </row>
    <row r="2716" spans="1:15" ht="15.75">
      <c r="A2716" s="532"/>
      <c r="B2716" s="38"/>
      <c r="K2716" s="178"/>
    </row>
    <row r="2717" spans="1:15" ht="15.75">
      <c r="A2717" s="532"/>
      <c r="B2717" s="38"/>
      <c r="K2717" s="178"/>
    </row>
    <row r="2718" spans="1:15" ht="15.75">
      <c r="A2718" s="532"/>
      <c r="B2718" s="38"/>
      <c r="K2718" s="178"/>
    </row>
    <row r="2719" spans="1:15" ht="15.75">
      <c r="A2719" s="532"/>
      <c r="B2719" s="38"/>
      <c r="K2719" s="178"/>
    </row>
    <row r="2720" spans="1:15" ht="15.75">
      <c r="A2720" s="532"/>
      <c r="B2720" s="38"/>
      <c r="K2720" s="178"/>
    </row>
    <row r="2721" spans="1:14" ht="15.75">
      <c r="A2721" s="532"/>
      <c r="B2721" s="38"/>
      <c r="K2721" s="178"/>
    </row>
    <row r="2722" spans="1:14" ht="15.75">
      <c r="A2722" s="532"/>
      <c r="B2722" s="38"/>
      <c r="K2722" s="178"/>
    </row>
    <row r="2723" spans="1:14" ht="15.75">
      <c r="A2723" s="532"/>
      <c r="B2723" s="38"/>
      <c r="K2723" s="178"/>
    </row>
    <row r="2724" spans="1:14" ht="15.75">
      <c r="A2724" s="532"/>
      <c r="B2724" s="38"/>
      <c r="K2724" s="178"/>
    </row>
    <row r="2725" spans="1:14" ht="15.75">
      <c r="A2725" s="532"/>
      <c r="B2725" s="38"/>
    </row>
    <row r="2726" spans="1:14" ht="15.75">
      <c r="A2726" s="532"/>
      <c r="B2726" s="38"/>
    </row>
    <row r="2727" spans="1:14" ht="15.75">
      <c r="A2727" s="532"/>
      <c r="B2727" s="38"/>
    </row>
    <row r="2728" spans="1:14" s="38" customFormat="1" ht="15.75">
      <c r="A2728" s="532"/>
    </row>
    <row r="2729" spans="1:14" s="38" customFormat="1" ht="23.25">
      <c r="A2729" s="531" t="s">
        <v>3640</v>
      </c>
    </row>
    <row r="2730" spans="1:14" ht="15.75">
      <c r="A2730" s="533" t="s">
        <v>2645</v>
      </c>
      <c r="B2730" s="38"/>
      <c r="C2730" s="38"/>
      <c r="D2730" s="38"/>
      <c r="E2730" s="38"/>
      <c r="F2730" s="533" t="s">
        <v>2646</v>
      </c>
      <c r="G2730" s="38"/>
      <c r="H2730" s="38"/>
      <c r="I2730" s="38"/>
      <c r="J2730" s="38"/>
      <c r="K2730" s="533" t="s">
        <v>2647</v>
      </c>
      <c r="L2730" s="38"/>
    </row>
    <row r="2731" spans="1:14" ht="15.75">
      <c r="A2731" s="178" t="s">
        <v>716</v>
      </c>
      <c r="B2731" t="s">
        <v>4306</v>
      </c>
      <c r="F2731" s="178" t="s">
        <v>717</v>
      </c>
      <c r="G2731" t="s">
        <v>4893</v>
      </c>
      <c r="K2731" s="178" t="s">
        <v>717</v>
      </c>
      <c r="L2731" t="s">
        <v>4463</v>
      </c>
      <c r="M2731" s="38"/>
      <c r="N2731" s="38"/>
    </row>
    <row r="2732" spans="1:14" ht="15.75">
      <c r="A2732" s="545" t="s">
        <v>717</v>
      </c>
      <c r="B2732" t="s">
        <v>4717</v>
      </c>
      <c r="C2732" s="38"/>
      <c r="D2732" s="38"/>
      <c r="F2732" s="178"/>
      <c r="H2732" s="38"/>
      <c r="K2732" s="178" t="s">
        <v>716</v>
      </c>
      <c r="L2732" t="s">
        <v>5030</v>
      </c>
    </row>
    <row r="2733" spans="1:14" ht="15.75">
      <c r="A2733" s="532"/>
      <c r="B2733" s="38"/>
      <c r="F2733" s="178"/>
      <c r="K2733" s="178" t="s">
        <v>716</v>
      </c>
      <c r="L2733" t="s">
        <v>5034</v>
      </c>
    </row>
    <row r="2734" spans="1:14" ht="15.75">
      <c r="A2734" s="532"/>
      <c r="B2734" s="38"/>
      <c r="F2734" s="178"/>
      <c r="K2734" s="178" t="s">
        <v>716</v>
      </c>
      <c r="L2734" t="s">
        <v>5031</v>
      </c>
    </row>
    <row r="2735" spans="1:14" ht="15.75">
      <c r="A2735" s="532"/>
      <c r="B2735" s="38"/>
      <c r="F2735" s="178"/>
      <c r="K2735" s="178" t="s">
        <v>717</v>
      </c>
      <c r="L2735" t="s">
        <v>5156</v>
      </c>
    </row>
    <row r="2736" spans="1:14" ht="15.75">
      <c r="A2736" s="532"/>
      <c r="B2736" s="38"/>
      <c r="F2736" s="178"/>
      <c r="K2736" s="178"/>
    </row>
    <row r="2737" spans="1:11" ht="15.75">
      <c r="A2737" s="532"/>
      <c r="B2737" s="38"/>
      <c r="K2737" s="178"/>
    </row>
    <row r="2738" spans="1:11" ht="15.75">
      <c r="A2738" s="532"/>
      <c r="B2738" s="38"/>
      <c r="K2738" s="178"/>
    </row>
    <row r="2739" spans="1:11" ht="15.75">
      <c r="A2739" s="532"/>
      <c r="B2739" s="38"/>
      <c r="K2739" s="178"/>
    </row>
    <row r="2740" spans="1:11" ht="15.75">
      <c r="A2740" s="532"/>
      <c r="B2740" s="38"/>
      <c r="K2740" s="178"/>
    </row>
    <row r="2741" spans="1:11" ht="15.75">
      <c r="A2741" s="532"/>
      <c r="B2741" s="38"/>
      <c r="K2741" s="178"/>
    </row>
    <row r="2742" spans="1:11" ht="15.75">
      <c r="A2742" s="532"/>
      <c r="B2742" s="38"/>
      <c r="K2742" s="178"/>
    </row>
    <row r="2743" spans="1:11" ht="15.75">
      <c r="A2743" s="532"/>
      <c r="B2743" s="38"/>
      <c r="K2743" s="178"/>
    </row>
    <row r="2744" spans="1:11" ht="15.75">
      <c r="A2744" s="532"/>
      <c r="B2744" s="38"/>
      <c r="K2744" s="178"/>
    </row>
    <row r="2745" spans="1:11" ht="15.75">
      <c r="A2745" s="532"/>
      <c r="B2745" s="38"/>
      <c r="K2745" s="178"/>
    </row>
    <row r="2746" spans="1:11" ht="15.75">
      <c r="A2746" s="532"/>
      <c r="B2746" s="38"/>
    </row>
    <row r="2747" spans="1:11" ht="15.75">
      <c r="A2747" s="532"/>
      <c r="B2747" s="38"/>
    </row>
    <row r="2748" spans="1:11" ht="15.75">
      <c r="A2748" s="532"/>
      <c r="B2748" s="38"/>
    </row>
    <row r="2749" spans="1:11" ht="15.75">
      <c r="A2749" s="532"/>
      <c r="B2749" s="38"/>
    </row>
    <row r="2750" spans="1:11" ht="15.75">
      <c r="A2750" s="532"/>
      <c r="B2750" s="38"/>
    </row>
    <row r="2751" spans="1:11" ht="15.75">
      <c r="A2751" s="532"/>
      <c r="B2751" s="38"/>
    </row>
    <row r="2752" spans="1:11" ht="15.75">
      <c r="A2752" s="532"/>
      <c r="B2752" s="38"/>
    </row>
    <row r="2753" spans="1:15" ht="15.75">
      <c r="A2753" s="532"/>
      <c r="B2753" s="38"/>
    </row>
    <row r="2754" spans="1:15" ht="15.75">
      <c r="A2754" s="532"/>
      <c r="B2754" s="38"/>
    </row>
    <row r="2755" spans="1:15" ht="15.75">
      <c r="A2755" s="532"/>
      <c r="B2755" s="38"/>
    </row>
    <row r="2756" spans="1:15" ht="15.75">
      <c r="A2756" s="532"/>
      <c r="B2756" s="38"/>
    </row>
    <row r="2757" spans="1:15" ht="15.75">
      <c r="A2757" s="532"/>
      <c r="B2757" s="38"/>
    </row>
    <row r="2758" spans="1:15" ht="15.75">
      <c r="A2758" s="532"/>
      <c r="B2758" s="38"/>
    </row>
    <row r="2759" spans="1:15" s="38" customFormat="1" ht="15.75">
      <c r="A2759" s="532"/>
    </row>
    <row r="2760" spans="1:15" s="38" customFormat="1" ht="23.25">
      <c r="A2760" s="531" t="s">
        <v>3641</v>
      </c>
    </row>
    <row r="2761" spans="1:15" ht="15.75">
      <c r="A2761" s="533" t="s">
        <v>2645</v>
      </c>
      <c r="B2761" s="38"/>
      <c r="C2761" s="38"/>
      <c r="D2761" s="38"/>
      <c r="E2761" s="38"/>
      <c r="F2761" s="533" t="s">
        <v>2646</v>
      </c>
      <c r="G2761" s="38"/>
      <c r="H2761" s="38"/>
      <c r="I2761" s="38"/>
      <c r="J2761" s="38"/>
      <c r="K2761" s="533" t="s">
        <v>2647</v>
      </c>
      <c r="L2761" s="38"/>
    </row>
    <row r="2762" spans="1:15" ht="15.75">
      <c r="A2762" s="178" t="s">
        <v>716</v>
      </c>
      <c r="B2762" t="s">
        <v>4301</v>
      </c>
      <c r="C2762" s="38"/>
      <c r="D2762" s="38"/>
      <c r="E2762" s="38"/>
      <c r="F2762" s="178" t="s">
        <v>718</v>
      </c>
      <c r="G2762" t="s">
        <v>4295</v>
      </c>
      <c r="I2762" s="38"/>
      <c r="J2762" s="38"/>
      <c r="K2762" s="178" t="s">
        <v>717</v>
      </c>
      <c r="L2762" t="s">
        <v>4310</v>
      </c>
    </row>
    <row r="2763" spans="1:15" ht="15.75">
      <c r="A2763" s="178" t="s">
        <v>718</v>
      </c>
      <c r="B2763" t="s">
        <v>4822</v>
      </c>
      <c r="E2763" s="38"/>
      <c r="F2763" s="178" t="s">
        <v>718</v>
      </c>
      <c r="G2763" t="s">
        <v>4774</v>
      </c>
      <c r="I2763" s="38"/>
      <c r="J2763" s="38"/>
      <c r="K2763" s="178" t="s">
        <v>717</v>
      </c>
      <c r="L2763" t="s">
        <v>4400</v>
      </c>
    </row>
    <row r="2764" spans="1:15" ht="15.75">
      <c r="A2764" s="178"/>
      <c r="C2764" s="38"/>
      <c r="D2764" s="38"/>
      <c r="E2764" s="38"/>
      <c r="F2764" s="178" t="s">
        <v>718</v>
      </c>
      <c r="G2764" t="s">
        <v>4895</v>
      </c>
      <c r="J2764" s="38"/>
      <c r="K2764" s="178" t="s">
        <v>718</v>
      </c>
      <c r="L2764" t="s">
        <v>4456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4481</v>
      </c>
      <c r="M2765" s="38"/>
      <c r="N2765" s="38"/>
    </row>
    <row r="2766" spans="1:15" ht="15.75">
      <c r="A2766" s="533"/>
      <c r="B2766" s="38"/>
      <c r="C2766" s="38"/>
      <c r="D2766" s="38"/>
      <c r="E2766" s="38" t="s">
        <v>2459</v>
      </c>
      <c r="F2766" s="533"/>
      <c r="G2766" s="38"/>
      <c r="H2766" s="38"/>
      <c r="I2766" s="38"/>
      <c r="J2766" s="38"/>
      <c r="K2766" s="178" t="s">
        <v>717</v>
      </c>
      <c r="L2766" t="s">
        <v>4482</v>
      </c>
      <c r="M2766" s="38"/>
      <c r="N2766" s="38"/>
    </row>
    <row r="2767" spans="1:15" ht="15.75">
      <c r="A2767" s="533"/>
      <c r="B2767" s="38"/>
      <c r="C2767" s="38"/>
      <c r="D2767" s="38"/>
      <c r="E2767" s="38"/>
      <c r="F2767" s="533"/>
      <c r="G2767" s="38"/>
      <c r="H2767" s="38"/>
      <c r="I2767" s="38"/>
      <c r="J2767" s="38"/>
      <c r="K2767" s="178" t="s">
        <v>717</v>
      </c>
      <c r="L2767" t="s">
        <v>4483</v>
      </c>
      <c r="M2767" s="38"/>
      <c r="N2767" s="38"/>
    </row>
    <row r="2768" spans="1:15" ht="15.75">
      <c r="A2768" s="533"/>
      <c r="B2768" s="38"/>
      <c r="C2768" s="38"/>
      <c r="D2768" s="38"/>
      <c r="E2768" s="38"/>
      <c r="F2768" s="533"/>
      <c r="G2768" s="38"/>
      <c r="H2768" s="38"/>
      <c r="I2768" s="38"/>
      <c r="J2768" s="38"/>
      <c r="K2768" s="178" t="s">
        <v>718</v>
      </c>
      <c r="L2768" t="s">
        <v>4555</v>
      </c>
      <c r="M2768" s="38"/>
      <c r="N2768" s="38"/>
      <c r="O2768" s="38"/>
    </row>
    <row r="2769" spans="1:12" ht="15.75">
      <c r="A2769" s="533"/>
      <c r="B2769" s="38"/>
      <c r="C2769" s="38"/>
      <c r="D2769" s="38"/>
      <c r="E2769" s="38"/>
      <c r="F2769" s="533"/>
      <c r="G2769" s="38"/>
      <c r="H2769" s="38"/>
      <c r="I2769" s="38"/>
      <c r="J2769" s="38"/>
      <c r="K2769" s="178" t="s">
        <v>717</v>
      </c>
      <c r="L2769" t="s">
        <v>4708</v>
      </c>
    </row>
    <row r="2770" spans="1:12" ht="15.75">
      <c r="A2770" s="533"/>
      <c r="B2770" s="38"/>
      <c r="C2770" s="38"/>
      <c r="D2770" s="38"/>
      <c r="E2770" s="38"/>
      <c r="F2770" s="533"/>
      <c r="G2770" s="38"/>
      <c r="H2770" s="38"/>
      <c r="I2770" s="38"/>
      <c r="J2770" s="38"/>
      <c r="K2770" s="178" t="s">
        <v>716</v>
      </c>
      <c r="L2770" t="s">
        <v>4775</v>
      </c>
    </row>
    <row r="2771" spans="1:12" ht="15.75">
      <c r="A2771" s="533"/>
      <c r="B2771" s="38"/>
      <c r="C2771" s="38"/>
      <c r="D2771" s="38"/>
      <c r="E2771" s="38"/>
      <c r="F2771" s="533"/>
      <c r="G2771" s="38"/>
      <c r="H2771" s="38"/>
      <c r="I2771" s="38"/>
      <c r="J2771" s="38"/>
      <c r="K2771" s="178" t="s">
        <v>716</v>
      </c>
      <c r="L2771" t="s">
        <v>5181</v>
      </c>
    </row>
    <row r="2772" spans="1:12" ht="15.75">
      <c r="A2772" s="533"/>
      <c r="B2772" s="38"/>
      <c r="C2772" s="38"/>
      <c r="D2772" s="38"/>
      <c r="E2772" s="38"/>
      <c r="F2772" s="533"/>
      <c r="G2772" s="38"/>
      <c r="H2772" s="38"/>
      <c r="I2772" s="38"/>
      <c r="J2772" s="38"/>
      <c r="K2772" s="533"/>
      <c r="L2772" s="38"/>
    </row>
    <row r="2773" spans="1:12" ht="15.75">
      <c r="A2773" s="533"/>
      <c r="B2773" s="38"/>
      <c r="C2773" s="38"/>
      <c r="D2773" s="38"/>
      <c r="E2773" s="38"/>
      <c r="F2773" s="533"/>
      <c r="G2773" s="38"/>
      <c r="H2773" s="38"/>
      <c r="I2773" s="38"/>
      <c r="J2773" s="38"/>
      <c r="K2773" s="533"/>
      <c r="L2773" s="38"/>
    </row>
    <row r="2774" spans="1:12" ht="15.75">
      <c r="A2774" s="532"/>
      <c r="B2774" s="38"/>
    </row>
    <row r="2775" spans="1:12" ht="15.75">
      <c r="A2775" s="532"/>
      <c r="B2775" s="38"/>
    </row>
    <row r="2776" spans="1:12" ht="15.75">
      <c r="A2776" s="532"/>
      <c r="B2776" s="38"/>
    </row>
    <row r="2777" spans="1:12" ht="15.75">
      <c r="A2777" s="532"/>
      <c r="B2777" s="38"/>
    </row>
    <row r="2778" spans="1:12" ht="15.75">
      <c r="A2778" s="532"/>
      <c r="B2778" s="38"/>
    </row>
    <row r="2779" spans="1:12" ht="15.75">
      <c r="A2779" s="532"/>
      <c r="B2779" s="38"/>
    </row>
    <row r="2780" spans="1:12" ht="15.75">
      <c r="A2780" s="532"/>
      <c r="B2780" s="38"/>
    </row>
    <row r="2781" spans="1:12" ht="15.75">
      <c r="A2781" s="532"/>
      <c r="B2781" s="38"/>
    </row>
    <row r="2782" spans="1:12" ht="15.75">
      <c r="A2782" s="532"/>
      <c r="B2782" s="38"/>
    </row>
    <row r="2783" spans="1:12" ht="15.75">
      <c r="A2783" s="532"/>
      <c r="B2783" s="38"/>
    </row>
    <row r="2784" spans="1:12" ht="15.75">
      <c r="A2784" s="532"/>
      <c r="B2784" s="38"/>
    </row>
    <row r="2785" spans="1:12" ht="15.75">
      <c r="A2785" s="532"/>
      <c r="B2785" s="38"/>
    </row>
    <row r="2786" spans="1:12" ht="15.75">
      <c r="A2786" s="532"/>
      <c r="B2786" s="38"/>
    </row>
    <row r="2787" spans="1:12" ht="15.75">
      <c r="A2787" s="532"/>
      <c r="B2787" s="38"/>
    </row>
    <row r="2788" spans="1:12" ht="15.75">
      <c r="A2788" s="532"/>
      <c r="B2788" s="38"/>
    </row>
    <row r="2789" spans="1:12" ht="15.75">
      <c r="A2789" s="532"/>
      <c r="B2789" s="38"/>
    </row>
    <row r="2790" spans="1:12" s="38" customFormat="1" ht="15.75">
      <c r="A2790" s="532"/>
    </row>
    <row r="2791" spans="1:12" s="38" customFormat="1" ht="23.25">
      <c r="A2791" s="531" t="s">
        <v>154</v>
      </c>
    </row>
    <row r="2792" spans="1:12" ht="15.75">
      <c r="A2792" s="533" t="s">
        <v>2645</v>
      </c>
      <c r="B2792" s="38"/>
      <c r="C2792" s="38"/>
      <c r="D2792" s="38"/>
      <c r="E2792" s="38"/>
      <c r="F2792" s="533" t="s">
        <v>2646</v>
      </c>
      <c r="G2792" s="38"/>
      <c r="H2792" s="38"/>
      <c r="I2792" s="38"/>
      <c r="J2792" s="38"/>
      <c r="K2792" s="533" t="s">
        <v>2647</v>
      </c>
      <c r="L2792" s="38"/>
    </row>
    <row r="2793" spans="1:12" ht="15.75">
      <c r="A2793" s="178"/>
      <c r="F2793" s="178" t="s">
        <v>718</v>
      </c>
      <c r="G2793" t="s">
        <v>4558</v>
      </c>
      <c r="H2793" s="38"/>
      <c r="I2793" s="38"/>
      <c r="J2793" s="38"/>
      <c r="K2793" s="178" t="s">
        <v>716</v>
      </c>
      <c r="L2793" t="s">
        <v>4451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2"/>
      <c r="B2816" s="38"/>
    </row>
    <row r="2817" spans="1:14" ht="15.75">
      <c r="A2817" s="532"/>
      <c r="B2817" s="38"/>
    </row>
    <row r="2818" spans="1:14" ht="15.75">
      <c r="A2818" s="532"/>
      <c r="B2818" s="38"/>
    </row>
    <row r="2819" spans="1:14" ht="15.75">
      <c r="A2819" s="532"/>
      <c r="B2819" s="38"/>
    </row>
    <row r="2820" spans="1:14" ht="15.75">
      <c r="A2820" s="532"/>
      <c r="B2820" s="38"/>
    </row>
    <row r="2821" spans="1:14" ht="15.75">
      <c r="A2821" s="532"/>
      <c r="B2821" s="38"/>
    </row>
    <row r="2822" spans="1:14" s="38" customFormat="1" ht="23.25">
      <c r="A2822" s="531" t="s">
        <v>2210</v>
      </c>
    </row>
    <row r="2823" spans="1:14" s="38" customFormat="1" ht="15.75">
      <c r="A2823" s="533" t="s">
        <v>2645</v>
      </c>
      <c r="F2823" s="533" t="s">
        <v>2646</v>
      </c>
      <c r="K2823" s="533" t="s">
        <v>2647</v>
      </c>
    </row>
    <row r="2824" spans="1:14" s="38" customFormat="1" ht="15.75">
      <c r="A2824" s="178" t="s">
        <v>717</v>
      </c>
      <c r="B2824" t="s">
        <v>4302</v>
      </c>
      <c r="F2824" s="533"/>
      <c r="K2824" s="178" t="s">
        <v>717</v>
      </c>
      <c r="L2824" t="s">
        <v>4288</v>
      </c>
      <c r="M2824"/>
      <c r="N2824"/>
    </row>
    <row r="2825" spans="1:14" s="38" customFormat="1" ht="15.75">
      <c r="A2825" s="545" t="s">
        <v>716</v>
      </c>
      <c r="B2825" t="s">
        <v>4812</v>
      </c>
      <c r="F2825" s="533"/>
      <c r="K2825" s="178" t="s">
        <v>717</v>
      </c>
      <c r="L2825" t="s">
        <v>4289</v>
      </c>
      <c r="M2825"/>
      <c r="N2825"/>
    </row>
    <row r="2826" spans="1:14" s="38" customFormat="1" ht="15.75">
      <c r="A2826" s="533"/>
      <c r="F2826" s="533"/>
      <c r="K2826" s="178" t="s">
        <v>718</v>
      </c>
      <c r="L2826" t="s">
        <v>4490</v>
      </c>
    </row>
    <row r="2827" spans="1:14" s="38" customFormat="1" ht="15.75">
      <c r="A2827" s="533"/>
      <c r="F2827" s="533"/>
      <c r="K2827" s="178" t="s">
        <v>718</v>
      </c>
      <c r="L2827" t="s">
        <v>4876</v>
      </c>
      <c r="M2827"/>
      <c r="N2827"/>
    </row>
    <row r="2828" spans="1:14" s="38" customFormat="1" ht="15.75">
      <c r="A2828" s="533"/>
      <c r="F2828" s="533"/>
      <c r="K2828" s="533"/>
    </row>
    <row r="2829" spans="1:14" s="38" customFormat="1" ht="15.75">
      <c r="A2829" s="533"/>
      <c r="F2829" s="533"/>
      <c r="K2829" s="533"/>
    </row>
    <row r="2830" spans="1:14" s="38" customFormat="1" ht="15.75">
      <c r="A2830" s="533"/>
      <c r="F2830" s="533"/>
      <c r="K2830" s="533"/>
    </row>
    <row r="2831" spans="1:14" s="38" customFormat="1" ht="15.75">
      <c r="A2831" s="533"/>
      <c r="F2831" s="533"/>
      <c r="K2831" s="533"/>
    </row>
    <row r="2832" spans="1:14" s="38" customFormat="1" ht="15.75">
      <c r="A2832" s="533"/>
      <c r="F2832" s="533"/>
      <c r="K2832" s="533"/>
    </row>
    <row r="2833" spans="1:11" s="38" customFormat="1" ht="15.75">
      <c r="A2833" s="533"/>
      <c r="F2833" s="533"/>
      <c r="K2833" s="533"/>
    </row>
    <row r="2834" spans="1:11" s="38" customFormat="1" ht="15.75">
      <c r="A2834" s="533"/>
      <c r="F2834" s="533"/>
      <c r="K2834" s="533"/>
    </row>
    <row r="2835" spans="1:11" s="38" customFormat="1" ht="15.75">
      <c r="A2835" s="533"/>
      <c r="F2835" s="533"/>
      <c r="K2835" s="533"/>
    </row>
    <row r="2836" spans="1:11" s="38" customFormat="1" ht="15.75">
      <c r="A2836" s="533"/>
      <c r="F2836" s="533"/>
      <c r="K2836" s="533"/>
    </row>
    <row r="2837" spans="1:11" s="38" customFormat="1" ht="15.75">
      <c r="A2837" s="533"/>
      <c r="F2837" s="533"/>
      <c r="K2837" s="533"/>
    </row>
    <row r="2838" spans="1:11" s="38" customFormat="1" ht="15.75">
      <c r="A2838" s="533"/>
      <c r="F2838" s="533"/>
      <c r="K2838" s="533"/>
    </row>
    <row r="2839" spans="1:11" s="38" customFormat="1" ht="15.75">
      <c r="A2839" s="533"/>
      <c r="F2839" s="533"/>
      <c r="K2839" s="533"/>
    </row>
    <row r="2840" spans="1:11" s="38" customFormat="1" ht="15.75">
      <c r="A2840" s="533"/>
      <c r="F2840" s="533"/>
      <c r="K2840" s="533"/>
    </row>
    <row r="2841" spans="1:11" s="38" customFormat="1" ht="15.75">
      <c r="A2841" s="533"/>
      <c r="F2841" s="533"/>
      <c r="K2841" s="533"/>
    </row>
    <row r="2842" spans="1:11" s="38" customFormat="1" ht="15.75">
      <c r="A2842" s="533"/>
      <c r="F2842" s="533"/>
      <c r="K2842" s="533"/>
    </row>
    <row r="2843" spans="1:11" s="38" customFormat="1" ht="15.75">
      <c r="A2843" s="533"/>
      <c r="F2843" s="533"/>
      <c r="K2843" s="533"/>
    </row>
    <row r="2844" spans="1:11" s="38" customFormat="1" ht="15.75">
      <c r="A2844" s="533"/>
      <c r="F2844" s="533"/>
      <c r="K2844" s="533"/>
    </row>
    <row r="2845" spans="1:11" s="38" customFormat="1" ht="15.75">
      <c r="A2845" s="533"/>
      <c r="F2845" s="533"/>
      <c r="K2845" s="533"/>
    </row>
    <row r="2846" spans="1:11" s="38" customFormat="1" ht="15.75">
      <c r="A2846" s="533"/>
      <c r="F2846" s="533"/>
      <c r="K2846" s="533"/>
    </row>
    <row r="2847" spans="1:11" s="38" customFormat="1" ht="15.75">
      <c r="A2847" s="533"/>
      <c r="F2847" s="533"/>
      <c r="K2847" s="533"/>
    </row>
    <row r="2848" spans="1:11" s="38" customFormat="1" ht="15.75">
      <c r="A2848" s="532"/>
    </row>
    <row r="2849" spans="1:14" s="38" customFormat="1" ht="15.75">
      <c r="A2849" s="532"/>
    </row>
    <row r="2850" spans="1:14" s="38" customFormat="1" ht="15.75">
      <c r="A2850" s="532"/>
    </row>
    <row r="2851" spans="1:14" s="38" customFormat="1" ht="15.75">
      <c r="A2851" s="532"/>
    </row>
    <row r="2852" spans="1:14" s="38" customFormat="1" ht="15.75">
      <c r="A2852" s="532"/>
    </row>
    <row r="2853" spans="1:14" ht="23.25">
      <c r="A2853" s="531" t="s">
        <v>669</v>
      </c>
      <c r="B2853" s="38"/>
    </row>
    <row r="2854" spans="1:14" ht="15.75">
      <c r="A2854" s="533" t="s">
        <v>2645</v>
      </c>
      <c r="B2854" s="38"/>
      <c r="C2854" s="38"/>
      <c r="D2854" s="38"/>
      <c r="E2854" s="38"/>
      <c r="F2854" s="533" t="s">
        <v>2646</v>
      </c>
      <c r="G2854" s="38"/>
      <c r="H2854" s="38"/>
      <c r="I2854" s="38"/>
      <c r="J2854" s="38"/>
      <c r="K2854" s="533" t="s">
        <v>2647</v>
      </c>
      <c r="L2854" s="38"/>
    </row>
    <row r="2855" spans="1:14" ht="15.75">
      <c r="A2855" s="178" t="s">
        <v>718</v>
      </c>
      <c r="B2855" t="s">
        <v>4396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4486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4708</v>
      </c>
    </row>
    <row r="2857" spans="1:14" ht="15.75">
      <c r="A2857" s="533"/>
      <c r="B2857" s="38"/>
      <c r="C2857" s="38"/>
      <c r="D2857" s="38"/>
      <c r="E2857" s="38"/>
      <c r="F2857" s="533"/>
      <c r="G2857" s="38"/>
      <c r="H2857" s="38"/>
      <c r="I2857" s="38"/>
      <c r="J2857" s="38"/>
      <c r="K2857" s="178" t="s">
        <v>718</v>
      </c>
      <c r="L2857" t="s">
        <v>4766</v>
      </c>
      <c r="M2857" s="399"/>
    </row>
    <row r="2858" spans="1:14" ht="15.75">
      <c r="A2858" s="533"/>
      <c r="B2858" s="38"/>
      <c r="C2858" s="38"/>
      <c r="D2858" s="38"/>
      <c r="E2858" s="38"/>
      <c r="F2858" s="533"/>
      <c r="G2858" s="38"/>
      <c r="H2858" s="38"/>
      <c r="I2858" s="38"/>
      <c r="J2858" s="38"/>
      <c r="K2858" s="178" t="s">
        <v>718</v>
      </c>
      <c r="L2858" t="s">
        <v>4984</v>
      </c>
    </row>
    <row r="2859" spans="1:14" ht="15.75">
      <c r="A2859" s="533"/>
      <c r="B2859" s="38"/>
      <c r="C2859" s="38"/>
      <c r="D2859" s="38"/>
      <c r="E2859" s="38"/>
      <c r="F2859" s="533"/>
      <c r="G2859" s="38"/>
      <c r="H2859" s="38"/>
      <c r="I2859" s="38"/>
      <c r="J2859" s="38"/>
      <c r="K2859" s="178"/>
    </row>
    <row r="2860" spans="1:14" ht="15.75">
      <c r="A2860" s="533"/>
      <c r="B2860" s="38"/>
      <c r="C2860" s="38"/>
      <c r="D2860" s="38"/>
      <c r="E2860" s="38"/>
      <c r="F2860" s="533"/>
      <c r="G2860" s="38"/>
      <c r="H2860" s="38"/>
      <c r="I2860" s="38"/>
      <c r="J2860" s="38"/>
      <c r="K2860" s="178"/>
    </row>
    <row r="2861" spans="1:14" ht="15.75">
      <c r="A2861" s="533"/>
      <c r="B2861" s="38"/>
      <c r="C2861" s="38"/>
      <c r="D2861" s="38"/>
      <c r="E2861" s="38"/>
      <c r="F2861" s="533"/>
      <c r="G2861" s="38"/>
      <c r="H2861" s="38"/>
      <c r="I2861" s="38"/>
      <c r="J2861" s="38"/>
      <c r="K2861" s="178"/>
    </row>
    <row r="2862" spans="1:14" ht="15.75">
      <c r="A2862" s="533"/>
      <c r="B2862" s="38"/>
      <c r="C2862" s="38"/>
      <c r="D2862" s="38"/>
      <c r="E2862" s="38"/>
      <c r="F2862" s="533"/>
      <c r="G2862" s="38"/>
      <c r="H2862" s="38"/>
      <c r="I2862" s="38"/>
      <c r="J2862" s="38"/>
      <c r="K2862" s="178"/>
    </row>
    <row r="2863" spans="1:14" ht="15.75">
      <c r="A2863" s="533"/>
      <c r="B2863" s="38"/>
      <c r="C2863" s="38"/>
      <c r="D2863" s="38"/>
      <c r="E2863" s="38"/>
      <c r="F2863" s="533"/>
      <c r="G2863" s="38"/>
      <c r="H2863" s="38"/>
      <c r="I2863" s="38"/>
      <c r="J2863" s="38"/>
      <c r="K2863" s="178"/>
    </row>
    <row r="2864" spans="1:14" ht="15.75">
      <c r="A2864" s="533"/>
      <c r="B2864" s="38"/>
      <c r="C2864" s="38"/>
      <c r="D2864" s="38"/>
      <c r="E2864" s="38"/>
      <c r="F2864" s="533"/>
      <c r="G2864" s="38"/>
      <c r="H2864" s="38"/>
      <c r="I2864" s="38"/>
      <c r="J2864" s="38"/>
      <c r="K2864" s="178"/>
    </row>
    <row r="2865" spans="1:12" ht="15.75">
      <c r="A2865" s="533"/>
      <c r="B2865" s="38"/>
      <c r="C2865" s="38"/>
      <c r="D2865" s="38"/>
      <c r="E2865" s="38"/>
      <c r="F2865" s="533"/>
      <c r="G2865" s="38"/>
      <c r="H2865" s="38"/>
      <c r="I2865" s="38"/>
      <c r="J2865" s="38"/>
      <c r="K2865" s="178"/>
    </row>
    <row r="2866" spans="1:12" ht="15.75">
      <c r="A2866" s="533"/>
      <c r="B2866" s="38"/>
      <c r="C2866" s="38"/>
      <c r="D2866" s="38"/>
      <c r="E2866" s="38"/>
      <c r="F2866" s="533"/>
      <c r="G2866" s="38"/>
      <c r="H2866" s="38"/>
      <c r="I2866" s="38"/>
      <c r="J2866" s="38"/>
      <c r="K2866" s="533"/>
      <c r="L2866" s="38"/>
    </row>
    <row r="2867" spans="1:12" ht="15.75">
      <c r="A2867" s="533"/>
      <c r="B2867" s="38"/>
      <c r="C2867" s="38"/>
      <c r="D2867" s="38"/>
      <c r="E2867" s="38"/>
      <c r="F2867" s="533"/>
      <c r="G2867" s="38"/>
      <c r="H2867" s="38"/>
      <c r="I2867" s="38"/>
      <c r="J2867" s="38"/>
      <c r="K2867" s="533"/>
      <c r="L2867" s="38"/>
    </row>
    <row r="2868" spans="1:12" ht="15.75">
      <c r="A2868" s="533"/>
      <c r="B2868" s="38"/>
      <c r="C2868" s="38"/>
      <c r="D2868" s="38"/>
      <c r="E2868" s="38"/>
      <c r="F2868" s="533"/>
      <c r="G2868" s="38"/>
      <c r="H2868" s="38"/>
      <c r="I2868" s="38"/>
      <c r="J2868" s="38"/>
      <c r="K2868" s="533"/>
      <c r="L2868" s="38"/>
    </row>
    <row r="2869" spans="1:12" ht="15.75">
      <c r="A2869" s="533"/>
      <c r="B2869" s="38"/>
      <c r="C2869" s="38"/>
      <c r="D2869" s="38"/>
      <c r="E2869" s="38"/>
      <c r="F2869" s="533"/>
      <c r="G2869" s="38"/>
      <c r="H2869" s="38"/>
      <c r="I2869" s="38"/>
      <c r="J2869" s="38"/>
      <c r="K2869" s="533"/>
      <c r="L2869" s="38"/>
    </row>
    <row r="2870" spans="1:12" ht="15.75">
      <c r="A2870" s="533"/>
      <c r="B2870" s="38"/>
      <c r="C2870" s="38"/>
      <c r="D2870" s="38"/>
      <c r="E2870" s="38"/>
      <c r="F2870" s="533"/>
      <c r="G2870" s="38"/>
      <c r="H2870" s="38"/>
      <c r="I2870" s="38"/>
      <c r="J2870" s="38"/>
      <c r="K2870" s="533"/>
      <c r="L2870" s="38"/>
    </row>
    <row r="2871" spans="1:12" ht="15.75">
      <c r="A2871" s="533"/>
      <c r="B2871" s="38"/>
      <c r="C2871" s="38"/>
      <c r="D2871" s="38"/>
      <c r="E2871" s="38"/>
      <c r="F2871" s="533"/>
      <c r="G2871" s="38"/>
      <c r="H2871" s="38"/>
      <c r="I2871" s="38"/>
      <c r="J2871" s="38"/>
      <c r="K2871" s="533"/>
      <c r="L2871" s="38"/>
    </row>
    <row r="2872" spans="1:12" ht="15.75">
      <c r="A2872" s="533"/>
      <c r="B2872" s="38"/>
      <c r="C2872" s="38"/>
      <c r="D2872" s="38"/>
      <c r="E2872" s="38"/>
      <c r="F2872" s="533"/>
      <c r="G2872" s="38"/>
      <c r="H2872" s="38"/>
      <c r="I2872" s="38"/>
      <c r="J2872" s="38"/>
      <c r="K2872" s="533"/>
      <c r="L2872" s="38"/>
    </row>
    <row r="2873" spans="1:12" ht="15.75">
      <c r="A2873" s="533"/>
      <c r="B2873" s="38"/>
      <c r="C2873" s="38"/>
      <c r="D2873" s="38"/>
      <c r="E2873" s="38"/>
      <c r="F2873" s="533"/>
      <c r="G2873" s="38"/>
      <c r="H2873" s="38"/>
      <c r="I2873" s="38"/>
      <c r="J2873" s="38"/>
      <c r="K2873" s="533"/>
      <c r="L2873" s="38"/>
    </row>
    <row r="2874" spans="1:12" ht="15.75">
      <c r="A2874" s="533"/>
      <c r="B2874" s="38"/>
      <c r="C2874" s="38"/>
      <c r="D2874" s="38"/>
      <c r="E2874" s="38"/>
      <c r="F2874" s="533"/>
      <c r="G2874" s="38"/>
      <c r="H2874" s="38"/>
      <c r="I2874" s="38"/>
      <c r="J2874" s="38"/>
      <c r="K2874" s="533"/>
      <c r="L2874" s="38"/>
    </row>
    <row r="2875" spans="1:12" s="38" customFormat="1" ht="15.75">
      <c r="A2875" s="532"/>
    </row>
    <row r="2876" spans="1:12" s="38" customFormat="1" ht="15.75">
      <c r="A2876" s="532"/>
    </row>
    <row r="2877" spans="1:12" s="38" customFormat="1" ht="15.75">
      <c r="A2877" s="532"/>
    </row>
    <row r="2878" spans="1:12" s="38" customFormat="1" ht="15.75">
      <c r="A2878" s="532"/>
    </row>
    <row r="2879" spans="1:12" s="38" customFormat="1" ht="15.75">
      <c r="A2879" s="532"/>
    </row>
    <row r="2880" spans="1:12" s="38" customFormat="1" ht="15.75">
      <c r="A2880" s="532"/>
    </row>
    <row r="2881" spans="1:12" s="38" customFormat="1" ht="15.75">
      <c r="A2881" s="532"/>
    </row>
    <row r="2882" spans="1:12" s="38" customFormat="1" ht="15.75">
      <c r="A2882" s="532"/>
    </row>
    <row r="2883" spans="1:12" s="38" customFormat="1" ht="15.75">
      <c r="A2883" s="532"/>
    </row>
    <row r="2884" spans="1:12" s="38" customFormat="1" ht="23.25">
      <c r="A2884" s="531" t="s">
        <v>2723</v>
      </c>
    </row>
    <row r="2885" spans="1:12" ht="15.75">
      <c r="A2885" s="533" t="s">
        <v>2645</v>
      </c>
      <c r="B2885" s="38"/>
      <c r="C2885" s="38"/>
      <c r="D2885" s="38"/>
      <c r="E2885" s="38"/>
      <c r="F2885" s="533" t="s">
        <v>2646</v>
      </c>
      <c r="G2885" s="38"/>
      <c r="H2885" s="38"/>
      <c r="I2885" s="38"/>
      <c r="J2885" s="38"/>
      <c r="K2885" s="533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4558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3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3"/>
      <c r="G2888" s="38"/>
      <c r="H2888" s="38"/>
      <c r="I2888" s="38"/>
      <c r="J2888" s="38"/>
      <c r="K2888" s="178"/>
    </row>
    <row r="2889" spans="1:12" ht="15.75">
      <c r="A2889" s="533"/>
      <c r="B2889" s="38"/>
      <c r="C2889" s="38"/>
      <c r="D2889" s="38"/>
      <c r="E2889" s="38"/>
      <c r="F2889" s="533"/>
      <c r="G2889" s="38"/>
      <c r="H2889" s="38"/>
      <c r="I2889" s="38"/>
      <c r="J2889" s="38"/>
      <c r="K2889" s="178"/>
    </row>
    <row r="2890" spans="1:12" ht="15.75">
      <c r="A2890" s="533"/>
      <c r="B2890" s="38"/>
      <c r="C2890" s="38"/>
      <c r="D2890" s="38"/>
      <c r="E2890" s="38"/>
      <c r="F2890" s="533"/>
      <c r="G2890" s="38"/>
      <c r="H2890" s="38"/>
      <c r="I2890" s="38"/>
      <c r="J2890" s="38"/>
      <c r="K2890" s="178"/>
    </row>
    <row r="2891" spans="1:12" ht="15.75">
      <c r="A2891" s="533"/>
      <c r="B2891" s="38"/>
      <c r="C2891" s="38"/>
      <c r="D2891" s="38"/>
      <c r="E2891" s="38"/>
      <c r="F2891" s="533"/>
      <c r="G2891" s="38"/>
      <c r="H2891" s="38"/>
      <c r="I2891" s="38"/>
      <c r="J2891" s="38"/>
      <c r="K2891" s="178"/>
    </row>
    <row r="2892" spans="1:12" ht="15.75">
      <c r="A2892" s="533"/>
      <c r="B2892" s="38"/>
      <c r="C2892" s="38"/>
      <c r="D2892" s="38"/>
      <c r="E2892" s="38"/>
      <c r="F2892" s="533"/>
      <c r="G2892" s="38"/>
      <c r="H2892" s="38"/>
      <c r="I2892" s="38"/>
      <c r="J2892" s="38"/>
      <c r="K2892" s="178"/>
    </row>
    <row r="2893" spans="1:12" ht="15.75">
      <c r="A2893" s="533"/>
      <c r="B2893" s="38"/>
      <c r="C2893" s="38"/>
      <c r="D2893" s="38"/>
      <c r="E2893" s="38"/>
      <c r="F2893" s="533"/>
      <c r="G2893" s="38"/>
      <c r="H2893" s="38"/>
      <c r="I2893" s="38"/>
      <c r="J2893" s="38"/>
      <c r="K2893" s="178"/>
    </row>
    <row r="2894" spans="1:12" ht="15.75">
      <c r="A2894" s="533"/>
      <c r="B2894" s="38"/>
      <c r="C2894" s="38"/>
      <c r="D2894" s="38"/>
      <c r="E2894" s="38"/>
      <c r="F2894" s="533"/>
      <c r="G2894" s="38"/>
      <c r="H2894" s="38"/>
      <c r="I2894" s="38"/>
      <c r="J2894" s="38"/>
      <c r="K2894" s="178"/>
    </row>
    <row r="2895" spans="1:12" ht="15.75">
      <c r="A2895" s="533"/>
      <c r="B2895" s="38"/>
      <c r="C2895" s="38"/>
      <c r="D2895" s="38"/>
      <c r="E2895" s="38"/>
      <c r="F2895" s="533"/>
      <c r="G2895" s="38"/>
      <c r="H2895" s="38"/>
      <c r="I2895" s="38"/>
      <c r="J2895" s="38"/>
      <c r="K2895" s="533"/>
      <c r="L2895" s="38"/>
    </row>
    <row r="2896" spans="1:12" ht="15.75">
      <c r="A2896" s="533"/>
      <c r="B2896" s="38"/>
      <c r="C2896" s="38"/>
      <c r="D2896" s="38"/>
      <c r="E2896" s="38"/>
      <c r="F2896" s="533"/>
      <c r="G2896" s="38"/>
      <c r="H2896" s="38"/>
      <c r="I2896" s="38"/>
      <c r="J2896" s="38"/>
      <c r="K2896" s="533"/>
      <c r="L2896" s="38"/>
    </row>
    <row r="2897" spans="1:12" ht="15.75">
      <c r="A2897" s="533"/>
      <c r="B2897" s="38"/>
      <c r="C2897" s="38"/>
      <c r="D2897" s="38"/>
      <c r="E2897" s="38"/>
      <c r="F2897" s="533"/>
      <c r="G2897" s="38"/>
      <c r="H2897" s="38"/>
      <c r="I2897" s="38"/>
      <c r="J2897" s="38"/>
      <c r="K2897" s="533"/>
      <c r="L2897" s="38"/>
    </row>
    <row r="2898" spans="1:12" ht="15.75">
      <c r="A2898" s="532"/>
      <c r="B2898" s="38"/>
    </row>
    <row r="2899" spans="1:12" ht="15.75">
      <c r="A2899" s="532"/>
      <c r="B2899" s="38"/>
    </row>
    <row r="2900" spans="1:12" ht="15.75">
      <c r="A2900" s="532"/>
      <c r="B2900" s="38"/>
    </row>
    <row r="2901" spans="1:12" ht="15.75">
      <c r="A2901" s="532"/>
      <c r="B2901" s="38"/>
    </row>
    <row r="2902" spans="1:12" ht="15.75">
      <c r="A2902" s="532"/>
      <c r="B2902" s="38"/>
    </row>
    <row r="2903" spans="1:12" ht="15.75">
      <c r="A2903" s="532"/>
      <c r="B2903" s="38"/>
    </row>
    <row r="2904" spans="1:12" ht="15.75">
      <c r="A2904" s="532"/>
      <c r="B2904" s="38"/>
    </row>
    <row r="2905" spans="1:12" ht="15.75">
      <c r="A2905" s="532"/>
      <c r="B2905" s="38"/>
    </row>
    <row r="2906" spans="1:12" ht="15.75">
      <c r="A2906" s="532"/>
      <c r="B2906" s="38"/>
    </row>
    <row r="2907" spans="1:12" ht="15.75">
      <c r="A2907" s="532"/>
      <c r="B2907" s="38"/>
    </row>
    <row r="2908" spans="1:12" ht="15.75">
      <c r="A2908" s="532"/>
      <c r="B2908" s="38"/>
    </row>
    <row r="2909" spans="1:12">
      <c r="A2909" s="3"/>
    </row>
    <row r="2910" spans="1:12">
      <c r="A2910" s="3"/>
    </row>
    <row r="2911" spans="1:12" ht="15.75">
      <c r="A2911" s="532"/>
      <c r="B2911" s="38"/>
    </row>
    <row r="2912" spans="1:12" ht="15.75">
      <c r="A2912" s="532"/>
      <c r="B2912" s="38"/>
    </row>
    <row r="2913" spans="1:12" ht="15.75">
      <c r="A2913" s="532"/>
      <c r="B2913" s="38"/>
    </row>
    <row r="2914" spans="1:12" s="38" customFormat="1" ht="15.75">
      <c r="A2914" s="532"/>
    </row>
    <row r="2915" spans="1:12" s="38" customFormat="1" ht="23.25">
      <c r="A2915" s="531" t="s">
        <v>944</v>
      </c>
    </row>
    <row r="2916" spans="1:12" ht="15.75">
      <c r="A2916" s="533" t="s">
        <v>2645</v>
      </c>
      <c r="B2916" s="38"/>
      <c r="C2916" s="38"/>
      <c r="D2916" s="38"/>
      <c r="E2916" s="38"/>
      <c r="F2916" s="533" t="s">
        <v>2646</v>
      </c>
      <c r="G2916" s="38"/>
      <c r="H2916" s="38"/>
      <c r="I2916" s="38"/>
      <c r="J2916" s="38"/>
      <c r="K2916" s="533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2"/>
      <c r="B2942" s="38"/>
      <c r="C2942" s="38"/>
      <c r="D2942" s="38"/>
      <c r="E2942" s="38"/>
      <c r="F2942" s="38"/>
    </row>
    <row r="2943" spans="1:11" ht="15.75">
      <c r="A2943" s="532"/>
      <c r="B2943" s="38"/>
      <c r="C2943" s="38"/>
      <c r="D2943" s="38"/>
      <c r="E2943" s="38"/>
      <c r="F2943" s="38"/>
    </row>
    <row r="2944" spans="1:11" ht="15.75">
      <c r="A2944" s="532"/>
      <c r="B2944" s="38"/>
      <c r="C2944" s="38"/>
      <c r="D2944" s="38"/>
      <c r="E2944" s="38"/>
      <c r="F2944" s="38"/>
    </row>
    <row r="2945" spans="1:12" s="38" customFormat="1" ht="15.75">
      <c r="A2945" s="532"/>
    </row>
    <row r="2946" spans="1:12" s="38" customFormat="1" ht="23.25">
      <c r="A2946" s="531" t="s">
        <v>1349</v>
      </c>
    </row>
    <row r="2947" spans="1:12" s="38" customFormat="1" ht="15.75">
      <c r="A2947" s="533" t="s">
        <v>2645</v>
      </c>
      <c r="F2947" s="533" t="s">
        <v>2646</v>
      </c>
      <c r="K2947" s="533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2"/>
    </row>
    <row r="2970" spans="1:2" s="38" customFormat="1" ht="15.75">
      <c r="A2970" s="532"/>
    </row>
    <row r="2971" spans="1:2" s="38" customFormat="1" ht="15.75">
      <c r="A2971" s="532"/>
    </row>
    <row r="2972" spans="1:2" s="38" customFormat="1" ht="15.75">
      <c r="A2972" s="532"/>
    </row>
    <row r="2973" spans="1:2" s="38" customFormat="1" ht="15.75">
      <c r="A2973" s="532"/>
    </row>
    <row r="2974" spans="1:2" s="38" customFormat="1" ht="15.75">
      <c r="A2974" s="532"/>
    </row>
    <row r="2975" spans="1:2" s="38" customFormat="1" ht="15.75">
      <c r="A2975" s="532"/>
    </row>
    <row r="2976" spans="1:2" s="38" customFormat="1" ht="15"/>
    <row r="2977" spans="1:12" s="38" customFormat="1" ht="23.25">
      <c r="A2977" s="531" t="s">
        <v>683</v>
      </c>
    </row>
    <row r="2978" spans="1:12" s="38" customFormat="1" ht="15.75">
      <c r="A2978" s="533" t="s">
        <v>2645</v>
      </c>
      <c r="F2978" s="533" t="s">
        <v>2646</v>
      </c>
      <c r="K2978" s="533" t="s">
        <v>2647</v>
      </c>
    </row>
    <row r="2979" spans="1:12" s="38" customFormat="1" ht="15.75">
      <c r="A2979" s="178" t="s">
        <v>718</v>
      </c>
      <c r="B2979" t="s">
        <v>4814</v>
      </c>
      <c r="F2979" s="178"/>
      <c r="G2979"/>
      <c r="K2979" s="178" t="s">
        <v>718</v>
      </c>
      <c r="L2979" t="s">
        <v>4454</v>
      </c>
    </row>
    <row r="2980" spans="1:12" s="38" customFormat="1" ht="15.75">
      <c r="A2980" s="178" t="s">
        <v>718</v>
      </c>
      <c r="B2980" t="s">
        <v>4815</v>
      </c>
      <c r="F2980" s="178"/>
      <c r="G2980"/>
      <c r="K2980" s="178" t="s">
        <v>718</v>
      </c>
      <c r="L2980" t="s">
        <v>4545</v>
      </c>
    </row>
    <row r="2981" spans="1:12" s="38" customFormat="1" ht="15.75">
      <c r="A2981" s="533"/>
      <c r="F2981" s="178"/>
      <c r="G2981"/>
      <c r="K2981" s="178"/>
      <c r="L2981"/>
    </row>
    <row r="2982" spans="1:12" s="38" customFormat="1" ht="15.75">
      <c r="A2982" s="533"/>
      <c r="F2982" s="178"/>
      <c r="G2982"/>
      <c r="K2982" s="178"/>
      <c r="L2982"/>
    </row>
    <row r="2983" spans="1:12" s="38" customFormat="1" ht="15.75">
      <c r="A2983" s="533"/>
      <c r="F2983" s="178"/>
      <c r="G2983"/>
      <c r="K2983" s="178"/>
      <c r="L2983"/>
    </row>
    <row r="2984" spans="1:12" s="38" customFormat="1" ht="15.75">
      <c r="A2984" s="533"/>
      <c r="F2984" s="178"/>
      <c r="G2984"/>
      <c r="K2984" s="178"/>
      <c r="L2984"/>
    </row>
    <row r="2985" spans="1:12" s="38" customFormat="1" ht="15.75">
      <c r="A2985" s="533"/>
      <c r="F2985" s="178"/>
      <c r="G2985"/>
      <c r="K2985" s="178"/>
      <c r="L2985"/>
    </row>
    <row r="2986" spans="1:12" s="38" customFormat="1" ht="15.75">
      <c r="A2986" s="533"/>
      <c r="F2986" s="178"/>
      <c r="G2986"/>
      <c r="K2986" s="178"/>
      <c r="L2986"/>
    </row>
    <row r="2987" spans="1:12" s="38" customFormat="1" ht="15.75">
      <c r="A2987" s="533"/>
      <c r="F2987" s="533"/>
      <c r="K2987" s="178"/>
      <c r="L2987"/>
    </row>
    <row r="2988" spans="1:12" s="38" customFormat="1" ht="15.75">
      <c r="A2988" s="533"/>
      <c r="F2988" s="533"/>
      <c r="K2988" s="178"/>
      <c r="L2988"/>
    </row>
    <row r="2989" spans="1:12" s="38" customFormat="1" ht="15.75">
      <c r="A2989" s="533"/>
      <c r="F2989" s="533"/>
      <c r="K2989" s="178"/>
      <c r="L2989"/>
    </row>
    <row r="2990" spans="1:12" s="38" customFormat="1" ht="15.75">
      <c r="A2990" s="533"/>
      <c r="F2990" s="533"/>
      <c r="K2990" s="178"/>
      <c r="L2990"/>
    </row>
    <row r="2991" spans="1:12" s="38" customFormat="1" ht="15.75">
      <c r="A2991" s="533"/>
      <c r="F2991" s="533"/>
      <c r="K2991" s="178"/>
      <c r="L2991"/>
    </row>
    <row r="2992" spans="1:12" s="38" customFormat="1" ht="15.75">
      <c r="A2992" s="533"/>
      <c r="F2992" s="533"/>
      <c r="K2992" s="178"/>
      <c r="L2992"/>
    </row>
    <row r="2993" spans="1:12" s="38" customFormat="1" ht="15.75">
      <c r="A2993" s="533"/>
      <c r="F2993" s="533"/>
      <c r="K2993" s="178"/>
      <c r="L2993"/>
    </row>
    <row r="2994" spans="1:12" s="38" customFormat="1" ht="15.75">
      <c r="A2994" s="533"/>
      <c r="F2994" s="533"/>
      <c r="K2994" s="178"/>
      <c r="L2994"/>
    </row>
    <row r="2995" spans="1:12" s="38" customFormat="1" ht="15.75">
      <c r="A2995" s="533"/>
      <c r="F2995" s="533"/>
      <c r="K2995" s="533"/>
    </row>
    <row r="2996" spans="1:12" s="38" customFormat="1" ht="15.75">
      <c r="A2996" s="533"/>
      <c r="F2996" s="533"/>
      <c r="K2996" s="533"/>
    </row>
    <row r="2997" spans="1:12" s="38" customFormat="1" ht="15.75">
      <c r="A2997" s="532"/>
    </row>
    <row r="2998" spans="1:12" s="38" customFormat="1" ht="15.75">
      <c r="A2998" s="532"/>
    </row>
    <row r="2999" spans="1:12" s="38" customFormat="1" ht="15.75">
      <c r="A2999" s="532"/>
    </row>
    <row r="3000" spans="1:12" s="38" customFormat="1" ht="15.75">
      <c r="A3000" s="532"/>
    </row>
    <row r="3001" spans="1:12" s="38" customFormat="1" ht="15.75">
      <c r="A3001" s="532"/>
    </row>
    <row r="3002" spans="1:12" s="38" customFormat="1" ht="15.75">
      <c r="A3002" s="532"/>
    </row>
    <row r="3003" spans="1:12" s="38" customFormat="1" ht="15.75">
      <c r="A3003" s="532"/>
    </row>
    <row r="3004" spans="1:12" s="38" customFormat="1" ht="15.75">
      <c r="A3004" s="532"/>
    </row>
    <row r="3005" spans="1:12" s="38" customFormat="1" ht="15.75">
      <c r="A3005" s="532"/>
    </row>
    <row r="3006" spans="1:12" s="38" customFormat="1" ht="15.75">
      <c r="A3006" s="532"/>
    </row>
    <row r="3007" spans="1:12" s="38" customFormat="1" ht="15.75">
      <c r="A3007" s="532"/>
    </row>
    <row r="3008" spans="1:12" s="38" customFormat="1" ht="23.25">
      <c r="A3008" s="531" t="s">
        <v>2724</v>
      </c>
    </row>
    <row r="3009" spans="1:14" s="38" customFormat="1" ht="15.75">
      <c r="A3009" s="533" t="s">
        <v>2645</v>
      </c>
      <c r="F3009" s="533" t="s">
        <v>2646</v>
      </c>
      <c r="K3009" s="533" t="s">
        <v>2647</v>
      </c>
    </row>
    <row r="3010" spans="1:14" s="38" customFormat="1" ht="15.75">
      <c r="A3010" s="178" t="s">
        <v>717</v>
      </c>
      <c r="B3010" t="s">
        <v>4386</v>
      </c>
      <c r="F3010" s="533"/>
      <c r="K3010" s="178" t="s">
        <v>716</v>
      </c>
      <c r="L3010" t="s">
        <v>4447</v>
      </c>
    </row>
    <row r="3011" spans="1:14" s="38" customFormat="1" ht="15.75">
      <c r="A3011" s="178" t="s">
        <v>716</v>
      </c>
      <c r="B3011" t="s">
        <v>4772</v>
      </c>
      <c r="F3011" s="533"/>
      <c r="K3011" s="178" t="s">
        <v>716</v>
      </c>
      <c r="L3011" t="s">
        <v>5179</v>
      </c>
      <c r="M3011"/>
      <c r="N3011"/>
    </row>
    <row r="3012" spans="1:14" s="38" customFormat="1" ht="15.75">
      <c r="A3012" s="178" t="s">
        <v>717</v>
      </c>
      <c r="B3012" t="s">
        <v>4822</v>
      </c>
      <c r="C3012"/>
      <c r="D3012"/>
      <c r="F3012" s="533"/>
      <c r="K3012" s="178"/>
      <c r="L3012"/>
    </row>
    <row r="3013" spans="1:14" s="38" customFormat="1" ht="15.75">
      <c r="A3013" s="545" t="s">
        <v>717</v>
      </c>
      <c r="B3013" t="s">
        <v>4812</v>
      </c>
      <c r="F3013" s="533"/>
      <c r="K3013" s="178"/>
      <c r="L3013"/>
    </row>
    <row r="3014" spans="1:14" s="38" customFormat="1" ht="15.75">
      <c r="A3014" s="533"/>
      <c r="F3014" s="533"/>
      <c r="K3014" s="178"/>
      <c r="L3014"/>
    </row>
    <row r="3015" spans="1:14" s="38" customFormat="1" ht="15.75">
      <c r="A3015" s="533"/>
      <c r="F3015" s="533"/>
      <c r="K3015" s="178"/>
      <c r="L3015"/>
    </row>
    <row r="3016" spans="1:14" s="38" customFormat="1" ht="15.75">
      <c r="A3016" s="533"/>
      <c r="F3016" s="533"/>
      <c r="K3016" s="533"/>
    </row>
    <row r="3017" spans="1:14" s="38" customFormat="1" ht="15.75">
      <c r="A3017" s="533"/>
      <c r="F3017" s="533"/>
      <c r="K3017" s="533"/>
    </row>
    <row r="3018" spans="1:14" s="38" customFormat="1" ht="15.75">
      <c r="A3018" s="533"/>
      <c r="F3018" s="533"/>
      <c r="K3018" s="533"/>
    </row>
    <row r="3019" spans="1:14" s="38" customFormat="1" ht="15.75">
      <c r="A3019" s="533"/>
      <c r="F3019" s="533"/>
      <c r="K3019" s="533"/>
    </row>
    <row r="3020" spans="1:14" s="38" customFormat="1" ht="15.75">
      <c r="A3020" s="533"/>
      <c r="F3020" s="533"/>
      <c r="K3020" s="533"/>
    </row>
    <row r="3021" spans="1:14" s="38" customFormat="1" ht="15.75">
      <c r="A3021" s="533"/>
      <c r="F3021" s="533"/>
      <c r="K3021" s="533"/>
    </row>
    <row r="3022" spans="1:14" s="38" customFormat="1" ht="15.75">
      <c r="A3022" s="533"/>
      <c r="F3022" s="533"/>
      <c r="K3022" s="533"/>
    </row>
    <row r="3023" spans="1:14" s="38" customFormat="1" ht="15.75">
      <c r="A3023" s="533"/>
      <c r="F3023" s="533"/>
      <c r="K3023" s="533"/>
    </row>
    <row r="3024" spans="1:14" s="38" customFormat="1" ht="15.75">
      <c r="A3024" s="533"/>
      <c r="F3024" s="533"/>
      <c r="K3024" s="533"/>
    </row>
    <row r="3025" spans="1:11" s="38" customFormat="1" ht="15.75">
      <c r="A3025" s="533"/>
      <c r="F3025" s="533"/>
      <c r="K3025" s="533"/>
    </row>
    <row r="3026" spans="1:11" s="38" customFormat="1" ht="15.75">
      <c r="A3026" s="533"/>
      <c r="F3026" s="533"/>
      <c r="K3026" s="533"/>
    </row>
    <row r="3027" spans="1:11" s="38" customFormat="1" ht="15.75">
      <c r="A3027" s="532"/>
    </row>
    <row r="3028" spans="1:11" s="38" customFormat="1" ht="15.75">
      <c r="A3028" s="532"/>
    </row>
    <row r="3029" spans="1:11" s="38" customFormat="1" ht="15.75">
      <c r="A3029" s="532"/>
    </row>
    <row r="3030" spans="1:11" s="38" customFormat="1" ht="15.75">
      <c r="A3030" s="532"/>
    </row>
    <row r="3031" spans="1:11" s="38" customFormat="1" ht="15.75">
      <c r="A3031" s="532"/>
    </row>
    <row r="3032" spans="1:11" s="38" customFormat="1" ht="15.75">
      <c r="A3032" s="532"/>
    </row>
    <row r="3033" spans="1:11" s="38" customFormat="1" ht="15.75">
      <c r="A3033" s="532"/>
    </row>
    <row r="3034" spans="1:11" s="38" customFormat="1" ht="15.75">
      <c r="A3034" s="532"/>
    </row>
    <row r="3035" spans="1:11" s="38" customFormat="1" ht="15.75">
      <c r="A3035" s="532"/>
    </row>
    <row r="3036" spans="1:11" s="38" customFormat="1" ht="15.75">
      <c r="A3036" s="532"/>
    </row>
    <row r="3037" spans="1:11" s="38" customFormat="1" ht="15.75">
      <c r="A3037" s="532"/>
    </row>
    <row r="3038" spans="1:11" s="38" customFormat="1" ht="15.75">
      <c r="A3038" s="532"/>
    </row>
    <row r="3039" spans="1:11" s="38" customFormat="1" ht="23.25">
      <c r="A3039" s="531" t="s">
        <v>3642</v>
      </c>
    </row>
    <row r="3040" spans="1:11" s="38" customFormat="1" ht="15.75">
      <c r="A3040" s="533" t="s">
        <v>2645</v>
      </c>
      <c r="F3040" s="533" t="s">
        <v>2646</v>
      </c>
      <c r="K3040" s="533" t="s">
        <v>2647</v>
      </c>
    </row>
    <row r="3041" spans="1:14" s="38" customFormat="1" ht="15.75">
      <c r="A3041" s="178" t="s">
        <v>716</v>
      </c>
      <c r="B3041" t="s">
        <v>4393</v>
      </c>
      <c r="F3041" s="178"/>
      <c r="G3041"/>
      <c r="K3041" s="178" t="s">
        <v>717</v>
      </c>
      <c r="L3041" t="s">
        <v>4554</v>
      </c>
      <c r="M3041"/>
      <c r="N3041"/>
    </row>
    <row r="3042" spans="1:14" s="38" customFormat="1" ht="15.75">
      <c r="A3042" s="178" t="s">
        <v>716</v>
      </c>
      <c r="B3042" t="s">
        <v>4535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2"/>
    </row>
    <row r="3063" spans="1:15" s="38" customFormat="1" ht="15.75">
      <c r="A3063" s="532"/>
    </row>
    <row r="3064" spans="1:15" s="38" customFormat="1" ht="15.75">
      <c r="A3064" s="532"/>
    </row>
    <row r="3065" spans="1:15" s="38" customFormat="1" ht="15.75">
      <c r="A3065" s="532"/>
    </row>
    <row r="3066" spans="1:15" s="38" customFormat="1" ht="15.75">
      <c r="A3066" s="532"/>
    </row>
    <row r="3067" spans="1:15" s="38" customFormat="1" ht="15.75">
      <c r="A3067" s="532"/>
    </row>
    <row r="3068" spans="1:15" s="38" customFormat="1" ht="15.75">
      <c r="A3068" s="532"/>
    </row>
    <row r="3069" spans="1:15" s="38" customFormat="1" ht="15.75">
      <c r="A3069" s="532"/>
    </row>
    <row r="3070" spans="1:15" ht="23.25">
      <c r="A3070" s="531" t="s">
        <v>1690</v>
      </c>
      <c r="B3070" s="38"/>
    </row>
    <row r="3071" spans="1:15" s="38" customFormat="1" ht="15.75">
      <c r="A3071" s="533" t="s">
        <v>2645</v>
      </c>
      <c r="F3071" s="533" t="s">
        <v>2646</v>
      </c>
      <c r="K3071" s="533" t="s">
        <v>2644</v>
      </c>
    </row>
    <row r="3072" spans="1:15" s="38" customFormat="1" ht="15.75">
      <c r="A3072" s="178" t="s">
        <v>718</v>
      </c>
      <c r="B3072" t="s">
        <v>4611</v>
      </c>
      <c r="C3072"/>
      <c r="D3072"/>
      <c r="F3072" s="178" t="s">
        <v>717</v>
      </c>
      <c r="G3072" t="s">
        <v>4870</v>
      </c>
      <c r="H3072"/>
      <c r="I3072"/>
      <c r="K3072" s="178" t="s">
        <v>718</v>
      </c>
      <c r="L3072" t="s">
        <v>4456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4769</v>
      </c>
      <c r="M3073"/>
      <c r="N3073"/>
    </row>
    <row r="3074" spans="1:14" s="38" customFormat="1" ht="15.75">
      <c r="A3074" s="533"/>
      <c r="F3074" s="178"/>
      <c r="G3074"/>
      <c r="K3074" s="178" t="s">
        <v>717</v>
      </c>
      <c r="L3074" t="s">
        <v>4871</v>
      </c>
      <c r="M3074"/>
      <c r="N3074"/>
    </row>
    <row r="3075" spans="1:14" s="38" customFormat="1" ht="15.75">
      <c r="A3075" s="533"/>
      <c r="F3075" s="178"/>
      <c r="G3075"/>
      <c r="K3075" s="178"/>
      <c r="L3075"/>
    </row>
    <row r="3076" spans="1:14" s="38" customFormat="1" ht="15.75">
      <c r="A3076" s="533"/>
      <c r="F3076" s="178"/>
      <c r="G3076"/>
      <c r="K3076" s="178"/>
      <c r="L3076"/>
    </row>
    <row r="3077" spans="1:14" s="38" customFormat="1" ht="15.75">
      <c r="A3077" s="533"/>
      <c r="F3077" s="178"/>
      <c r="G3077"/>
      <c r="K3077" s="178"/>
      <c r="L3077"/>
    </row>
    <row r="3078" spans="1:14" s="38" customFormat="1" ht="15.75">
      <c r="A3078" s="533"/>
      <c r="F3078" s="178"/>
      <c r="G3078"/>
      <c r="K3078" s="178"/>
      <c r="L3078"/>
    </row>
    <row r="3079" spans="1:14" s="38" customFormat="1" ht="15.75">
      <c r="A3079" s="533"/>
      <c r="F3079" s="178"/>
      <c r="G3079"/>
      <c r="K3079" s="533"/>
    </row>
    <row r="3080" spans="1:14" s="38" customFormat="1" ht="15.75">
      <c r="A3080" s="533"/>
      <c r="F3080" s="178"/>
      <c r="G3080"/>
      <c r="K3080" s="533"/>
    </row>
    <row r="3081" spans="1:14" s="38" customFormat="1" ht="15.75">
      <c r="A3081" s="533"/>
      <c r="F3081" s="533"/>
      <c r="K3081" s="533"/>
    </row>
    <row r="3082" spans="1:14" s="38" customFormat="1" ht="15.75">
      <c r="A3082" s="533"/>
      <c r="F3082" s="533"/>
      <c r="K3082" s="533"/>
    </row>
    <row r="3083" spans="1:14" s="38" customFormat="1" ht="15.75">
      <c r="A3083" s="533"/>
      <c r="F3083" s="533"/>
      <c r="K3083" s="533"/>
    </row>
    <row r="3084" spans="1:14" s="38" customFormat="1" ht="15.75">
      <c r="A3084" s="533"/>
      <c r="F3084" s="533"/>
      <c r="K3084" s="533"/>
    </row>
    <row r="3085" spans="1:14" s="38" customFormat="1" ht="15.75">
      <c r="A3085" s="533"/>
      <c r="F3085" s="533"/>
      <c r="K3085" s="533"/>
    </row>
    <row r="3086" spans="1:14" s="38" customFormat="1" ht="15.75">
      <c r="A3086" s="533"/>
      <c r="F3086" s="533"/>
      <c r="K3086" s="533"/>
    </row>
    <row r="3087" spans="1:14" s="38" customFormat="1" ht="15.75">
      <c r="A3087" s="533"/>
      <c r="F3087" s="533"/>
      <c r="K3087" s="533"/>
    </row>
    <row r="3088" spans="1:14" s="38" customFormat="1" ht="15.75">
      <c r="A3088" s="533"/>
      <c r="F3088" s="533"/>
      <c r="K3088" s="533"/>
    </row>
    <row r="3089" spans="1:16" s="38" customFormat="1" ht="15.75">
      <c r="A3089" s="533"/>
      <c r="F3089" s="533"/>
      <c r="K3089" s="533"/>
    </row>
    <row r="3090" spans="1:16" s="38" customFormat="1" ht="15.75">
      <c r="A3090" s="533"/>
      <c r="F3090" s="533"/>
      <c r="K3090" s="533"/>
    </row>
    <row r="3091" spans="1:16" s="38" customFormat="1" ht="15.75">
      <c r="A3091" s="533"/>
      <c r="F3091" s="533"/>
      <c r="K3091" s="533"/>
    </row>
    <row r="3092" spans="1:16" s="38" customFormat="1" ht="15.75">
      <c r="A3092" s="533"/>
      <c r="F3092" s="533"/>
      <c r="K3092" s="533"/>
    </row>
    <row r="3093" spans="1:16" s="38" customFormat="1" ht="15.75">
      <c r="A3093" s="533"/>
      <c r="F3093" s="533"/>
      <c r="K3093" s="533"/>
      <c r="P3093" s="38" t="s">
        <v>2459</v>
      </c>
    </row>
    <row r="3094" spans="1:16" s="38" customFormat="1" ht="15.75">
      <c r="A3094" s="532"/>
    </row>
    <row r="3095" spans="1:16" s="38" customFormat="1" ht="15.75">
      <c r="A3095" s="532"/>
    </row>
    <row r="3096" spans="1:16" s="38" customFormat="1" ht="15.75">
      <c r="A3096" s="532"/>
    </row>
    <row r="3097" spans="1:16" s="38" customFormat="1" ht="15.75">
      <c r="A3097" s="532"/>
    </row>
    <row r="3098" spans="1:16" s="38" customFormat="1" ht="15.75">
      <c r="A3098" s="532"/>
    </row>
    <row r="3099" spans="1:16" s="38" customFormat="1" ht="15.75">
      <c r="A3099" s="532"/>
    </row>
    <row r="3100" spans="1:16" s="38" customFormat="1" ht="15.75">
      <c r="A3100" s="532"/>
    </row>
    <row r="3101" spans="1:16" ht="23.25">
      <c r="A3101" s="531" t="s">
        <v>654</v>
      </c>
      <c r="B3101" s="38"/>
    </row>
    <row r="3102" spans="1:16" ht="15.75">
      <c r="A3102" s="533" t="s">
        <v>2645</v>
      </c>
      <c r="B3102" s="38"/>
      <c r="C3102" s="38"/>
      <c r="D3102" s="38"/>
      <c r="E3102" s="38"/>
      <c r="F3102" s="533" t="s">
        <v>2646</v>
      </c>
      <c r="G3102" s="38"/>
      <c r="H3102" s="38"/>
      <c r="I3102" s="38"/>
      <c r="J3102" s="38"/>
      <c r="K3102" s="533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4307</v>
      </c>
      <c r="J3103" s="38"/>
      <c r="K3103" s="178" t="s">
        <v>717</v>
      </c>
      <c r="L3103" t="s">
        <v>4298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4450</v>
      </c>
      <c r="I3104" s="38"/>
      <c r="J3104" s="38"/>
      <c r="K3104" s="178" t="s">
        <v>718</v>
      </c>
      <c r="L3104" t="s">
        <v>4310</v>
      </c>
    </row>
    <row r="3105" spans="1:12" ht="15.75">
      <c r="A3105" s="533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4452</v>
      </c>
    </row>
    <row r="3106" spans="1:12" ht="15.75">
      <c r="A3106" s="533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3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3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3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3"/>
      <c r="B3110" s="38"/>
      <c r="C3110" s="38"/>
      <c r="D3110" s="38"/>
      <c r="E3110" s="38"/>
      <c r="F3110" s="178"/>
      <c r="H3110" s="38"/>
      <c r="I3110" s="38"/>
      <c r="J3110" s="38"/>
      <c r="K3110" s="533"/>
      <c r="L3110" s="38"/>
    </row>
    <row r="3111" spans="1:12" ht="15.75">
      <c r="A3111" s="533"/>
      <c r="B3111" s="38"/>
      <c r="C3111" s="38"/>
      <c r="D3111" s="38"/>
      <c r="E3111" s="38"/>
      <c r="F3111" s="178"/>
      <c r="H3111" s="38"/>
      <c r="I3111" s="38"/>
      <c r="J3111" s="38"/>
      <c r="K3111" s="533"/>
      <c r="L3111" s="38"/>
    </row>
    <row r="3112" spans="1:12" ht="15.75">
      <c r="A3112" s="533"/>
      <c r="B3112" s="38"/>
      <c r="C3112" s="38"/>
      <c r="D3112" s="38"/>
      <c r="E3112" s="38"/>
      <c r="F3112" s="533"/>
      <c r="G3112" s="38"/>
      <c r="H3112" s="38"/>
      <c r="I3112" s="38"/>
      <c r="J3112" s="38"/>
      <c r="K3112" s="533"/>
      <c r="L3112" s="38"/>
    </row>
    <row r="3113" spans="1:12" ht="15.75">
      <c r="A3113" s="533"/>
      <c r="B3113" s="38"/>
      <c r="C3113" s="38"/>
      <c r="D3113" s="38"/>
      <c r="E3113" s="38"/>
      <c r="F3113" s="533"/>
      <c r="G3113" s="38"/>
      <c r="H3113" s="38"/>
      <c r="I3113" s="38"/>
      <c r="J3113" s="38"/>
      <c r="K3113" s="533"/>
      <c r="L3113" s="38"/>
    </row>
    <row r="3114" spans="1:12" ht="15.75">
      <c r="A3114" s="533"/>
      <c r="B3114" s="38"/>
      <c r="C3114" s="38"/>
      <c r="D3114" s="38"/>
      <c r="E3114" s="38"/>
      <c r="F3114" s="533"/>
      <c r="G3114" s="38"/>
      <c r="H3114" s="38"/>
      <c r="I3114" s="38"/>
      <c r="J3114" s="38"/>
      <c r="K3114" s="533"/>
      <c r="L3114" s="38"/>
    </row>
    <row r="3115" spans="1:12" ht="15.75">
      <c r="A3115" s="533"/>
      <c r="B3115" s="38"/>
      <c r="C3115" s="38"/>
      <c r="D3115" s="38"/>
      <c r="E3115" s="38"/>
      <c r="F3115" s="533"/>
      <c r="G3115" s="38"/>
      <c r="H3115" s="38"/>
      <c r="I3115" s="38"/>
      <c r="J3115" s="38"/>
      <c r="K3115" s="533"/>
      <c r="L3115" s="38"/>
    </row>
    <row r="3116" spans="1:12" ht="15.75">
      <c r="A3116" s="533"/>
      <c r="B3116" s="38"/>
      <c r="C3116" s="38"/>
      <c r="D3116" s="38"/>
      <c r="E3116" s="38"/>
      <c r="F3116" s="533"/>
      <c r="G3116" s="38"/>
      <c r="H3116" s="38"/>
      <c r="I3116" s="38"/>
      <c r="J3116" s="38"/>
      <c r="K3116" s="533"/>
      <c r="L3116" s="38"/>
    </row>
    <row r="3117" spans="1:12" ht="15.75">
      <c r="A3117" s="533"/>
      <c r="B3117" s="38"/>
      <c r="C3117" s="38"/>
      <c r="D3117" s="38"/>
      <c r="E3117" s="38"/>
      <c r="F3117" s="533"/>
      <c r="G3117" s="38"/>
      <c r="H3117" s="38"/>
      <c r="I3117" s="38"/>
      <c r="J3117" s="38"/>
      <c r="K3117" s="533"/>
      <c r="L3117" s="38"/>
    </row>
    <row r="3118" spans="1:12" ht="15.75">
      <c r="A3118" s="533"/>
      <c r="B3118" s="38"/>
      <c r="C3118" s="38"/>
      <c r="D3118" s="38"/>
      <c r="E3118" s="38"/>
      <c r="F3118" s="533"/>
      <c r="G3118" s="38"/>
      <c r="H3118" s="38"/>
      <c r="I3118" s="38"/>
      <c r="J3118" s="38"/>
      <c r="K3118" s="533"/>
      <c r="L3118" s="38"/>
    </row>
    <row r="3119" spans="1:12" ht="15.75">
      <c r="A3119" s="533"/>
      <c r="B3119" s="38"/>
      <c r="C3119" s="38"/>
      <c r="D3119" s="38"/>
      <c r="E3119" s="38"/>
      <c r="F3119" s="533"/>
      <c r="G3119" s="38"/>
      <c r="H3119" s="38"/>
      <c r="I3119" s="38"/>
      <c r="J3119" s="38"/>
      <c r="K3119" s="533"/>
      <c r="L3119" s="38"/>
    </row>
    <row r="3120" spans="1:12" ht="15.75">
      <c r="A3120" s="533"/>
      <c r="B3120" s="38"/>
      <c r="C3120" s="38"/>
      <c r="D3120" s="38"/>
      <c r="E3120" s="38"/>
      <c r="F3120" s="533"/>
      <c r="G3120" s="38"/>
      <c r="H3120" s="38"/>
      <c r="I3120" s="38"/>
      <c r="J3120" s="38"/>
      <c r="K3120" s="533"/>
      <c r="L3120" s="38"/>
    </row>
    <row r="3121" spans="1:15" ht="15.75">
      <c r="A3121" s="533"/>
      <c r="B3121" s="38"/>
      <c r="C3121" s="38"/>
      <c r="D3121" s="38"/>
      <c r="E3121" s="38"/>
      <c r="F3121" s="533"/>
      <c r="G3121" s="38"/>
      <c r="H3121" s="38"/>
      <c r="I3121" s="38"/>
      <c r="J3121" s="38"/>
      <c r="K3121" s="533"/>
      <c r="L3121" s="38"/>
    </row>
    <row r="3122" spans="1:15" ht="15.75">
      <c r="A3122" s="533"/>
      <c r="B3122" s="38"/>
      <c r="C3122" s="38"/>
      <c r="D3122" s="38"/>
      <c r="E3122" s="38"/>
      <c r="F3122" s="533"/>
      <c r="G3122" s="38"/>
      <c r="H3122" s="38"/>
      <c r="I3122" s="38"/>
      <c r="J3122" s="38"/>
      <c r="K3122" s="533"/>
      <c r="L3122" s="38"/>
    </row>
    <row r="3123" spans="1:15" ht="15.75">
      <c r="A3123" s="533"/>
      <c r="B3123" s="38"/>
      <c r="C3123" s="38"/>
      <c r="D3123" s="38"/>
      <c r="E3123" s="38"/>
      <c r="F3123" s="533"/>
      <c r="G3123" s="38"/>
      <c r="H3123" s="38"/>
      <c r="I3123" s="38"/>
      <c r="J3123" s="38"/>
      <c r="K3123" s="533"/>
      <c r="L3123" s="38"/>
    </row>
    <row r="3124" spans="1:15" ht="15.75">
      <c r="A3124" s="533"/>
      <c r="B3124" s="38"/>
      <c r="C3124" s="38"/>
      <c r="D3124" s="38"/>
      <c r="E3124" s="38"/>
      <c r="F3124" s="533"/>
      <c r="G3124" s="38"/>
      <c r="H3124" s="38"/>
      <c r="I3124" s="38"/>
      <c r="J3124" s="38"/>
      <c r="K3124" s="533"/>
      <c r="L3124" s="38"/>
    </row>
    <row r="3125" spans="1:15" ht="15.75">
      <c r="A3125" s="532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2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2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2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2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2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1" t="s">
        <v>653</v>
      </c>
      <c r="B3131" s="38"/>
    </row>
    <row r="3132" spans="1:15" ht="15.75">
      <c r="A3132" s="533" t="s">
        <v>2645</v>
      </c>
      <c r="B3132" s="38"/>
      <c r="C3132" s="38"/>
      <c r="D3132" s="38"/>
      <c r="E3132" s="38"/>
      <c r="F3132" s="533" t="s">
        <v>2646</v>
      </c>
      <c r="G3132" s="38"/>
      <c r="H3132" s="38"/>
      <c r="I3132" s="38"/>
      <c r="J3132" s="38"/>
      <c r="K3132" s="533" t="s">
        <v>2644</v>
      </c>
      <c r="L3132" s="38"/>
    </row>
    <row r="3133" spans="1:15" ht="15.75">
      <c r="A3133" s="3"/>
      <c r="F3133" s="178" t="s">
        <v>718</v>
      </c>
      <c r="G3133" t="s">
        <v>4669</v>
      </c>
      <c r="H3133" s="38"/>
      <c r="I3133" s="38"/>
      <c r="K3133" s="178" t="s">
        <v>717</v>
      </c>
      <c r="L3133" t="s">
        <v>4552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4714</v>
      </c>
      <c r="K3134" s="178" t="s">
        <v>716</v>
      </c>
      <c r="L3134" t="s">
        <v>4674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4673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4708</v>
      </c>
    </row>
    <row r="3137" spans="1:12" ht="15.75">
      <c r="A3137" s="3"/>
      <c r="K3137" s="178" t="s">
        <v>717</v>
      </c>
      <c r="L3137" t="s">
        <v>4995</v>
      </c>
    </row>
    <row r="3138" spans="1:12" ht="15.75">
      <c r="A3138" s="3"/>
      <c r="K3138" s="178" t="s">
        <v>718</v>
      </c>
      <c r="L3138" t="s">
        <v>5178</v>
      </c>
    </row>
    <row r="3139" spans="1:12" ht="15.75">
      <c r="A3139" s="3"/>
      <c r="K3139" s="178" t="s">
        <v>716</v>
      </c>
      <c r="L3139" t="s">
        <v>5168</v>
      </c>
    </row>
    <row r="3140" spans="1:12">
      <c r="A3140" s="3"/>
    </row>
    <row r="3141" spans="1:12">
      <c r="A3141" s="3"/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1" t="s">
        <v>1753</v>
      </c>
      <c r="B3162" s="38"/>
    </row>
    <row r="3163" spans="1:15" ht="15.75">
      <c r="A3163" s="533" t="s">
        <v>2645</v>
      </c>
      <c r="B3163" s="38"/>
      <c r="C3163" s="38"/>
      <c r="D3163" s="38"/>
      <c r="E3163" s="38"/>
      <c r="F3163" s="533" t="s">
        <v>2646</v>
      </c>
      <c r="G3163" s="38"/>
      <c r="H3163" s="38"/>
      <c r="I3163" s="38"/>
      <c r="J3163" s="38"/>
      <c r="K3163" s="533" t="s">
        <v>2644</v>
      </c>
      <c r="L3163" s="38"/>
    </row>
    <row r="3164" spans="1:15" ht="15.75">
      <c r="A3164" s="3"/>
      <c r="K3164" s="178" t="s">
        <v>717</v>
      </c>
      <c r="L3164" t="s">
        <v>4674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4670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1" t="s">
        <v>638</v>
      </c>
      <c r="B3192" s="38"/>
    </row>
    <row r="3193" spans="1:15" ht="15.75">
      <c r="A3193" s="533" t="s">
        <v>2645</v>
      </c>
      <c r="B3193" s="38"/>
      <c r="C3193" s="38"/>
      <c r="D3193" s="38"/>
      <c r="E3193" s="38"/>
      <c r="F3193" s="533" t="s">
        <v>2646</v>
      </c>
      <c r="G3193" s="38"/>
      <c r="H3193" s="38"/>
      <c r="I3193" s="38"/>
      <c r="J3193" s="38"/>
      <c r="K3193" s="533" t="s">
        <v>2644</v>
      </c>
      <c r="L3193" s="38"/>
    </row>
    <row r="3194" spans="1:15" ht="15.75">
      <c r="A3194" s="178" t="s">
        <v>717</v>
      </c>
      <c r="B3194" t="s">
        <v>4869</v>
      </c>
      <c r="F3194" s="178" t="s">
        <v>716</v>
      </c>
      <c r="G3194" t="s">
        <v>5046</v>
      </c>
      <c r="K3194" s="178" t="s">
        <v>716</v>
      </c>
      <c r="L3194" t="s">
        <v>4675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4770</v>
      </c>
    </row>
    <row r="3196" spans="1:15" ht="15.75">
      <c r="A3196" s="3"/>
      <c r="K3196" s="178" t="s">
        <v>716</v>
      </c>
      <c r="L3196" t="s">
        <v>4771</v>
      </c>
    </row>
    <row r="3197" spans="1:15" ht="15.75">
      <c r="A3197" s="3"/>
      <c r="K3197" s="178" t="s">
        <v>716</v>
      </c>
      <c r="L3197" t="s">
        <v>4779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4994</v>
      </c>
      <c r="M3198" s="399"/>
    </row>
    <row r="3199" spans="1:15" ht="15.75">
      <c r="A3199" s="3"/>
      <c r="K3199" s="178" t="s">
        <v>716</v>
      </c>
      <c r="L3199" t="s">
        <v>5047</v>
      </c>
    </row>
    <row r="3200" spans="1:15">
      <c r="A3200" s="3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1" t="s">
        <v>1649</v>
      </c>
      <c r="B3222" s="38"/>
    </row>
    <row r="3223" spans="1:15" ht="15.75">
      <c r="A3223" s="533" t="s">
        <v>2645</v>
      </c>
      <c r="B3223" s="38"/>
      <c r="C3223" s="38"/>
      <c r="D3223" s="38"/>
      <c r="E3223" s="38"/>
      <c r="F3223" s="533" t="s">
        <v>2646</v>
      </c>
      <c r="G3223" s="38"/>
      <c r="H3223" s="38"/>
      <c r="I3223" s="38"/>
      <c r="J3223" s="38"/>
      <c r="K3223" s="533" t="s">
        <v>2644</v>
      </c>
      <c r="L3223" s="38"/>
    </row>
    <row r="3224" spans="1:15" ht="15.75">
      <c r="A3224" s="3"/>
      <c r="F3224" s="178" t="s">
        <v>718</v>
      </c>
      <c r="G3224" t="s">
        <v>4817</v>
      </c>
      <c r="H3224" s="38"/>
      <c r="K3224" s="178" t="s">
        <v>716</v>
      </c>
      <c r="L3224" t="s">
        <v>4310</v>
      </c>
    </row>
    <row r="3225" spans="1:15" ht="15.75">
      <c r="A3225" s="3"/>
      <c r="K3225" s="178" t="s">
        <v>718</v>
      </c>
      <c r="L3225" t="s">
        <v>4456</v>
      </c>
    </row>
    <row r="3226" spans="1:15" ht="15.75">
      <c r="A3226" s="3"/>
      <c r="K3226" s="178" t="s">
        <v>716</v>
      </c>
      <c r="L3226" t="s">
        <v>4660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4982</v>
      </c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31" t="s">
        <v>2714</v>
      </c>
      <c r="B3252" s="38"/>
    </row>
    <row r="3253" spans="1:15" ht="15.75">
      <c r="A3253" s="533" t="s">
        <v>2645</v>
      </c>
      <c r="B3253" s="38"/>
      <c r="C3253" s="38"/>
      <c r="D3253" s="38"/>
      <c r="E3253" s="38"/>
      <c r="F3253" s="533" t="s">
        <v>2646</v>
      </c>
      <c r="G3253" s="38"/>
      <c r="H3253" s="38"/>
      <c r="I3253" s="38"/>
      <c r="J3253" s="38"/>
      <c r="K3253" s="533" t="s">
        <v>2644</v>
      </c>
      <c r="L3253" s="38"/>
    </row>
    <row r="3254" spans="1:15" ht="15.75">
      <c r="A3254" s="178" t="s">
        <v>717</v>
      </c>
      <c r="B3254" t="s">
        <v>4891</v>
      </c>
      <c r="C3254" s="38"/>
      <c r="D3254" s="38"/>
      <c r="K3254" s="178" t="s">
        <v>717</v>
      </c>
      <c r="L3254" t="s">
        <v>4765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31" t="s">
        <v>2832</v>
      </c>
      <c r="B3282" s="38"/>
    </row>
    <row r="3283" spans="1:20" ht="15.75">
      <c r="A3283" s="533" t="s">
        <v>2645</v>
      </c>
      <c r="B3283" s="38"/>
      <c r="C3283" s="38"/>
      <c r="D3283" s="38"/>
      <c r="E3283" s="38"/>
      <c r="F3283" s="533" t="s">
        <v>2646</v>
      </c>
      <c r="G3283" s="38"/>
      <c r="H3283" s="38"/>
      <c r="I3283" s="38"/>
      <c r="J3283" s="38"/>
      <c r="K3283" s="533" t="s">
        <v>2644</v>
      </c>
      <c r="L3283" s="38"/>
    </row>
    <row r="3284" spans="1:20" ht="15.75">
      <c r="A3284" s="3"/>
      <c r="F3284" s="178" t="s">
        <v>717</v>
      </c>
      <c r="G3284" t="s">
        <v>4410</v>
      </c>
      <c r="H3284" s="38"/>
      <c r="I3284" s="38"/>
      <c r="K3284" s="178" t="s">
        <v>718</v>
      </c>
      <c r="L3284" t="s">
        <v>4408</v>
      </c>
      <c r="M3284" s="38"/>
      <c r="N3284" s="38"/>
    </row>
    <row r="3285" spans="1:20" ht="15.75">
      <c r="A3285" s="3"/>
      <c r="K3285" s="178" t="s">
        <v>718</v>
      </c>
      <c r="L3285" t="s">
        <v>4394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4389</v>
      </c>
    </row>
    <row r="3287" spans="1:20" ht="15.75">
      <c r="A3287" s="3"/>
      <c r="K3287" s="178" t="s">
        <v>717</v>
      </c>
      <c r="L3287" t="s">
        <v>4446</v>
      </c>
      <c r="M3287" s="89"/>
      <c r="N3287" s="38"/>
    </row>
    <row r="3288" spans="1:20" ht="15.75">
      <c r="A3288" s="3"/>
      <c r="K3288" s="178" t="s">
        <v>716</v>
      </c>
      <c r="L3288" t="s">
        <v>4866</v>
      </c>
    </row>
    <row r="3289" spans="1:20" ht="15.75">
      <c r="A3289" s="3"/>
      <c r="K3289" s="178" t="s">
        <v>716</v>
      </c>
      <c r="L3289" t="s">
        <v>4876</v>
      </c>
      <c r="T3289" t="s">
        <v>2459</v>
      </c>
    </row>
    <row r="3290" spans="1:20" ht="15.75">
      <c r="A3290" s="3"/>
      <c r="K3290" s="178" t="s">
        <v>718</v>
      </c>
      <c r="L3290" t="s">
        <v>5148</v>
      </c>
    </row>
    <row r="3291" spans="1:20">
      <c r="A3291" s="3"/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1" t="s">
        <v>3643</v>
      </c>
      <c r="B3312" s="38"/>
    </row>
    <row r="3313" spans="1:12" ht="15.75">
      <c r="A3313" s="533" t="s">
        <v>2645</v>
      </c>
      <c r="B3313" s="38"/>
      <c r="C3313" s="38"/>
      <c r="D3313" s="38"/>
      <c r="E3313" s="38"/>
      <c r="F3313" s="533" t="s">
        <v>2646</v>
      </c>
      <c r="G3313" s="38"/>
      <c r="H3313" s="38"/>
      <c r="I3313" s="38"/>
      <c r="J3313" s="38"/>
      <c r="K3313" s="533" t="s">
        <v>2644</v>
      </c>
      <c r="L3313" s="38"/>
    </row>
    <row r="3314" spans="1:12" ht="15.75">
      <c r="A3314" s="545" t="s">
        <v>717</v>
      </c>
      <c r="B3314" t="s">
        <v>5177</v>
      </c>
      <c r="C3314" s="38"/>
      <c r="D3314" s="38"/>
      <c r="F3314" s="178" t="s">
        <v>717</v>
      </c>
      <c r="G3314" t="s">
        <v>4870</v>
      </c>
      <c r="K3314" s="178" t="s">
        <v>717</v>
      </c>
      <c r="L3314" t="s">
        <v>4288</v>
      </c>
    </row>
    <row r="3315" spans="1:12" ht="15.75">
      <c r="A3315" s="3"/>
      <c r="K3315" s="178" t="s">
        <v>717</v>
      </c>
      <c r="L3315" t="s">
        <v>4289</v>
      </c>
    </row>
    <row r="3316" spans="1:12" ht="15.75">
      <c r="A3316" s="3"/>
      <c r="K3316" s="178" t="s">
        <v>716</v>
      </c>
      <c r="L3316" t="s">
        <v>4407</v>
      </c>
    </row>
    <row r="3317" spans="1:12" ht="15.75">
      <c r="A3317" s="3"/>
      <c r="K3317" s="178" t="s">
        <v>717</v>
      </c>
      <c r="L3317" t="s">
        <v>4871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1" t="s">
        <v>3644</v>
      </c>
      <c r="B3342" s="38"/>
    </row>
    <row r="3343" spans="1:14" ht="15.75">
      <c r="A3343" s="533" t="s">
        <v>2645</v>
      </c>
      <c r="B3343" s="38"/>
      <c r="C3343" s="38"/>
      <c r="D3343" s="38"/>
      <c r="E3343" s="38"/>
      <c r="F3343" s="533" t="s">
        <v>2646</v>
      </c>
      <c r="G3343" s="38"/>
      <c r="H3343" s="38"/>
      <c r="I3343" s="38"/>
      <c r="J3343" s="38"/>
      <c r="K3343" s="533" t="s">
        <v>2644</v>
      </c>
      <c r="L3343" s="38"/>
    </row>
    <row r="3344" spans="1:14" ht="15.75">
      <c r="A3344" s="178" t="s">
        <v>717</v>
      </c>
      <c r="B3344" t="s">
        <v>4659</v>
      </c>
      <c r="C3344" s="38"/>
      <c r="D3344" s="38"/>
      <c r="F3344" s="178"/>
      <c r="K3344" s="178" t="s">
        <v>718</v>
      </c>
      <c r="L3344" t="s">
        <v>4481</v>
      </c>
      <c r="M3344" s="38"/>
      <c r="N3344" s="38"/>
    </row>
    <row r="3345" spans="1:15" ht="15.75">
      <c r="A3345" s="178" t="s">
        <v>716</v>
      </c>
      <c r="B3345" t="s">
        <v>4979</v>
      </c>
      <c r="K3345" s="178" t="s">
        <v>717</v>
      </c>
      <c r="L3345" t="s">
        <v>4555</v>
      </c>
      <c r="M3345" s="38"/>
      <c r="N3345" s="38"/>
      <c r="O3345" s="38"/>
    </row>
    <row r="3346" spans="1:15" ht="15.75">
      <c r="A3346" s="545" t="s">
        <v>718</v>
      </c>
      <c r="B3346" t="s">
        <v>5177</v>
      </c>
      <c r="C3346" s="38"/>
      <c r="D3346" s="38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1" t="s">
        <v>31</v>
      </c>
      <c r="B3372" s="38"/>
    </row>
    <row r="3373" spans="1:12" ht="15.75">
      <c r="A3373" s="533" t="s">
        <v>2645</v>
      </c>
      <c r="B3373" s="38"/>
      <c r="C3373" s="38"/>
      <c r="D3373" s="38"/>
      <c r="E3373" s="38"/>
      <c r="F3373" s="533" t="s">
        <v>2646</v>
      </c>
      <c r="G3373" s="38"/>
      <c r="H3373" s="38"/>
      <c r="I3373" s="38"/>
      <c r="J3373" s="38"/>
      <c r="K3373" s="533" t="s">
        <v>2644</v>
      </c>
      <c r="L3373" s="38"/>
    </row>
    <row r="3374" spans="1:12" ht="15.75">
      <c r="A3374" s="178" t="s">
        <v>717</v>
      </c>
      <c r="B3374" t="s">
        <v>4709</v>
      </c>
      <c r="C3374" s="38"/>
      <c r="D3374" s="38"/>
      <c r="E3374" s="38"/>
      <c r="F3374" s="178" t="s">
        <v>718</v>
      </c>
      <c r="G3374" t="s">
        <v>4548</v>
      </c>
      <c r="K3374" s="178" t="s">
        <v>717</v>
      </c>
      <c r="L3374" t="s">
        <v>4460</v>
      </c>
    </row>
    <row r="3375" spans="1:12" ht="15.75">
      <c r="A3375" s="3"/>
      <c r="F3375" s="178" t="s">
        <v>716</v>
      </c>
      <c r="G3375" t="s">
        <v>4763</v>
      </c>
      <c r="H3375" s="38"/>
      <c r="I3375" s="38"/>
      <c r="J3375" s="38"/>
      <c r="K3375" s="178" t="s">
        <v>717</v>
      </c>
      <c r="L3375" t="s">
        <v>4551</v>
      </c>
    </row>
    <row r="3376" spans="1:12" ht="15.75">
      <c r="A3376" s="3"/>
      <c r="F3376" s="178" t="s">
        <v>716</v>
      </c>
      <c r="G3376" t="s">
        <v>4981</v>
      </c>
      <c r="K3376" s="178" t="s">
        <v>716</v>
      </c>
      <c r="L3376" t="s">
        <v>4553</v>
      </c>
    </row>
    <row r="3377" spans="1:15" ht="15.75">
      <c r="A3377" s="3"/>
      <c r="K3377" s="178" t="s">
        <v>718</v>
      </c>
      <c r="L3377" t="s">
        <v>4776</v>
      </c>
      <c r="M3377" s="38"/>
      <c r="N3377" s="38"/>
      <c r="O3377" s="38"/>
    </row>
    <row r="3378" spans="1:15" ht="15.75">
      <c r="A3378" s="3"/>
      <c r="K3378" s="178" t="s">
        <v>716</v>
      </c>
      <c r="L3378" t="s">
        <v>4765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4997</v>
      </c>
    </row>
    <row r="3380" spans="1:15" ht="15.75">
      <c r="A3380" s="3"/>
      <c r="K3380" s="178" t="s">
        <v>718</v>
      </c>
      <c r="L3380" t="s">
        <v>4996</v>
      </c>
    </row>
    <row r="3381" spans="1:15">
      <c r="A3381" s="3"/>
    </row>
    <row r="3382" spans="1:15">
      <c r="A3382" s="3"/>
    </row>
    <row r="3383" spans="1:15">
      <c r="A3383" s="3"/>
    </row>
    <row r="3384" spans="1:15">
      <c r="A3384" s="3"/>
    </row>
    <row r="3385" spans="1:15">
      <c r="A3385" s="3"/>
    </row>
    <row r="3386" spans="1:15">
      <c r="A3386" s="3"/>
    </row>
    <row r="3387" spans="1:15">
      <c r="A3387" s="3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31" t="s">
        <v>2718</v>
      </c>
      <c r="B3402" s="38"/>
    </row>
    <row r="3403" spans="1:15" ht="15.75">
      <c r="A3403" s="533" t="s">
        <v>2645</v>
      </c>
      <c r="B3403" s="38"/>
      <c r="C3403" s="38"/>
      <c r="D3403" s="38"/>
      <c r="E3403" s="38"/>
      <c r="F3403" s="533" t="s">
        <v>2646</v>
      </c>
      <c r="G3403" s="38"/>
      <c r="H3403" s="38"/>
      <c r="I3403" s="38"/>
      <c r="J3403" s="38"/>
      <c r="K3403" s="533" t="s">
        <v>2644</v>
      </c>
      <c r="L3403" s="38"/>
    </row>
    <row r="3404" spans="1:15" ht="15.75">
      <c r="A3404" s="178" t="s">
        <v>718</v>
      </c>
      <c r="B3404" t="s">
        <v>4409</v>
      </c>
      <c r="C3404" s="38"/>
      <c r="D3404" s="38"/>
      <c r="F3404" s="178" t="s">
        <v>716</v>
      </c>
      <c r="G3404" t="s">
        <v>4307</v>
      </c>
      <c r="K3404" s="178" t="s">
        <v>718</v>
      </c>
      <c r="L3404" t="s">
        <v>4299</v>
      </c>
    </row>
    <row r="3405" spans="1:15" ht="15.75">
      <c r="A3405" s="3"/>
      <c r="F3405" s="178" t="s">
        <v>716</v>
      </c>
      <c r="G3405" t="s">
        <v>4897</v>
      </c>
      <c r="K3405" s="178" t="s">
        <v>717</v>
      </c>
      <c r="L3405" t="s">
        <v>4676</v>
      </c>
      <c r="M3405" s="38"/>
      <c r="N3405" s="25"/>
    </row>
    <row r="3406" spans="1:15" ht="15.75">
      <c r="A3406" s="3"/>
      <c r="K3406" s="178" t="s">
        <v>716</v>
      </c>
      <c r="L3406" t="s">
        <v>5032</v>
      </c>
      <c r="M3406" s="21"/>
      <c r="N3406" s="58"/>
      <c r="O3406" s="38"/>
    </row>
    <row r="3407" spans="1:15" ht="15.75">
      <c r="A3407" s="3"/>
      <c r="K3407" s="178" t="s">
        <v>718</v>
      </c>
      <c r="L3407" t="s">
        <v>5161</v>
      </c>
    </row>
    <row r="3408" spans="1:15" ht="15.75">
      <c r="A3408" s="3"/>
      <c r="K3408" s="178" t="s">
        <v>716</v>
      </c>
      <c r="L3408" t="s">
        <v>5182</v>
      </c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1" t="s">
        <v>694</v>
      </c>
      <c r="B3432" s="38"/>
    </row>
    <row r="3433" spans="1:15" ht="15.75">
      <c r="A3433" s="533" t="s">
        <v>2645</v>
      </c>
      <c r="B3433" s="38"/>
      <c r="C3433" s="38"/>
      <c r="D3433" s="38"/>
      <c r="E3433" s="38"/>
      <c r="F3433" s="533" t="s">
        <v>2646</v>
      </c>
      <c r="G3433" s="38"/>
      <c r="H3433" s="38"/>
      <c r="I3433" s="38"/>
      <c r="J3433" s="38"/>
      <c r="K3433" s="533" t="s">
        <v>2644</v>
      </c>
      <c r="L3433" s="38"/>
    </row>
    <row r="3434" spans="1:15" ht="15.75">
      <c r="A3434" s="178" t="s">
        <v>718</v>
      </c>
      <c r="B3434" t="s">
        <v>4302</v>
      </c>
      <c r="C3434" s="38"/>
      <c r="D3434" s="38"/>
      <c r="K3434" s="178" t="s">
        <v>717</v>
      </c>
      <c r="L3434" t="s">
        <v>4308</v>
      </c>
    </row>
    <row r="3435" spans="1:15" ht="15.75">
      <c r="A3435" s="545" t="s">
        <v>718</v>
      </c>
      <c r="B3435" t="s">
        <v>4395</v>
      </c>
      <c r="C3435" s="38"/>
      <c r="D3435" s="38"/>
      <c r="K3435" s="178" t="s">
        <v>718</v>
      </c>
      <c r="L3435" t="s">
        <v>4406</v>
      </c>
    </row>
    <row r="3436" spans="1:15" ht="15.75">
      <c r="A3436" s="178" t="s">
        <v>717</v>
      </c>
      <c r="B3436" t="s">
        <v>4495</v>
      </c>
      <c r="K3436" s="178" t="s">
        <v>716</v>
      </c>
      <c r="L3436" t="s">
        <v>4463</v>
      </c>
      <c r="M3436" s="38"/>
      <c r="N3436" s="38"/>
    </row>
    <row r="3437" spans="1:15" ht="15.75">
      <c r="A3437" s="178" t="s">
        <v>716</v>
      </c>
      <c r="B3437" t="s">
        <v>4538</v>
      </c>
      <c r="K3437" s="178" t="s">
        <v>718</v>
      </c>
      <c r="L3437" t="s">
        <v>4447</v>
      </c>
      <c r="M3437" s="38"/>
      <c r="N3437" s="38"/>
    </row>
    <row r="3438" spans="1:15" ht="15.75">
      <c r="A3438" s="178" t="s">
        <v>716</v>
      </c>
      <c r="B3438" t="s">
        <v>4611</v>
      </c>
      <c r="K3438" s="178" t="s">
        <v>716</v>
      </c>
      <c r="L3438" t="s">
        <v>4546</v>
      </c>
    </row>
    <row r="3439" spans="1:15" ht="15.75">
      <c r="A3439" s="178" t="s">
        <v>717</v>
      </c>
      <c r="B3439" t="s">
        <v>4778</v>
      </c>
      <c r="K3439" s="178" t="s">
        <v>716</v>
      </c>
      <c r="L3439" t="s">
        <v>4544</v>
      </c>
      <c r="M3439" s="38"/>
      <c r="N3439" s="38"/>
      <c r="O3439" s="38"/>
    </row>
    <row r="3440" spans="1:15" ht="15.75">
      <c r="A3440" s="178" t="s">
        <v>716</v>
      </c>
      <c r="B3440" t="s">
        <v>4822</v>
      </c>
      <c r="K3440" s="178" t="s">
        <v>718</v>
      </c>
      <c r="L3440" t="s">
        <v>4547</v>
      </c>
      <c r="M3440" s="38"/>
      <c r="N3440" s="38"/>
      <c r="O3440" s="38"/>
    </row>
    <row r="3441" spans="1:12" ht="15.75">
      <c r="A3441" s="3"/>
      <c r="B3441" t="s">
        <v>2459</v>
      </c>
      <c r="K3441" s="178" t="s">
        <v>717</v>
      </c>
      <c r="L3441" t="s">
        <v>4711</v>
      </c>
    </row>
    <row r="3442" spans="1:12" ht="15.75">
      <c r="A3442" s="3"/>
      <c r="K3442" s="178" t="s">
        <v>717</v>
      </c>
      <c r="L3442" t="s">
        <v>4712</v>
      </c>
    </row>
    <row r="3443" spans="1:12" ht="15.75">
      <c r="A3443" s="3"/>
      <c r="K3443" s="178" t="s">
        <v>717</v>
      </c>
      <c r="L3443" t="s">
        <v>5159</v>
      </c>
    </row>
    <row r="3444" spans="1:12" ht="15.75">
      <c r="A3444" s="3"/>
      <c r="K3444" s="178" t="s">
        <v>716</v>
      </c>
      <c r="L3444" t="s">
        <v>5171</v>
      </c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31" t="s">
        <v>3645</v>
      </c>
      <c r="B3462" s="38"/>
    </row>
    <row r="3463" spans="1:13" ht="15.75">
      <c r="A3463" s="533" t="s">
        <v>2645</v>
      </c>
      <c r="B3463" s="38"/>
      <c r="C3463" s="38"/>
      <c r="D3463" s="38"/>
      <c r="E3463" s="38"/>
      <c r="F3463" s="533" t="s">
        <v>2646</v>
      </c>
      <c r="G3463" s="38"/>
      <c r="H3463" s="38"/>
      <c r="I3463" s="38"/>
      <c r="J3463" s="38"/>
      <c r="K3463" s="533" t="s">
        <v>2644</v>
      </c>
      <c r="L3463" s="38"/>
    </row>
    <row r="3464" spans="1:13" ht="15.75">
      <c r="A3464" s="178" t="s">
        <v>716</v>
      </c>
      <c r="B3464" t="s">
        <v>4303</v>
      </c>
      <c r="K3464" s="178" t="s">
        <v>716</v>
      </c>
      <c r="L3464" t="s">
        <v>4294</v>
      </c>
    </row>
    <row r="3465" spans="1:13" ht="15.75">
      <c r="A3465" s="545" t="s">
        <v>717</v>
      </c>
      <c r="B3465" t="s">
        <v>4768</v>
      </c>
      <c r="C3465" s="38"/>
      <c r="D3465" s="38"/>
      <c r="K3465" s="178" t="s">
        <v>716</v>
      </c>
      <c r="L3465" t="s">
        <v>4291</v>
      </c>
    </row>
    <row r="3466" spans="1:13" ht="15.75">
      <c r="A3466" s="545" t="s">
        <v>718</v>
      </c>
      <c r="B3466" t="s">
        <v>4868</v>
      </c>
      <c r="K3466" s="178" t="s">
        <v>716</v>
      </c>
      <c r="L3466" t="s">
        <v>4293</v>
      </c>
    </row>
    <row r="3467" spans="1:13" ht="15.75">
      <c r="A3467" s="3"/>
      <c r="K3467" s="178" t="s">
        <v>718</v>
      </c>
      <c r="L3467" t="s">
        <v>4405</v>
      </c>
    </row>
    <row r="3468" spans="1:13" ht="15.75">
      <c r="A3468" s="3"/>
      <c r="K3468" s="178" t="s">
        <v>716</v>
      </c>
      <c r="L3468" t="s">
        <v>4459</v>
      </c>
    </row>
    <row r="3469" spans="1:13" ht="15.75">
      <c r="A3469" s="3"/>
      <c r="D3469" s="545"/>
      <c r="F3469" s="38"/>
      <c r="G3469" s="38"/>
      <c r="K3469" s="178" t="s">
        <v>717</v>
      </c>
      <c r="L3469" t="s">
        <v>4994</v>
      </c>
      <c r="M3469" s="399"/>
    </row>
    <row r="3470" spans="1:13" ht="15.75">
      <c r="A3470" s="3"/>
      <c r="K3470" s="178" t="s">
        <v>718</v>
      </c>
      <c r="L3470" t="s">
        <v>4987</v>
      </c>
    </row>
    <row r="3471" spans="1:13">
      <c r="A3471" s="3"/>
    </row>
    <row r="3472" spans="1:13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1" t="s">
        <v>3685</v>
      </c>
      <c r="B3492" s="38"/>
    </row>
    <row r="3493" spans="1:15" ht="15.75">
      <c r="A3493" s="533" t="s">
        <v>2645</v>
      </c>
      <c r="B3493" s="38"/>
      <c r="C3493" s="38"/>
      <c r="D3493" s="38"/>
      <c r="E3493" s="38"/>
      <c r="F3493" s="533" t="s">
        <v>2646</v>
      </c>
      <c r="G3493" s="38"/>
      <c r="H3493" s="38"/>
      <c r="I3493" s="38"/>
      <c r="J3493" s="38"/>
      <c r="K3493" s="533" t="s">
        <v>2644</v>
      </c>
      <c r="L3493" s="38"/>
    </row>
    <row r="3494" spans="1:15" ht="15.75">
      <c r="A3494" s="178" t="s">
        <v>718</v>
      </c>
      <c r="B3494" t="s">
        <v>4495</v>
      </c>
      <c r="F3494" s="178" t="s">
        <v>717</v>
      </c>
      <c r="G3494" t="s">
        <v>4412</v>
      </c>
      <c r="K3494" s="178" t="s">
        <v>716</v>
      </c>
      <c r="L3494" t="s">
        <v>4462</v>
      </c>
      <c r="M3494" s="536"/>
      <c r="N3494" s="38"/>
    </row>
    <row r="3495" spans="1:15" ht="15.75">
      <c r="A3495" s="178" t="s">
        <v>718</v>
      </c>
      <c r="B3495" t="s">
        <v>4718</v>
      </c>
      <c r="K3495" s="178" t="s">
        <v>717</v>
      </c>
      <c r="L3495" t="s">
        <v>4557</v>
      </c>
      <c r="M3495" s="38"/>
      <c r="N3495" s="38"/>
      <c r="O3495" s="38"/>
    </row>
    <row r="3496" spans="1:15" ht="15.75">
      <c r="A3496" s="178" t="s">
        <v>718</v>
      </c>
      <c r="B3496" t="s">
        <v>4980</v>
      </c>
      <c r="C3496" s="38"/>
      <c r="D3496" s="38"/>
      <c r="E3496" s="38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1" t="s">
        <v>686</v>
      </c>
      <c r="B3522" s="38"/>
    </row>
    <row r="3523" spans="1:12" ht="15.75">
      <c r="A3523" s="533" t="s">
        <v>2645</v>
      </c>
      <c r="B3523" s="38"/>
      <c r="C3523" s="38"/>
      <c r="D3523" s="38"/>
      <c r="E3523" s="38"/>
      <c r="F3523" s="533" t="s">
        <v>2646</v>
      </c>
      <c r="G3523" s="38"/>
      <c r="H3523" s="38"/>
      <c r="I3523" s="38"/>
      <c r="J3523" s="38"/>
      <c r="K3523" s="533" t="s">
        <v>2644</v>
      </c>
      <c r="L3523" s="38"/>
    </row>
    <row r="3524" spans="1:12" ht="15.75">
      <c r="A3524" s="178"/>
      <c r="F3524" s="178" t="s">
        <v>716</v>
      </c>
      <c r="G3524" t="s">
        <v>4894</v>
      </c>
      <c r="K3524" s="178" t="s">
        <v>716</v>
      </c>
      <c r="L3524" t="s">
        <v>5163</v>
      </c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1" t="s">
        <v>33</v>
      </c>
      <c r="B3552" s="38"/>
    </row>
    <row r="3553" spans="1:15" ht="15.75">
      <c r="A3553" s="533" t="s">
        <v>2645</v>
      </c>
      <c r="B3553" s="38"/>
      <c r="C3553" s="38"/>
      <c r="D3553" s="38"/>
      <c r="E3553" s="38"/>
      <c r="F3553" s="533" t="s">
        <v>2646</v>
      </c>
      <c r="G3553" s="38"/>
      <c r="H3553" s="38"/>
      <c r="I3553" s="38"/>
      <c r="J3553" s="38"/>
      <c r="K3553" s="533" t="s">
        <v>2644</v>
      </c>
      <c r="L3553" s="38"/>
    </row>
    <row r="3554" spans="1:15" ht="15.75">
      <c r="A3554" s="178" t="s">
        <v>718</v>
      </c>
      <c r="B3554" t="s">
        <v>4993</v>
      </c>
      <c r="C3554" s="38"/>
      <c r="K3554" s="178" t="s">
        <v>716</v>
      </c>
      <c r="L3554" t="s">
        <v>5029</v>
      </c>
      <c r="M3554" s="21"/>
      <c r="N3554" s="58"/>
      <c r="O3554" s="38"/>
    </row>
    <row r="3555" spans="1:15" ht="15.75">
      <c r="A3555" s="3"/>
      <c r="K3555" s="178" t="s">
        <v>718</v>
      </c>
      <c r="L3555" t="s">
        <v>5153</v>
      </c>
    </row>
    <row r="3556" spans="1:15">
      <c r="A3556" s="3"/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1" t="s">
        <v>37</v>
      </c>
      <c r="B3582" s="38"/>
    </row>
    <row r="3583" spans="1:15" ht="15.75">
      <c r="A3583" s="533" t="s">
        <v>2645</v>
      </c>
      <c r="B3583" s="38"/>
      <c r="C3583" s="38"/>
      <c r="D3583" s="38"/>
      <c r="E3583" s="38"/>
      <c r="F3583" s="533" t="s">
        <v>2646</v>
      </c>
      <c r="G3583" s="38"/>
      <c r="H3583" s="38"/>
      <c r="I3583" s="38"/>
      <c r="J3583" s="38"/>
      <c r="K3583" s="533" t="s">
        <v>2644</v>
      </c>
      <c r="L3583" s="38"/>
    </row>
    <row r="3584" spans="1:15" ht="15.75">
      <c r="A3584" s="3"/>
      <c r="K3584" s="178" t="s">
        <v>718</v>
      </c>
      <c r="L3584" t="s">
        <v>4557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5175</v>
      </c>
    </row>
    <row r="3586" spans="1:12">
      <c r="A3586" s="3"/>
    </row>
    <row r="3587" spans="1:12">
      <c r="A3587" s="3"/>
    </row>
    <row r="3588" spans="1:12">
      <c r="A3588" s="3"/>
    </row>
    <row r="3589" spans="1:12">
      <c r="A3589" s="3"/>
    </row>
    <row r="3590" spans="1:12">
      <c r="A3590" s="3"/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1" t="s">
        <v>143</v>
      </c>
      <c r="B3612" s="38"/>
    </row>
    <row r="3613" spans="1:12" ht="15.75">
      <c r="A3613" s="533" t="s">
        <v>2645</v>
      </c>
      <c r="B3613" s="38"/>
      <c r="C3613" s="38"/>
      <c r="D3613" s="38"/>
      <c r="E3613" s="38"/>
      <c r="F3613" s="533" t="s">
        <v>2646</v>
      </c>
      <c r="G3613" s="38"/>
      <c r="H3613" s="38"/>
      <c r="I3613" s="38"/>
      <c r="J3613" s="38"/>
      <c r="K3613" s="533" t="s">
        <v>2644</v>
      </c>
      <c r="L3613" s="38"/>
    </row>
    <row r="3614" spans="1:12" ht="15.75">
      <c r="A3614" s="178" t="s">
        <v>718</v>
      </c>
      <c r="B3614" t="s">
        <v>4386</v>
      </c>
      <c r="C3614" s="38"/>
      <c r="D3614" s="38"/>
      <c r="K3614" s="178" t="s">
        <v>718</v>
      </c>
      <c r="L3614" t="s">
        <v>4708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1" t="s">
        <v>3646</v>
      </c>
      <c r="B3642" s="38"/>
    </row>
    <row r="3643" spans="1:14" ht="15.75">
      <c r="A3643" s="533" t="s">
        <v>2645</v>
      </c>
      <c r="B3643" s="38"/>
      <c r="C3643" s="38"/>
      <c r="D3643" s="38"/>
      <c r="E3643" s="38"/>
      <c r="F3643" s="533" t="s">
        <v>2646</v>
      </c>
      <c r="G3643" s="38"/>
      <c r="H3643" s="38"/>
      <c r="I3643" s="38"/>
      <c r="J3643" s="38"/>
      <c r="K3643" s="533" t="s">
        <v>2644</v>
      </c>
      <c r="L3643" s="38"/>
    </row>
    <row r="3644" spans="1:14" ht="15.75">
      <c r="A3644" s="3"/>
      <c r="F3644" s="178" t="s">
        <v>718</v>
      </c>
      <c r="G3644" t="s">
        <v>4875</v>
      </c>
      <c r="K3644" s="178" t="s">
        <v>718</v>
      </c>
      <c r="L3644" t="s">
        <v>4490</v>
      </c>
      <c r="M3644" s="38"/>
      <c r="N3644" s="38"/>
    </row>
    <row r="3645" spans="1:14" ht="15.75">
      <c r="A3645" s="3"/>
      <c r="K3645" s="178" t="s">
        <v>716</v>
      </c>
      <c r="L3645" t="s">
        <v>4556</v>
      </c>
    </row>
    <row r="3646" spans="1:14" ht="15.75">
      <c r="A3646" s="3"/>
      <c r="K3646" s="178" t="s">
        <v>717</v>
      </c>
      <c r="L3646" t="s">
        <v>4820</v>
      </c>
      <c r="M3646" s="38"/>
      <c r="N3646" s="38"/>
    </row>
    <row r="3647" spans="1:14" ht="15.75">
      <c r="A3647" s="3"/>
      <c r="K3647" s="178" t="s">
        <v>717</v>
      </c>
      <c r="L3647" t="s">
        <v>4864</v>
      </c>
    </row>
    <row r="3648" spans="1:14" ht="15.75">
      <c r="A3648" s="3"/>
      <c r="K3648" s="178" t="s">
        <v>716</v>
      </c>
      <c r="L3648" t="s">
        <v>4862</v>
      </c>
    </row>
    <row r="3649" spans="1:12" ht="15.75">
      <c r="A3649" s="3"/>
      <c r="K3649" s="178" t="s">
        <v>717</v>
      </c>
      <c r="L3649" t="s">
        <v>4873</v>
      </c>
    </row>
    <row r="3650" spans="1:12">
      <c r="A3650" s="3"/>
    </row>
    <row r="3651" spans="1:12">
      <c r="A3651" s="3"/>
    </row>
    <row r="3652" spans="1:12">
      <c r="A3652" s="3"/>
    </row>
    <row r="3653" spans="1:12">
      <c r="A3653" s="3"/>
    </row>
    <row r="3654" spans="1:12">
      <c r="A3654" s="3"/>
    </row>
    <row r="3655" spans="1:12">
      <c r="A3655" s="3"/>
    </row>
    <row r="3656" spans="1:12">
      <c r="A3656" s="3"/>
    </row>
    <row r="3657" spans="1:12">
      <c r="A3657" s="3"/>
    </row>
    <row r="3658" spans="1:12">
      <c r="A3658" s="3"/>
    </row>
    <row r="3659" spans="1:12">
      <c r="A3659" s="3"/>
    </row>
    <row r="3660" spans="1:12">
      <c r="A3660" s="3"/>
    </row>
    <row r="3661" spans="1:12">
      <c r="A3661" s="3"/>
    </row>
    <row r="3662" spans="1:12">
      <c r="A3662" s="3"/>
    </row>
    <row r="3663" spans="1:12">
      <c r="A3663" s="3"/>
    </row>
    <row r="3664" spans="1:12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1" t="s">
        <v>2721</v>
      </c>
      <c r="B3672" s="38"/>
    </row>
    <row r="3673" spans="1:12" ht="15.75">
      <c r="A3673" s="533" t="s">
        <v>2645</v>
      </c>
      <c r="B3673" s="38"/>
      <c r="C3673" s="38"/>
      <c r="D3673" s="38"/>
      <c r="E3673" s="38"/>
      <c r="F3673" s="533" t="s">
        <v>2646</v>
      </c>
      <c r="G3673" s="38"/>
      <c r="H3673" s="38"/>
      <c r="I3673" s="38"/>
      <c r="J3673" s="38"/>
      <c r="K3673" s="533" t="s">
        <v>2644</v>
      </c>
      <c r="L3673" s="38"/>
    </row>
    <row r="3674" spans="1:12" ht="15.75">
      <c r="A3674" s="3"/>
      <c r="K3674" s="178" t="s">
        <v>717</v>
      </c>
      <c r="L3674" t="s">
        <v>5172</v>
      </c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1" t="s">
        <v>1351</v>
      </c>
      <c r="B3702" s="38"/>
    </row>
    <row r="3703" spans="1:15" ht="15.75">
      <c r="A3703" s="533" t="s">
        <v>2645</v>
      </c>
      <c r="B3703" s="38"/>
      <c r="C3703" s="38"/>
      <c r="D3703" s="38"/>
      <c r="E3703" s="38"/>
      <c r="F3703" s="533" t="s">
        <v>2646</v>
      </c>
      <c r="G3703" s="38"/>
      <c r="H3703" s="38"/>
      <c r="I3703" s="38"/>
      <c r="J3703" s="38"/>
      <c r="K3703" s="533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1" t="s">
        <v>2722</v>
      </c>
      <c r="B3732" s="38"/>
    </row>
    <row r="3733" spans="1:15" ht="15.75">
      <c r="A3733" s="533" t="s">
        <v>2645</v>
      </c>
      <c r="B3733" s="38"/>
      <c r="C3733" s="38"/>
      <c r="D3733" s="38"/>
      <c r="E3733" s="38"/>
      <c r="F3733" s="533" t="s">
        <v>2646</v>
      </c>
      <c r="G3733" s="38"/>
      <c r="H3733" s="38"/>
      <c r="I3733" s="38"/>
      <c r="J3733" s="38"/>
      <c r="K3733" s="533" t="s">
        <v>2644</v>
      </c>
      <c r="L3733" s="38"/>
    </row>
    <row r="3734" spans="1:15" ht="15.75">
      <c r="A3734" s="3"/>
      <c r="F3734" s="178" t="s">
        <v>717</v>
      </c>
      <c r="G3734" t="s">
        <v>4558</v>
      </c>
      <c r="H3734" s="38"/>
      <c r="I3734" s="38"/>
      <c r="J3734" s="38"/>
      <c r="K3734" s="178" t="s">
        <v>718</v>
      </c>
      <c r="L3734" t="s">
        <v>4552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4545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4673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4777</v>
      </c>
      <c r="M3737" s="38"/>
      <c r="N3737" s="38"/>
      <c r="O3737" s="38"/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1" t="s">
        <v>3647</v>
      </c>
      <c r="B3762" s="38"/>
    </row>
    <row r="3763" spans="1:12" ht="15.75">
      <c r="A3763" s="533" t="s">
        <v>2645</v>
      </c>
      <c r="B3763" s="38"/>
      <c r="C3763" s="38"/>
      <c r="D3763" s="38"/>
      <c r="E3763" s="38"/>
      <c r="F3763" s="533" t="s">
        <v>2646</v>
      </c>
      <c r="G3763" s="38"/>
      <c r="H3763" s="38"/>
      <c r="I3763" s="38"/>
      <c r="J3763" s="38"/>
      <c r="K3763" s="533" t="s">
        <v>2644</v>
      </c>
      <c r="L3763" s="38"/>
    </row>
    <row r="3764" spans="1:12" ht="15.75">
      <c r="A3764" s="3"/>
      <c r="K3764" s="178" t="s">
        <v>716</v>
      </c>
      <c r="L3764" t="s">
        <v>4872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1" t="s">
        <v>2727</v>
      </c>
      <c r="B3792" s="38"/>
    </row>
    <row r="3793" spans="1:13" ht="15.75">
      <c r="A3793" s="533" t="s">
        <v>2645</v>
      </c>
      <c r="B3793" s="38"/>
      <c r="C3793" s="38"/>
      <c r="D3793" s="38"/>
      <c r="E3793" s="38"/>
      <c r="F3793" s="533" t="s">
        <v>2646</v>
      </c>
      <c r="G3793" s="38"/>
      <c r="H3793" s="38"/>
      <c r="I3793" s="38"/>
      <c r="J3793" s="38"/>
      <c r="K3793" s="533" t="s">
        <v>2644</v>
      </c>
      <c r="L3793" s="38"/>
    </row>
    <row r="3794" spans="1:13" ht="15.75">
      <c r="A3794" s="178" t="s">
        <v>717</v>
      </c>
      <c r="B3794" t="s">
        <v>4537</v>
      </c>
      <c r="C3794" s="38"/>
      <c r="D3794" s="38"/>
      <c r="F3794" s="178" t="s">
        <v>718</v>
      </c>
      <c r="G3794" t="s">
        <v>4990</v>
      </c>
      <c r="H3794" s="399"/>
      <c r="K3794" s="178" t="s">
        <v>717</v>
      </c>
      <c r="L3794" t="s">
        <v>4402</v>
      </c>
    </row>
    <row r="3795" spans="1:13" ht="15.75">
      <c r="A3795" s="178" t="s">
        <v>716</v>
      </c>
      <c r="B3795" t="s">
        <v>4666</v>
      </c>
      <c r="K3795" s="178" t="s">
        <v>718</v>
      </c>
      <c r="L3795" t="s">
        <v>4766</v>
      </c>
      <c r="M3795" s="399"/>
    </row>
    <row r="3796" spans="1:13" ht="15.75">
      <c r="A3796" s="178" t="s">
        <v>716</v>
      </c>
      <c r="B3796" t="s">
        <v>4718</v>
      </c>
      <c r="K3796" s="178" t="s">
        <v>717</v>
      </c>
      <c r="L3796" t="s">
        <v>4991</v>
      </c>
      <c r="M3796" s="399"/>
    </row>
    <row r="3797" spans="1:13" ht="15.75">
      <c r="A3797" s="545" t="s">
        <v>717</v>
      </c>
      <c r="B3797" t="s">
        <v>4707</v>
      </c>
      <c r="C3797" s="38"/>
      <c r="D3797" s="38"/>
    </row>
    <row r="3798" spans="1:13" ht="15.75">
      <c r="A3798" s="178" t="s">
        <v>716</v>
      </c>
      <c r="B3798" t="s">
        <v>4710</v>
      </c>
    </row>
    <row r="3799" spans="1:13" ht="15.75">
      <c r="A3799" s="178" t="s">
        <v>718</v>
      </c>
      <c r="B3799" t="s">
        <v>4772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1" t="s">
        <v>1671</v>
      </c>
      <c r="B3822" s="38"/>
    </row>
    <row r="3823" spans="1:15" ht="15.75">
      <c r="A3823" s="533" t="s">
        <v>2645</v>
      </c>
      <c r="B3823" s="38"/>
      <c r="C3823" s="38"/>
      <c r="D3823" s="38"/>
      <c r="E3823" s="38"/>
      <c r="F3823" s="533" t="s">
        <v>2646</v>
      </c>
      <c r="G3823" s="38"/>
      <c r="H3823" s="38"/>
      <c r="I3823" s="38"/>
      <c r="J3823" s="38"/>
      <c r="K3823" s="533" t="s">
        <v>2644</v>
      </c>
      <c r="L3823" s="38"/>
    </row>
    <row r="3824" spans="1:15" ht="15.75">
      <c r="A3824" s="178" t="s">
        <v>718</v>
      </c>
      <c r="B3824" t="s">
        <v>4611</v>
      </c>
      <c r="F3824" s="178" t="s">
        <v>718</v>
      </c>
      <c r="G3824" t="s">
        <v>4894</v>
      </c>
      <c r="K3824" s="178" t="s">
        <v>718</v>
      </c>
      <c r="L3824" t="s">
        <v>4671</v>
      </c>
      <c r="M3824" s="38"/>
      <c r="N3824" s="38"/>
      <c r="O3824" s="38"/>
    </row>
    <row r="3825" spans="1:15" ht="15.75">
      <c r="A3825" s="178" t="s">
        <v>717</v>
      </c>
      <c r="B3825" t="s">
        <v>4605</v>
      </c>
      <c r="K3825" s="178" t="s">
        <v>718</v>
      </c>
      <c r="L3825" t="s">
        <v>4661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4708</v>
      </c>
    </row>
    <row r="3827" spans="1:15" ht="15.75">
      <c r="A3827" s="3"/>
      <c r="K3827" s="178" t="s">
        <v>716</v>
      </c>
      <c r="L3827" t="s">
        <v>5183</v>
      </c>
    </row>
    <row r="3828" spans="1:15" ht="15.75">
      <c r="A3828" s="3"/>
      <c r="K3828" s="178" t="s">
        <v>718</v>
      </c>
      <c r="L3828" t="s">
        <v>5166</v>
      </c>
      <c r="M3828" s="38"/>
      <c r="N3828" s="38"/>
    </row>
    <row r="3829" spans="1:15">
      <c r="A3829" s="3"/>
      <c r="G3829" t="s">
        <v>2459</v>
      </c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1" t="s">
        <v>180</v>
      </c>
      <c r="B3852" s="38"/>
    </row>
    <row r="3853" spans="1:14" ht="15.75">
      <c r="A3853" s="533" t="s">
        <v>2645</v>
      </c>
      <c r="B3853" s="38"/>
      <c r="C3853" s="38"/>
      <c r="D3853" s="38"/>
      <c r="E3853" s="38"/>
      <c r="F3853" s="533" t="s">
        <v>2646</v>
      </c>
      <c r="G3853" s="38"/>
      <c r="H3853" s="38"/>
      <c r="I3853" s="38"/>
      <c r="J3853" s="38"/>
      <c r="K3853" s="533" t="s">
        <v>2644</v>
      </c>
      <c r="L3853" s="38"/>
    </row>
    <row r="3854" spans="1:14" ht="15.75">
      <c r="A3854" s="178" t="s">
        <v>717</v>
      </c>
      <c r="B3854" t="s">
        <v>4602</v>
      </c>
      <c r="C3854" s="38"/>
      <c r="K3854" s="178" t="s">
        <v>717</v>
      </c>
      <c r="L3854" t="s">
        <v>4403</v>
      </c>
    </row>
    <row r="3855" spans="1:14" ht="15.75">
      <c r="A3855" s="178" t="s">
        <v>716</v>
      </c>
      <c r="B3855" t="s">
        <v>4874</v>
      </c>
      <c r="K3855" s="178" t="s">
        <v>718</v>
      </c>
      <c r="L3855" t="s">
        <v>4456</v>
      </c>
    </row>
    <row r="3856" spans="1:14" ht="15.75">
      <c r="A3856" s="3"/>
      <c r="K3856" s="178" t="s">
        <v>717</v>
      </c>
      <c r="L3856" t="s">
        <v>4485</v>
      </c>
      <c r="M3856" s="38"/>
      <c r="N3856" s="38"/>
    </row>
    <row r="3857" spans="1:14" ht="15.75">
      <c r="A3857" s="3"/>
      <c r="K3857" s="178" t="s">
        <v>718</v>
      </c>
      <c r="L3857" t="s">
        <v>4486</v>
      </c>
      <c r="M3857" s="38"/>
      <c r="N3857" s="38"/>
    </row>
    <row r="3858" spans="1:14" ht="15.75">
      <c r="A3858" s="3"/>
      <c r="K3858" s="178" t="s">
        <v>717</v>
      </c>
      <c r="L3858" t="s">
        <v>4549</v>
      </c>
    </row>
    <row r="3859" spans="1:14" ht="15.75">
      <c r="A3859" s="3"/>
      <c r="K3859" s="178" t="s">
        <v>716</v>
      </c>
      <c r="L3859" t="s">
        <v>4551</v>
      </c>
    </row>
    <row r="3860" spans="1:14" ht="15.75">
      <c r="A3860" s="3"/>
      <c r="K3860" s="178" t="s">
        <v>716</v>
      </c>
      <c r="L3860" t="s">
        <v>4668</v>
      </c>
      <c r="M3860" s="38"/>
      <c r="N3860" s="25"/>
    </row>
    <row r="3861" spans="1:14" ht="15.75">
      <c r="A3861" s="3"/>
      <c r="K3861" s="178" t="s">
        <v>717</v>
      </c>
      <c r="L3861" t="s">
        <v>5170</v>
      </c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1" t="s">
        <v>2710</v>
      </c>
      <c r="B3882" s="38"/>
    </row>
    <row r="3883" spans="1:12" ht="15.75">
      <c r="A3883" s="533" t="s">
        <v>2645</v>
      </c>
      <c r="B3883" s="38"/>
      <c r="C3883" s="38"/>
      <c r="D3883" s="38"/>
      <c r="E3883" s="38"/>
      <c r="F3883" s="533" t="s">
        <v>2646</v>
      </c>
      <c r="G3883" s="38"/>
      <c r="H3883" s="38"/>
      <c r="I3883" s="38"/>
      <c r="J3883" s="38"/>
      <c r="K3883" s="533" t="s">
        <v>2644</v>
      </c>
      <c r="L3883" s="38"/>
    </row>
    <row r="3884" spans="1:12" ht="15.75">
      <c r="A3884" s="178" t="s">
        <v>717</v>
      </c>
      <c r="B3884" t="s">
        <v>4772</v>
      </c>
      <c r="C3884" s="38"/>
      <c r="K3884" s="178" t="s">
        <v>717</v>
      </c>
      <c r="L3884" t="s">
        <v>4288</v>
      </c>
    </row>
    <row r="3885" spans="1:12" ht="15.75">
      <c r="A3885" s="3"/>
      <c r="K3885" s="178" t="s">
        <v>717</v>
      </c>
      <c r="L3885" t="s">
        <v>4289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31" t="s">
        <v>2217</v>
      </c>
      <c r="B3912" s="38"/>
    </row>
    <row r="3913" spans="1:13" ht="15.75">
      <c r="A3913" s="533" t="s">
        <v>2645</v>
      </c>
      <c r="B3913" s="38"/>
      <c r="C3913" s="38"/>
      <c r="D3913" s="38"/>
      <c r="E3913" s="38"/>
      <c r="F3913" s="533" t="s">
        <v>2646</v>
      </c>
      <c r="G3913" s="38"/>
      <c r="H3913" s="38"/>
      <c r="I3913" s="38"/>
      <c r="J3913" s="38"/>
      <c r="K3913" s="533" t="s">
        <v>2644</v>
      </c>
      <c r="L3913" s="38"/>
    </row>
    <row r="3914" spans="1:13" ht="15.75">
      <c r="A3914" s="178" t="s">
        <v>718</v>
      </c>
      <c r="B3914" t="s">
        <v>4778</v>
      </c>
      <c r="F3914" s="178" t="s">
        <v>716</v>
      </c>
      <c r="G3914" t="s">
        <v>4656</v>
      </c>
      <c r="K3914" s="178" t="s">
        <v>716</v>
      </c>
      <c r="L3914" t="s">
        <v>4390</v>
      </c>
    </row>
    <row r="3915" spans="1:13" ht="15.75">
      <c r="A3915" s="3"/>
      <c r="K3915" s="178" t="s">
        <v>716</v>
      </c>
      <c r="L3915" t="s">
        <v>4657</v>
      </c>
    </row>
    <row r="3916" spans="1:13" ht="15.75">
      <c r="A3916" s="3"/>
      <c r="K3916" s="178" t="s">
        <v>718</v>
      </c>
      <c r="L3916" t="s">
        <v>4766</v>
      </c>
      <c r="M3916" s="399"/>
    </row>
    <row r="3917" spans="1:13" ht="15.75">
      <c r="A3917" s="3"/>
      <c r="K3917" s="178" t="s">
        <v>718</v>
      </c>
      <c r="L3917" t="s">
        <v>5030</v>
      </c>
    </row>
    <row r="3918" spans="1:13" ht="15.75">
      <c r="A3918" s="3"/>
      <c r="K3918" s="178" t="s">
        <v>716</v>
      </c>
      <c r="L3918" t="s">
        <v>5178</v>
      </c>
    </row>
    <row r="3919" spans="1:13" ht="15.75">
      <c r="A3919" s="3"/>
      <c r="K3919" s="178" t="s">
        <v>717</v>
      </c>
      <c r="L3919" t="s">
        <v>5174</v>
      </c>
    </row>
    <row r="3920" spans="1:13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1" t="s">
        <v>2729</v>
      </c>
      <c r="B3942" s="38"/>
    </row>
    <row r="3943" spans="1:12" ht="15.75">
      <c r="A3943" s="533" t="s">
        <v>2645</v>
      </c>
      <c r="B3943" s="38"/>
      <c r="C3943" s="38"/>
      <c r="D3943" s="38"/>
      <c r="E3943" s="38"/>
      <c r="F3943" s="533" t="s">
        <v>2646</v>
      </c>
      <c r="G3943" s="38"/>
      <c r="H3943" s="38"/>
      <c r="I3943" s="38"/>
      <c r="J3943" s="38"/>
      <c r="K3943" s="533" t="s">
        <v>2644</v>
      </c>
      <c r="L3943" s="38"/>
    </row>
    <row r="3944" spans="1:12" ht="15.75">
      <c r="A3944" s="3"/>
      <c r="K3944" s="178" t="s">
        <v>718</v>
      </c>
      <c r="L3944" t="s">
        <v>4456</v>
      </c>
    </row>
    <row r="3945" spans="1:12" ht="15.75">
      <c r="A3945" s="3"/>
      <c r="K3945" s="178" t="s">
        <v>718</v>
      </c>
      <c r="L3945" t="s">
        <v>4775</v>
      </c>
    </row>
    <row r="3946" spans="1:12" ht="15.75">
      <c r="A3946" s="3"/>
      <c r="K3946" s="178" t="s">
        <v>718</v>
      </c>
      <c r="L3946" t="s">
        <v>5181</v>
      </c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1" t="s">
        <v>155</v>
      </c>
      <c r="B3972" s="38"/>
    </row>
    <row r="3973" spans="1:12" ht="15.75">
      <c r="A3973" s="533" t="s">
        <v>2645</v>
      </c>
      <c r="B3973" s="38"/>
      <c r="C3973" s="38"/>
      <c r="D3973" s="38"/>
      <c r="E3973" s="38"/>
      <c r="F3973" s="533" t="s">
        <v>2646</v>
      </c>
      <c r="G3973" s="38"/>
      <c r="H3973" s="38"/>
      <c r="I3973" s="38"/>
      <c r="J3973" s="38"/>
      <c r="K3973" s="533" t="s">
        <v>2644</v>
      </c>
      <c r="L3973" s="38"/>
    </row>
    <row r="3974" spans="1:12" ht="15.75">
      <c r="A3974" s="3"/>
      <c r="F3974" s="178" t="s">
        <v>718</v>
      </c>
      <c r="G3974" t="s">
        <v>4410</v>
      </c>
      <c r="H3974" s="38"/>
      <c r="I3974" s="38"/>
      <c r="K3974" s="178" t="s">
        <v>718</v>
      </c>
      <c r="L3974" t="s">
        <v>4456</v>
      </c>
    </row>
    <row r="3975" spans="1:12" ht="15.75">
      <c r="A3975" s="3"/>
      <c r="K3975" s="178" t="s">
        <v>718</v>
      </c>
      <c r="L3975" t="s">
        <v>4863</v>
      </c>
    </row>
    <row r="3976" spans="1:12" ht="15.75">
      <c r="A3976" s="3"/>
      <c r="K3976" s="178" t="s">
        <v>717</v>
      </c>
      <c r="L3976" t="s">
        <v>4984</v>
      </c>
    </row>
    <row r="3977" spans="1:12" ht="15.75">
      <c r="A3977" s="3"/>
      <c r="K3977" s="178" t="s">
        <v>717</v>
      </c>
      <c r="L3977" t="s">
        <v>5154</v>
      </c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1" t="s">
        <v>4205</v>
      </c>
      <c r="B4002" s="38"/>
    </row>
    <row r="4003" spans="1:15" ht="15.75">
      <c r="A4003" s="533" t="s">
        <v>2645</v>
      </c>
      <c r="B4003" s="38"/>
      <c r="C4003" s="38"/>
      <c r="D4003" s="38"/>
      <c r="E4003" s="38"/>
      <c r="F4003" s="533" t="s">
        <v>2646</v>
      </c>
      <c r="G4003" s="38"/>
      <c r="H4003" s="38"/>
      <c r="I4003" s="38"/>
      <c r="J4003" s="38"/>
      <c r="K4003" s="533" t="s">
        <v>2644</v>
      </c>
      <c r="L4003" s="38"/>
    </row>
    <row r="4004" spans="1:15" ht="15.75">
      <c r="A4004" s="545" t="s">
        <v>717</v>
      </c>
      <c r="B4004" t="s">
        <v>4395</v>
      </c>
      <c r="C4004" s="38"/>
      <c r="D4004" s="38"/>
      <c r="F4004" s="178" t="s">
        <v>718</v>
      </c>
      <c r="G4004" t="s">
        <v>4608</v>
      </c>
      <c r="H4004" s="399"/>
      <c r="K4004" s="178" t="s">
        <v>717</v>
      </c>
      <c r="L4004" t="s">
        <v>4604</v>
      </c>
      <c r="M4004" s="399"/>
    </row>
    <row r="4005" spans="1:15" ht="15.75">
      <c r="A4005" s="545" t="s">
        <v>718</v>
      </c>
      <c r="B4005" t="s">
        <v>4983</v>
      </c>
      <c r="C4005" s="38"/>
      <c r="K4005" s="178" t="s">
        <v>717</v>
      </c>
      <c r="L4005" t="s">
        <v>4609</v>
      </c>
      <c r="M4005" s="399"/>
    </row>
    <row r="4006" spans="1:15" ht="15.75">
      <c r="A4006" s="3"/>
      <c r="K4006" s="178" t="s">
        <v>717</v>
      </c>
      <c r="L4006" t="s">
        <v>4675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4770</v>
      </c>
    </row>
    <row r="4008" spans="1:15" ht="15.75">
      <c r="A4008" s="3"/>
      <c r="K4008" s="178" t="s">
        <v>717</v>
      </c>
      <c r="L4008" t="s">
        <v>4771</v>
      </c>
    </row>
    <row r="4009" spans="1:15" ht="15.75">
      <c r="A4009" s="3"/>
      <c r="K4009" s="178" t="s">
        <v>716</v>
      </c>
      <c r="L4009" t="s">
        <v>4762</v>
      </c>
    </row>
    <row r="4010" spans="1:15" ht="15.75">
      <c r="A4010" s="3"/>
      <c r="K4010" s="178" t="s">
        <v>716</v>
      </c>
      <c r="L4010" t="s">
        <v>4767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5174</v>
      </c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1" t="s">
        <v>2730</v>
      </c>
      <c r="B4032" s="38"/>
    </row>
    <row r="4033" spans="1:15" ht="15.75">
      <c r="A4033" s="533" t="s">
        <v>2645</v>
      </c>
      <c r="B4033" s="38"/>
      <c r="C4033" s="38"/>
      <c r="D4033" s="38"/>
      <c r="E4033" s="38"/>
      <c r="F4033" s="533" t="s">
        <v>2646</v>
      </c>
      <c r="G4033" s="38"/>
      <c r="H4033" s="38"/>
      <c r="I4033" s="38"/>
      <c r="J4033" s="38"/>
      <c r="K4033" s="533" t="s">
        <v>2644</v>
      </c>
      <c r="L4033" s="38"/>
    </row>
    <row r="4034" spans="1:15" ht="15.75">
      <c r="A4034" s="178" t="s">
        <v>716</v>
      </c>
      <c r="B4034" t="s">
        <v>4494</v>
      </c>
      <c r="K4034" s="178" t="s">
        <v>717</v>
      </c>
      <c r="L4034" t="s">
        <v>4309</v>
      </c>
    </row>
    <row r="4035" spans="1:15" ht="15.75">
      <c r="A4035" s="178" t="s">
        <v>716</v>
      </c>
      <c r="B4035" t="s">
        <v>4495</v>
      </c>
      <c r="K4035" s="178" t="s">
        <v>716</v>
      </c>
      <c r="L4035" t="s">
        <v>4292</v>
      </c>
    </row>
    <row r="4036" spans="1:15" ht="15.75">
      <c r="A4036" s="178" t="s">
        <v>717</v>
      </c>
      <c r="B4036" t="s">
        <v>4663</v>
      </c>
      <c r="K4036" s="178" t="s">
        <v>718</v>
      </c>
      <c r="L4036" t="s">
        <v>4308</v>
      </c>
    </row>
    <row r="4037" spans="1:15" ht="15.75">
      <c r="A4037" s="178" t="s">
        <v>717</v>
      </c>
      <c r="B4037" t="s">
        <v>4988</v>
      </c>
      <c r="C4037" s="38"/>
      <c r="D4037" s="38"/>
      <c r="E4037" s="38"/>
      <c r="K4037" s="178" t="s">
        <v>716</v>
      </c>
      <c r="L4037" t="s">
        <v>4400</v>
      </c>
    </row>
    <row r="4038" spans="1:15" ht="15.75">
      <c r="A4038" s="178" t="s">
        <v>718</v>
      </c>
      <c r="B4038" t="s">
        <v>4891</v>
      </c>
      <c r="C4038" s="38"/>
      <c r="D4038" s="38"/>
      <c r="K4038" s="178" t="s">
        <v>716</v>
      </c>
      <c r="L4038" t="s">
        <v>4411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4391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4461</v>
      </c>
    </row>
    <row r="4041" spans="1:15" ht="15.75">
      <c r="A4041" s="3"/>
      <c r="K4041" s="178" t="s">
        <v>716</v>
      </c>
      <c r="L4041" t="s">
        <v>4543</v>
      </c>
    </row>
    <row r="4042" spans="1:15" ht="15.75">
      <c r="A4042" s="3"/>
      <c r="K4042" s="178" t="s">
        <v>717</v>
      </c>
      <c r="L4042" t="s">
        <v>4550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5033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5034</v>
      </c>
    </row>
    <row r="4045" spans="1:15" ht="15.75">
      <c r="A4045" s="3"/>
      <c r="K4045" s="178" t="s">
        <v>718</v>
      </c>
      <c r="L4045" t="s">
        <v>5031</v>
      </c>
    </row>
    <row r="4046" spans="1:15" ht="15.75">
      <c r="A4046" s="3"/>
      <c r="K4046" s="178" t="s">
        <v>717</v>
      </c>
      <c r="L4046" t="s">
        <v>5027</v>
      </c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1" t="s">
        <v>2728</v>
      </c>
      <c r="B4062" s="38"/>
    </row>
    <row r="4063" spans="1:12" ht="15.75">
      <c r="A4063" s="533" t="s">
        <v>2645</v>
      </c>
      <c r="B4063" s="38"/>
      <c r="C4063" s="38"/>
      <c r="D4063" s="38"/>
      <c r="E4063" s="38"/>
      <c r="F4063" s="533" t="s">
        <v>2646</v>
      </c>
      <c r="G4063" s="38"/>
      <c r="H4063" s="38"/>
      <c r="I4063" s="38"/>
      <c r="J4063" s="38"/>
      <c r="K4063" s="533" t="s">
        <v>2644</v>
      </c>
      <c r="L4063" s="38"/>
    </row>
    <row r="4064" spans="1:12" ht="15.75">
      <c r="A4064" s="3"/>
      <c r="K4064" s="178" t="s">
        <v>718</v>
      </c>
      <c r="L4064" t="s">
        <v>4456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31" t="s">
        <v>2709</v>
      </c>
      <c r="B4092" s="38"/>
    </row>
    <row r="4093" spans="1:15" ht="15.75">
      <c r="A4093" s="533" t="s">
        <v>2645</v>
      </c>
      <c r="B4093" s="38"/>
      <c r="C4093" s="38"/>
      <c r="D4093" s="38"/>
      <c r="E4093" s="38"/>
      <c r="F4093" s="533" t="s">
        <v>2646</v>
      </c>
      <c r="G4093" s="38"/>
      <c r="H4093" s="38"/>
      <c r="I4093" s="38"/>
      <c r="J4093" s="38"/>
      <c r="K4093" s="533" t="s">
        <v>2644</v>
      </c>
      <c r="L4093" s="38"/>
    </row>
    <row r="4094" spans="1:15" ht="15.75">
      <c r="A4094" s="178" t="s">
        <v>716</v>
      </c>
      <c r="B4094" t="s">
        <v>4869</v>
      </c>
      <c r="K4094" s="178" t="s">
        <v>717</v>
      </c>
      <c r="L4094" t="s">
        <v>4779</v>
      </c>
      <c r="M4094" s="38"/>
      <c r="N4094" s="38"/>
      <c r="O4094" s="38"/>
    </row>
    <row r="4095" spans="1:15">
      <c r="A4095" s="3"/>
    </row>
    <row r="4096" spans="1:15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1" t="s">
        <v>658</v>
      </c>
      <c r="B4122" s="38"/>
    </row>
    <row r="4123" spans="1:14" ht="15.75">
      <c r="A4123" s="533" t="s">
        <v>2645</v>
      </c>
      <c r="B4123" s="38"/>
      <c r="C4123" s="38"/>
      <c r="D4123" s="38"/>
      <c r="E4123" s="38"/>
      <c r="F4123" s="533" t="s">
        <v>2646</v>
      </c>
      <c r="G4123" s="38"/>
      <c r="H4123" s="38"/>
      <c r="I4123" s="38"/>
      <c r="J4123" s="38"/>
      <c r="K4123" s="533" t="s">
        <v>2644</v>
      </c>
      <c r="L4123" s="38"/>
    </row>
    <row r="4124" spans="1:14" ht="15.75">
      <c r="A4124" s="178" t="s">
        <v>717</v>
      </c>
      <c r="B4124" t="s">
        <v>4396</v>
      </c>
      <c r="C4124" s="38"/>
      <c r="D4124" s="38"/>
      <c r="E4124" s="38"/>
      <c r="K4124" s="178" t="s">
        <v>716</v>
      </c>
      <c r="L4124" t="s">
        <v>4454</v>
      </c>
      <c r="M4124" s="38"/>
      <c r="N4124" s="38"/>
    </row>
    <row r="4125" spans="1:14" ht="15.75">
      <c r="A4125" s="3"/>
      <c r="K4125" s="178" t="s">
        <v>717</v>
      </c>
      <c r="L4125" t="s">
        <v>4676</v>
      </c>
      <c r="M4125" s="38"/>
      <c r="N4125" s="25"/>
    </row>
    <row r="4126" spans="1:14" ht="15.75">
      <c r="A4126" s="3"/>
      <c r="K4126" s="178" t="s">
        <v>716</v>
      </c>
      <c r="L4126" t="s">
        <v>4821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31" t="s">
        <v>1655</v>
      </c>
      <c r="B4152" s="38"/>
    </row>
    <row r="4153" spans="1:15" ht="15.75">
      <c r="A4153" s="533" t="s">
        <v>2645</v>
      </c>
      <c r="B4153" s="38"/>
      <c r="C4153" s="38"/>
      <c r="D4153" s="38"/>
      <c r="E4153" s="38"/>
      <c r="F4153" s="533" t="s">
        <v>2646</v>
      </c>
      <c r="G4153" s="38"/>
      <c r="H4153" s="38"/>
      <c r="I4153" s="38"/>
      <c r="J4153" s="38"/>
      <c r="K4153" s="533" t="s">
        <v>2644</v>
      </c>
      <c r="L4153" s="38"/>
    </row>
    <row r="4154" spans="1:15" ht="15.75">
      <c r="A4154" s="3"/>
      <c r="F4154" s="178" t="s">
        <v>718</v>
      </c>
      <c r="G4154" t="s">
        <v>4399</v>
      </c>
      <c r="K4154" s="178" t="s">
        <v>718</v>
      </c>
      <c r="L4154" t="s">
        <v>4766</v>
      </c>
      <c r="M4154" s="399"/>
    </row>
    <row r="4155" spans="1:15" ht="15.75">
      <c r="A4155" s="3"/>
      <c r="K4155" s="178" t="s">
        <v>717</v>
      </c>
      <c r="L4155" t="s">
        <v>4776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4998</v>
      </c>
      <c r="M4156" s="399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4"/>
  <sheetViews>
    <sheetView topLeftCell="A112" workbookViewId="0">
      <pane xSplit="1" topLeftCell="K1" activePane="topRight" state="frozen"/>
      <selection pane="topRight" activeCell="T124" sqref="T124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3641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3630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3642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3628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3630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3620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3635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3625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3625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3636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4747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4823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4824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3633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3644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</row>
    <row r="130" spans="1:18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</row>
    <row r="131" spans="1:18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</row>
    <row r="132" spans="1:18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</row>
    <row r="134" spans="1:18">
      <c r="J134" s="1"/>
    </row>
    <row r="135" spans="1:18" ht="20.25">
      <c r="A135" s="109" t="s">
        <v>916</v>
      </c>
      <c r="B135" t="s">
        <v>19</v>
      </c>
      <c r="D135" t="s">
        <v>937</v>
      </c>
      <c r="F135" t="s">
        <v>1</v>
      </c>
      <c r="H135" s="193" t="s">
        <v>633</v>
      </c>
      <c r="J135" s="3" t="s">
        <v>144</v>
      </c>
      <c r="L135" t="s">
        <v>1654</v>
      </c>
      <c r="N135" t="s">
        <v>687</v>
      </c>
      <c r="P135" t="s">
        <v>1334</v>
      </c>
      <c r="R135" t="s">
        <v>1334</v>
      </c>
    </row>
    <row r="136" spans="1:18">
      <c r="B136" t="s">
        <v>31</v>
      </c>
      <c r="D136" t="s">
        <v>23</v>
      </c>
      <c r="F136" t="s">
        <v>164</v>
      </c>
      <c r="H136" s="193" t="s">
        <v>658</v>
      </c>
      <c r="J136" t="s">
        <v>654</v>
      </c>
      <c r="L136" t="s">
        <v>27</v>
      </c>
      <c r="N136" t="s">
        <v>658</v>
      </c>
      <c r="P136" t="s">
        <v>2200</v>
      </c>
      <c r="R136" t="s">
        <v>668</v>
      </c>
    </row>
    <row r="137" spans="1:18">
      <c r="B137" t="s">
        <v>6</v>
      </c>
      <c r="D137" t="s">
        <v>17</v>
      </c>
      <c r="F137" t="s">
        <v>144</v>
      </c>
      <c r="H137" s="193" t="s">
        <v>649</v>
      </c>
      <c r="J137" t="s">
        <v>33</v>
      </c>
      <c r="L137" t="s">
        <v>162</v>
      </c>
      <c r="N137" t="s">
        <v>21</v>
      </c>
      <c r="P137" t="s">
        <v>2217</v>
      </c>
      <c r="R137" t="s">
        <v>2729</v>
      </c>
    </row>
    <row r="139" spans="1:18">
      <c r="J139" s="1"/>
    </row>
    <row r="140" spans="1:18" ht="20.25">
      <c r="A140" s="109" t="s">
        <v>917</v>
      </c>
      <c r="B140" t="s">
        <v>23</v>
      </c>
      <c r="D140" t="s">
        <v>11</v>
      </c>
      <c r="F140" t="s">
        <v>9</v>
      </c>
      <c r="H140" s="193" t="s">
        <v>643</v>
      </c>
      <c r="J140" t="s">
        <v>1345</v>
      </c>
      <c r="L140" t="s">
        <v>1654</v>
      </c>
      <c r="N140" t="s">
        <v>694</v>
      </c>
      <c r="P140" t="s">
        <v>162</v>
      </c>
      <c r="R140" t="s">
        <v>37</v>
      </c>
    </row>
    <row r="141" spans="1:18">
      <c r="B141" t="s">
        <v>25</v>
      </c>
      <c r="D141" t="s">
        <v>13</v>
      </c>
      <c r="F141" t="s">
        <v>144</v>
      </c>
      <c r="H141" s="193" t="s">
        <v>669</v>
      </c>
      <c r="J141" t="s">
        <v>13</v>
      </c>
      <c r="L141" t="s">
        <v>651</v>
      </c>
      <c r="N141" t="s">
        <v>1657</v>
      </c>
      <c r="P141" t="s">
        <v>2195</v>
      </c>
      <c r="R141" t="s">
        <v>1346</v>
      </c>
    </row>
    <row r="142" spans="1:18">
      <c r="B142" t="s">
        <v>19</v>
      </c>
      <c r="D142" t="s">
        <v>33</v>
      </c>
      <c r="F142" t="s">
        <v>25</v>
      </c>
      <c r="H142" s="193" t="s">
        <v>143</v>
      </c>
      <c r="J142" t="s">
        <v>694</v>
      </c>
      <c r="L142" t="s">
        <v>1345</v>
      </c>
      <c r="N142" t="s">
        <v>21</v>
      </c>
      <c r="P142" t="s">
        <v>1344</v>
      </c>
      <c r="R142" t="s">
        <v>662</v>
      </c>
    </row>
    <row r="144" spans="1:18">
      <c r="N144" s="198"/>
    </row>
    <row r="145" spans="1:18" ht="20.25">
      <c r="A145" s="109" t="s">
        <v>918</v>
      </c>
      <c r="B145" t="s">
        <v>11</v>
      </c>
      <c r="D145" t="s">
        <v>9</v>
      </c>
      <c r="F145" t="s">
        <v>19</v>
      </c>
      <c r="H145" s="193" t="s">
        <v>153</v>
      </c>
      <c r="J145" t="s">
        <v>155</v>
      </c>
      <c r="L145" t="s">
        <v>143</v>
      </c>
      <c r="N145" t="s">
        <v>17</v>
      </c>
      <c r="P145" t="s">
        <v>651</v>
      </c>
      <c r="R145" t="s">
        <v>1342</v>
      </c>
    </row>
    <row r="146" spans="1:18">
      <c r="B146" t="s">
        <v>25</v>
      </c>
      <c r="D146" t="s">
        <v>31</v>
      </c>
      <c r="F146" t="s">
        <v>141</v>
      </c>
      <c r="H146" t="s">
        <v>39</v>
      </c>
      <c r="J146" t="s">
        <v>154</v>
      </c>
      <c r="L146" t="s">
        <v>33</v>
      </c>
      <c r="N146" t="s">
        <v>658</v>
      </c>
      <c r="P146" t="s">
        <v>2217</v>
      </c>
      <c r="R146" t="s">
        <v>2712</v>
      </c>
    </row>
    <row r="147" spans="1:18">
      <c r="B147" t="s">
        <v>27</v>
      </c>
      <c r="D147" t="s">
        <v>19</v>
      </c>
      <c r="F147" t="s">
        <v>31</v>
      </c>
      <c r="H147" t="s">
        <v>154</v>
      </c>
      <c r="J147" t="s">
        <v>31</v>
      </c>
      <c r="L147" t="s">
        <v>658</v>
      </c>
      <c r="N147" t="s">
        <v>143</v>
      </c>
      <c r="P147" t="s">
        <v>1665</v>
      </c>
      <c r="R147" t="s">
        <v>1343</v>
      </c>
    </row>
    <row r="149" spans="1:18" ht="20.25">
      <c r="A149" s="109" t="s">
        <v>919</v>
      </c>
      <c r="B149" t="s">
        <v>179</v>
      </c>
      <c r="D149" t="s">
        <v>9</v>
      </c>
      <c r="F149" t="s">
        <v>154</v>
      </c>
      <c r="H149" t="s">
        <v>682</v>
      </c>
      <c r="J149" t="s">
        <v>662</v>
      </c>
      <c r="L149" t="s">
        <v>23</v>
      </c>
      <c r="N149" t="s">
        <v>162</v>
      </c>
      <c r="P149" t="s">
        <v>11</v>
      </c>
      <c r="R149" t="s">
        <v>25</v>
      </c>
    </row>
    <row r="150" spans="1:18">
      <c r="B150" t="s">
        <v>27</v>
      </c>
      <c r="D150" t="s">
        <v>25</v>
      </c>
      <c r="F150" t="s">
        <v>29</v>
      </c>
      <c r="H150" t="s">
        <v>141</v>
      </c>
      <c r="J150" t="s">
        <v>1344</v>
      </c>
      <c r="L150" t="s">
        <v>633</v>
      </c>
      <c r="N150" t="s">
        <v>687</v>
      </c>
      <c r="P150" t="s">
        <v>683</v>
      </c>
      <c r="R150" t="s">
        <v>143</v>
      </c>
    </row>
    <row r="151" spans="1:18">
      <c r="B151" t="s">
        <v>33</v>
      </c>
      <c r="D151" t="s">
        <v>31</v>
      </c>
      <c r="F151" t="s">
        <v>11</v>
      </c>
      <c r="H151" t="s">
        <v>33</v>
      </c>
      <c r="J151" t="s">
        <v>700</v>
      </c>
      <c r="L151" t="s">
        <v>1654</v>
      </c>
      <c r="N151" t="s">
        <v>1692</v>
      </c>
      <c r="P151" t="s">
        <v>154</v>
      </c>
      <c r="R151" t="s">
        <v>1661</v>
      </c>
    </row>
    <row r="154" spans="1:18" ht="20.25">
      <c r="A154" s="109" t="s">
        <v>920</v>
      </c>
      <c r="B154" t="s">
        <v>17</v>
      </c>
      <c r="D154" t="s">
        <v>27</v>
      </c>
      <c r="F154" t="s">
        <v>162</v>
      </c>
      <c r="H154" t="s">
        <v>21</v>
      </c>
      <c r="J154" t="s">
        <v>183</v>
      </c>
      <c r="L154" t="s">
        <v>653</v>
      </c>
      <c r="N154" t="s">
        <v>155</v>
      </c>
      <c r="P154" t="s">
        <v>2197</v>
      </c>
      <c r="R154" t="s">
        <v>682</v>
      </c>
    </row>
    <row r="155" spans="1:18">
      <c r="B155" t="s">
        <v>19</v>
      </c>
      <c r="D155" t="s">
        <v>142</v>
      </c>
      <c r="F155" t="s">
        <v>11</v>
      </c>
      <c r="H155" t="s">
        <v>682</v>
      </c>
      <c r="J155" t="s">
        <v>183</v>
      </c>
      <c r="L155" t="s">
        <v>1651</v>
      </c>
      <c r="N155" t="s">
        <v>658</v>
      </c>
      <c r="P155" t="s">
        <v>692</v>
      </c>
      <c r="R155" t="s">
        <v>1658</v>
      </c>
    </row>
    <row r="156" spans="1:18">
      <c r="B156" t="s">
        <v>27</v>
      </c>
      <c r="D156" t="s">
        <v>21</v>
      </c>
      <c r="F156" t="s">
        <v>153</v>
      </c>
      <c r="H156" t="s">
        <v>692</v>
      </c>
      <c r="J156" t="s">
        <v>183</v>
      </c>
      <c r="L156" t="s">
        <v>1342</v>
      </c>
      <c r="N156" t="s">
        <v>21</v>
      </c>
      <c r="P156" t="s">
        <v>2207</v>
      </c>
      <c r="R156" t="s">
        <v>1693</v>
      </c>
    </row>
    <row r="159" spans="1:18" ht="20.25">
      <c r="A159" s="109" t="s">
        <v>921</v>
      </c>
      <c r="B159" t="s">
        <v>183</v>
      </c>
      <c r="D159" t="s">
        <v>6</v>
      </c>
      <c r="F159" t="s">
        <v>29</v>
      </c>
      <c r="H159" t="s">
        <v>13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141</v>
      </c>
      <c r="F160" t="s">
        <v>153</v>
      </c>
      <c r="H160" t="s">
        <v>694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1" spans="1:18">
      <c r="B161" t="s">
        <v>183</v>
      </c>
      <c r="D161" t="s">
        <v>178</v>
      </c>
      <c r="F161" t="s">
        <v>15</v>
      </c>
      <c r="H161" t="s">
        <v>6</v>
      </c>
      <c r="J161" t="s">
        <v>183</v>
      </c>
      <c r="L161" t="s">
        <v>183</v>
      </c>
      <c r="N161" t="s">
        <v>183</v>
      </c>
      <c r="P161" t="s">
        <v>183</v>
      </c>
      <c r="R161" t="s">
        <v>183</v>
      </c>
    </row>
    <row r="164" spans="1:18" ht="20.25">
      <c r="A164" s="109" t="s">
        <v>922</v>
      </c>
      <c r="B164" t="s">
        <v>27</v>
      </c>
      <c r="D164" t="s">
        <v>867</v>
      </c>
      <c r="F164" t="s">
        <v>867</v>
      </c>
      <c r="H164" t="s">
        <v>867</v>
      </c>
      <c r="J164" t="s">
        <v>867</v>
      </c>
      <c r="L164" t="s">
        <v>13</v>
      </c>
      <c r="N164" t="s">
        <v>867</v>
      </c>
      <c r="P164" t="s">
        <v>867</v>
      </c>
      <c r="R164" t="s">
        <v>1334</v>
      </c>
    </row>
    <row r="165" spans="1:18">
      <c r="B165" t="s">
        <v>31</v>
      </c>
      <c r="D165" t="s">
        <v>867</v>
      </c>
      <c r="F165" t="s">
        <v>867</v>
      </c>
      <c r="H165" t="s">
        <v>867</v>
      </c>
      <c r="J165" t="s">
        <v>867</v>
      </c>
      <c r="L165" t="s">
        <v>675</v>
      </c>
      <c r="N165" t="s">
        <v>867</v>
      </c>
      <c r="P165" t="s">
        <v>867</v>
      </c>
      <c r="R165" t="s">
        <v>668</v>
      </c>
    </row>
    <row r="166" spans="1:18">
      <c r="B166" t="s">
        <v>15</v>
      </c>
      <c r="D166" t="s">
        <v>867</v>
      </c>
      <c r="F166" t="s">
        <v>867</v>
      </c>
      <c r="H166" t="s">
        <v>867</v>
      </c>
      <c r="J166" t="s">
        <v>867</v>
      </c>
      <c r="L166" t="s">
        <v>654</v>
      </c>
      <c r="N166" t="s">
        <v>867</v>
      </c>
      <c r="P166" t="s">
        <v>867</v>
      </c>
      <c r="R166" t="s">
        <v>2711</v>
      </c>
    </row>
    <row r="169" spans="1:18" ht="20.25">
      <c r="A169" s="109" t="s">
        <v>923</v>
      </c>
      <c r="B169" t="s">
        <v>4</v>
      </c>
      <c r="D169" t="s">
        <v>867</v>
      </c>
      <c r="F169" t="s">
        <v>867</v>
      </c>
      <c r="H169" t="s">
        <v>867</v>
      </c>
      <c r="J169" t="s">
        <v>867</v>
      </c>
      <c r="L169" t="s">
        <v>1337</v>
      </c>
      <c r="N169" t="s">
        <v>867</v>
      </c>
      <c r="P169" t="s">
        <v>867</v>
      </c>
      <c r="R169" t="s">
        <v>2848</v>
      </c>
    </row>
    <row r="170" spans="1:18">
      <c r="B170" t="s">
        <v>11</v>
      </c>
      <c r="D170" t="s">
        <v>867</v>
      </c>
      <c r="F170" t="s">
        <v>867</v>
      </c>
      <c r="H170" t="s">
        <v>867</v>
      </c>
      <c r="J170" t="s">
        <v>867</v>
      </c>
      <c r="L170" t="s">
        <v>153</v>
      </c>
      <c r="N170" t="s">
        <v>867</v>
      </c>
      <c r="P170" t="s">
        <v>867</v>
      </c>
      <c r="R170" t="s">
        <v>2205</v>
      </c>
    </row>
    <row r="171" spans="1:18">
      <c r="B171" t="s">
        <v>19</v>
      </c>
      <c r="D171" t="s">
        <v>867</v>
      </c>
      <c r="F171" t="s">
        <v>867</v>
      </c>
      <c r="H171" t="s">
        <v>867</v>
      </c>
      <c r="J171" t="s">
        <v>867</v>
      </c>
      <c r="L171" t="s">
        <v>700</v>
      </c>
      <c r="N171" t="s">
        <v>867</v>
      </c>
      <c r="P171" t="s">
        <v>867</v>
      </c>
      <c r="R171" t="s">
        <v>675</v>
      </c>
    </row>
    <row r="174" spans="1:18" ht="20.25">
      <c r="A174" s="109" t="s">
        <v>924</v>
      </c>
      <c r="B174" t="s">
        <v>4</v>
      </c>
      <c r="D174" t="s">
        <v>6</v>
      </c>
      <c r="F174" t="s">
        <v>31</v>
      </c>
      <c r="H174" t="s">
        <v>153</v>
      </c>
      <c r="J174" t="s">
        <v>183</v>
      </c>
      <c r="L174" t="s">
        <v>183</v>
      </c>
      <c r="N174" t="s">
        <v>1350</v>
      </c>
      <c r="P174" t="s">
        <v>2203</v>
      </c>
      <c r="R174" t="s">
        <v>2717</v>
      </c>
    </row>
    <row r="175" spans="1:18">
      <c r="B175" t="s">
        <v>25</v>
      </c>
      <c r="D175" t="s">
        <v>39</v>
      </c>
      <c r="F175" t="s">
        <v>1</v>
      </c>
      <c r="H175" t="s">
        <v>13</v>
      </c>
      <c r="J175" t="s">
        <v>183</v>
      </c>
      <c r="L175" t="s">
        <v>183</v>
      </c>
      <c r="N175" t="s">
        <v>1654</v>
      </c>
      <c r="P175" t="s">
        <v>153</v>
      </c>
      <c r="R175" t="s">
        <v>25</v>
      </c>
    </row>
    <row r="176" spans="1:18">
      <c r="B176" t="s">
        <v>33</v>
      </c>
      <c r="D176" t="s">
        <v>37</v>
      </c>
      <c r="F176" t="s">
        <v>142</v>
      </c>
      <c r="H176" s="193" t="s">
        <v>667</v>
      </c>
      <c r="J176" t="s">
        <v>183</v>
      </c>
      <c r="L176" t="s">
        <v>183</v>
      </c>
      <c r="N176" t="s">
        <v>662</v>
      </c>
      <c r="P176" t="s">
        <v>700</v>
      </c>
      <c r="R176" t="s">
        <v>153</v>
      </c>
    </row>
    <row r="179" spans="1:18" ht="20.25">
      <c r="A179" s="109" t="s">
        <v>925</v>
      </c>
      <c r="B179" t="s">
        <v>17</v>
      </c>
      <c r="D179" t="s">
        <v>178</v>
      </c>
      <c r="F179" t="s">
        <v>11</v>
      </c>
      <c r="H179" t="s">
        <v>687</v>
      </c>
      <c r="J179" t="s">
        <v>704</v>
      </c>
      <c r="L179" t="s">
        <v>638</v>
      </c>
      <c r="N179" t="s">
        <v>667</v>
      </c>
      <c r="P179" t="s">
        <v>1693</v>
      </c>
      <c r="R179" t="s">
        <v>2205</v>
      </c>
    </row>
    <row r="180" spans="1:18">
      <c r="B180" t="s">
        <v>179</v>
      </c>
      <c r="D180" t="s">
        <v>143</v>
      </c>
      <c r="F180" t="s">
        <v>9</v>
      </c>
      <c r="H180" t="s">
        <v>658</v>
      </c>
      <c r="J180" t="s">
        <v>683</v>
      </c>
      <c r="L180" t="s">
        <v>694</v>
      </c>
      <c r="N180" t="s">
        <v>692</v>
      </c>
      <c r="P180" t="s">
        <v>1690</v>
      </c>
      <c r="R180" t="s">
        <v>694</v>
      </c>
    </row>
    <row r="181" spans="1:18">
      <c r="B181" t="s">
        <v>31</v>
      </c>
      <c r="D181" t="s">
        <v>21</v>
      </c>
      <c r="F181" t="s">
        <v>143</v>
      </c>
      <c r="H181" t="s">
        <v>27</v>
      </c>
      <c r="J181" t="s">
        <v>1333</v>
      </c>
      <c r="L181" t="s">
        <v>1346</v>
      </c>
      <c r="N181" t="s">
        <v>1341</v>
      </c>
      <c r="P181" t="s">
        <v>2194</v>
      </c>
      <c r="R181" t="s">
        <v>2723</v>
      </c>
    </row>
    <row r="184" spans="1:18" ht="20.25">
      <c r="A184" s="109" t="s">
        <v>926</v>
      </c>
      <c r="B184" t="s">
        <v>179</v>
      </c>
      <c r="D184" t="s">
        <v>143</v>
      </c>
      <c r="F184" t="s">
        <v>155</v>
      </c>
      <c r="H184" t="s">
        <v>4</v>
      </c>
      <c r="J184" t="s">
        <v>183</v>
      </c>
      <c r="L184" t="s">
        <v>183</v>
      </c>
      <c r="N184" t="s">
        <v>1658</v>
      </c>
      <c r="P184" t="s">
        <v>2212</v>
      </c>
      <c r="R184" t="s">
        <v>2724</v>
      </c>
    </row>
    <row r="185" spans="1:18">
      <c r="B185" t="s">
        <v>23</v>
      </c>
      <c r="D185" t="s">
        <v>178</v>
      </c>
      <c r="F185" t="s">
        <v>35</v>
      </c>
      <c r="H185" t="s">
        <v>694</v>
      </c>
      <c r="J185" t="s">
        <v>183</v>
      </c>
      <c r="L185" t="s">
        <v>183</v>
      </c>
      <c r="N185" t="s">
        <v>13</v>
      </c>
      <c r="P185" t="s">
        <v>1658</v>
      </c>
      <c r="R185" t="s">
        <v>651</v>
      </c>
    </row>
    <row r="186" spans="1:18">
      <c r="B186" t="s">
        <v>27</v>
      </c>
      <c r="D186" t="s">
        <v>144</v>
      </c>
      <c r="F186" t="s">
        <v>153</v>
      </c>
      <c r="H186" t="s">
        <v>156</v>
      </c>
      <c r="J186" t="s">
        <v>183</v>
      </c>
      <c r="L186" t="s">
        <v>183</v>
      </c>
      <c r="N186" t="s">
        <v>154</v>
      </c>
      <c r="P186" t="s">
        <v>654</v>
      </c>
      <c r="R186" t="s">
        <v>1351</v>
      </c>
    </row>
    <row r="189" spans="1:18" ht="20.25">
      <c r="A189" s="109" t="s">
        <v>927</v>
      </c>
      <c r="B189" t="s">
        <v>23</v>
      </c>
      <c r="D189" t="s">
        <v>143</v>
      </c>
      <c r="F189" t="s">
        <v>35</v>
      </c>
      <c r="H189" t="s">
        <v>1</v>
      </c>
      <c r="J189" t="s">
        <v>183</v>
      </c>
      <c r="L189" t="s">
        <v>183</v>
      </c>
      <c r="N189" t="s">
        <v>37</v>
      </c>
      <c r="P189" t="s">
        <v>1690</v>
      </c>
      <c r="R189" t="s">
        <v>669</v>
      </c>
    </row>
    <row r="190" spans="1:18">
      <c r="B190" t="s">
        <v>11</v>
      </c>
      <c r="D190" t="s">
        <v>35</v>
      </c>
      <c r="F190" t="s">
        <v>143</v>
      </c>
      <c r="H190" t="s">
        <v>692</v>
      </c>
      <c r="J190" t="s">
        <v>183</v>
      </c>
      <c r="L190" t="s">
        <v>183</v>
      </c>
      <c r="N190" t="s">
        <v>1690</v>
      </c>
      <c r="P190" t="s">
        <v>2212</v>
      </c>
      <c r="R190" t="s">
        <v>2727</v>
      </c>
    </row>
    <row r="191" spans="1:18">
      <c r="B191" t="s">
        <v>6</v>
      </c>
      <c r="D191" t="s">
        <v>178</v>
      </c>
      <c r="F191" t="s">
        <v>164</v>
      </c>
      <c r="H191" t="s">
        <v>687</v>
      </c>
      <c r="J191" t="s">
        <v>183</v>
      </c>
      <c r="L191" t="s">
        <v>183</v>
      </c>
      <c r="N191" t="s">
        <v>25</v>
      </c>
      <c r="P191" t="s">
        <v>1349</v>
      </c>
      <c r="R191" t="s">
        <v>1667</v>
      </c>
    </row>
    <row r="194" spans="1:18" ht="20.25">
      <c r="A194" s="109" t="s">
        <v>928</v>
      </c>
      <c r="B194" t="s">
        <v>179</v>
      </c>
      <c r="D194" t="s">
        <v>144</v>
      </c>
      <c r="F194" t="s">
        <v>21</v>
      </c>
      <c r="H194" t="s">
        <v>11</v>
      </c>
      <c r="J194" t="s">
        <v>1345</v>
      </c>
      <c r="L194" t="s">
        <v>1651</v>
      </c>
      <c r="N194" t="s">
        <v>183</v>
      </c>
      <c r="P194" t="s">
        <v>662</v>
      </c>
      <c r="R194" t="s">
        <v>2733</v>
      </c>
    </row>
    <row r="195" spans="1:18">
      <c r="B195" t="s">
        <v>33</v>
      </c>
      <c r="D195" t="s">
        <v>143</v>
      </c>
      <c r="F195" t="s">
        <v>153</v>
      </c>
      <c r="H195" t="s">
        <v>643</v>
      </c>
      <c r="J195" t="s">
        <v>700</v>
      </c>
      <c r="L195" t="s">
        <v>667</v>
      </c>
      <c r="N195" t="s">
        <v>183</v>
      </c>
      <c r="P195" t="s">
        <v>694</v>
      </c>
      <c r="R195" t="s">
        <v>2325</v>
      </c>
    </row>
    <row r="196" spans="1:18">
      <c r="B196" t="s">
        <v>11</v>
      </c>
      <c r="D196" t="s">
        <v>21</v>
      </c>
      <c r="F196" t="s">
        <v>155</v>
      </c>
      <c r="H196" t="s">
        <v>162</v>
      </c>
      <c r="J196" t="s">
        <v>694</v>
      </c>
      <c r="L196" t="s">
        <v>700</v>
      </c>
      <c r="N196" t="s">
        <v>183</v>
      </c>
      <c r="P196" t="s">
        <v>2202</v>
      </c>
      <c r="R196" t="s">
        <v>1348</v>
      </c>
    </row>
    <row r="199" spans="1:18" ht="20.25">
      <c r="A199" s="109" t="s">
        <v>929</v>
      </c>
      <c r="B199" t="s">
        <v>1</v>
      </c>
      <c r="D199" t="s">
        <v>19</v>
      </c>
      <c r="F199" t="s">
        <v>164</v>
      </c>
      <c r="H199" t="s">
        <v>700</v>
      </c>
      <c r="J199" t="s">
        <v>4</v>
      </c>
      <c r="L199" t="s">
        <v>142</v>
      </c>
      <c r="N199" t="s">
        <v>1344</v>
      </c>
      <c r="P199" t="s">
        <v>37</v>
      </c>
      <c r="R199" t="s">
        <v>1667</v>
      </c>
    </row>
    <row r="200" spans="1:18">
      <c r="B200" t="s">
        <v>9</v>
      </c>
      <c r="D200" t="s">
        <v>21</v>
      </c>
      <c r="F200" t="s">
        <v>17</v>
      </c>
      <c r="H200" t="s">
        <v>668</v>
      </c>
      <c r="J200" t="s">
        <v>692</v>
      </c>
      <c r="L200" t="s">
        <v>21</v>
      </c>
      <c r="N200" t="s">
        <v>683</v>
      </c>
      <c r="P200" t="s">
        <v>141</v>
      </c>
      <c r="R200" t="s">
        <v>2194</v>
      </c>
    </row>
    <row r="201" spans="1:18">
      <c r="B201" t="s">
        <v>27</v>
      </c>
      <c r="D201" t="s">
        <v>39</v>
      </c>
      <c r="F201" t="s">
        <v>154</v>
      </c>
      <c r="H201" t="s">
        <v>31</v>
      </c>
      <c r="J201" t="s">
        <v>158</v>
      </c>
      <c r="L201" t="s">
        <v>155</v>
      </c>
      <c r="N201" t="s">
        <v>704</v>
      </c>
      <c r="P201" t="s">
        <v>2205</v>
      </c>
      <c r="R201" t="s">
        <v>1655</v>
      </c>
    </row>
    <row r="204" spans="1:18" ht="20.25">
      <c r="A204" s="109" t="s">
        <v>951</v>
      </c>
      <c r="B204" t="s">
        <v>183</v>
      </c>
      <c r="D204" t="s">
        <v>183</v>
      </c>
      <c r="F204" t="s">
        <v>33</v>
      </c>
      <c r="H204" t="s">
        <v>142</v>
      </c>
      <c r="J204" t="s">
        <v>183</v>
      </c>
      <c r="L204" t="s">
        <v>183</v>
      </c>
      <c r="N204" t="s">
        <v>183</v>
      </c>
      <c r="P204" t="s">
        <v>2203</v>
      </c>
      <c r="R204" t="s">
        <v>1667</v>
      </c>
    </row>
    <row r="205" spans="1:18">
      <c r="B205" t="s">
        <v>183</v>
      </c>
      <c r="D205" t="s">
        <v>183</v>
      </c>
      <c r="F205" t="s">
        <v>9</v>
      </c>
      <c r="H205" t="s">
        <v>704</v>
      </c>
      <c r="J205" t="s">
        <v>183</v>
      </c>
      <c r="L205" t="s">
        <v>183</v>
      </c>
      <c r="N205" t="s">
        <v>183</v>
      </c>
      <c r="P205" t="s">
        <v>1655</v>
      </c>
      <c r="R205" t="s">
        <v>31</v>
      </c>
    </row>
    <row r="206" spans="1:18">
      <c r="B206" t="s">
        <v>183</v>
      </c>
      <c r="D206" t="s">
        <v>183</v>
      </c>
      <c r="F206" t="s">
        <v>143</v>
      </c>
      <c r="H206" t="s">
        <v>651</v>
      </c>
      <c r="J206" t="s">
        <v>183</v>
      </c>
      <c r="L206" t="s">
        <v>183</v>
      </c>
      <c r="N206" t="s">
        <v>183</v>
      </c>
      <c r="P206" t="s">
        <v>1653</v>
      </c>
      <c r="R206" t="s">
        <v>1671</v>
      </c>
    </row>
    <row r="209" spans="1:18" ht="20.25">
      <c r="A209" s="109" t="s">
        <v>930</v>
      </c>
      <c r="B209" t="s">
        <v>31</v>
      </c>
      <c r="D209" t="s">
        <v>31</v>
      </c>
      <c r="F209" t="s">
        <v>27</v>
      </c>
      <c r="H209" t="s">
        <v>27</v>
      </c>
      <c r="J209" t="s">
        <v>654</v>
      </c>
      <c r="L209" t="s">
        <v>31</v>
      </c>
      <c r="N209" t="s">
        <v>1334</v>
      </c>
      <c r="P209" t="s">
        <v>1334</v>
      </c>
      <c r="R209" t="s">
        <v>668</v>
      </c>
    </row>
    <row r="210" spans="1:18">
      <c r="B210" t="s">
        <v>27</v>
      </c>
      <c r="D210" t="s">
        <v>21</v>
      </c>
      <c r="F210" t="s">
        <v>23</v>
      </c>
      <c r="H210" t="s">
        <v>649</v>
      </c>
      <c r="J210" t="s">
        <v>694</v>
      </c>
      <c r="L210" t="s">
        <v>21</v>
      </c>
      <c r="N210" t="s">
        <v>682</v>
      </c>
      <c r="P210" t="s">
        <v>2206</v>
      </c>
      <c r="R210" t="s">
        <v>1334</v>
      </c>
    </row>
    <row r="211" spans="1:18">
      <c r="B211" t="s">
        <v>11</v>
      </c>
      <c r="D211" t="s">
        <v>35</v>
      </c>
      <c r="F211" t="s">
        <v>1</v>
      </c>
      <c r="H211" t="s">
        <v>682</v>
      </c>
      <c r="J211" t="s">
        <v>33</v>
      </c>
      <c r="L211" t="s">
        <v>1654</v>
      </c>
      <c r="N211" t="s">
        <v>654</v>
      </c>
      <c r="P211" t="s">
        <v>1671</v>
      </c>
      <c r="R211" t="s">
        <v>2727</v>
      </c>
    </row>
    <row r="214" spans="1:18" ht="20.25">
      <c r="A214" s="109" t="s">
        <v>931</v>
      </c>
      <c r="B214" t="s">
        <v>6</v>
      </c>
      <c r="D214" t="s">
        <v>178</v>
      </c>
      <c r="F214" t="s">
        <v>9</v>
      </c>
      <c r="H214" t="s">
        <v>143</v>
      </c>
      <c r="J214" t="s">
        <v>4</v>
      </c>
      <c r="L214" t="s">
        <v>1335</v>
      </c>
      <c r="N214" t="s">
        <v>27</v>
      </c>
      <c r="P214" t="s">
        <v>2211</v>
      </c>
      <c r="R214" t="s">
        <v>1658</v>
      </c>
    </row>
    <row r="215" spans="1:18">
      <c r="B215" t="s">
        <v>23</v>
      </c>
      <c r="D215" t="s">
        <v>1</v>
      </c>
      <c r="F215" t="s">
        <v>33</v>
      </c>
      <c r="H215" t="s">
        <v>4</v>
      </c>
      <c r="J215" t="s">
        <v>687</v>
      </c>
      <c r="L215" t="s">
        <v>668</v>
      </c>
      <c r="N215" t="s">
        <v>692</v>
      </c>
      <c r="P215" t="s">
        <v>700</v>
      </c>
      <c r="R215" t="s">
        <v>2220</v>
      </c>
    </row>
    <row r="216" spans="1:18">
      <c r="B216" t="s">
        <v>13</v>
      </c>
      <c r="D216" t="s">
        <v>13</v>
      </c>
      <c r="F216" t="s">
        <v>164</v>
      </c>
      <c r="H216" t="s">
        <v>25</v>
      </c>
      <c r="J216" t="s">
        <v>1350</v>
      </c>
      <c r="L216" t="s">
        <v>1350</v>
      </c>
      <c r="N216" t="s">
        <v>21</v>
      </c>
      <c r="P216" t="s">
        <v>2209</v>
      </c>
      <c r="R216" t="s">
        <v>2832</v>
      </c>
    </row>
    <row r="218" spans="1:18">
      <c r="J218" s="203"/>
    </row>
    <row r="219" spans="1:18" ht="20.25">
      <c r="A219" s="109" t="s">
        <v>932</v>
      </c>
      <c r="B219" t="s">
        <v>1</v>
      </c>
      <c r="D219" t="s">
        <v>21</v>
      </c>
      <c r="F219" t="s">
        <v>154</v>
      </c>
      <c r="H219" s="79" t="s">
        <v>11</v>
      </c>
      <c r="I219" s="10"/>
      <c r="J219" t="s">
        <v>155</v>
      </c>
      <c r="L219" t="s">
        <v>704</v>
      </c>
      <c r="N219" t="s">
        <v>1337</v>
      </c>
      <c r="P219" t="s">
        <v>682</v>
      </c>
      <c r="R219" t="s">
        <v>2832</v>
      </c>
    </row>
    <row r="220" spans="1:18">
      <c r="B220" t="s">
        <v>27</v>
      </c>
      <c r="D220" t="s">
        <v>23</v>
      </c>
      <c r="F220" t="s">
        <v>11</v>
      </c>
      <c r="H220" s="79" t="s">
        <v>31</v>
      </c>
      <c r="I220" s="17"/>
      <c r="J220" t="s">
        <v>154</v>
      </c>
      <c r="L220" t="s">
        <v>39</v>
      </c>
      <c r="N220" t="s">
        <v>1350</v>
      </c>
      <c r="P220" t="s">
        <v>154</v>
      </c>
      <c r="R220" t="s">
        <v>2712</v>
      </c>
    </row>
    <row r="221" spans="1:18">
      <c r="B221" t="s">
        <v>17</v>
      </c>
      <c r="D221" t="s">
        <v>33</v>
      </c>
      <c r="F221" t="s">
        <v>21</v>
      </c>
      <c r="J221" t="s">
        <v>704</v>
      </c>
      <c r="L221" t="s">
        <v>155</v>
      </c>
      <c r="N221" t="s">
        <v>21</v>
      </c>
      <c r="P221" t="s">
        <v>155</v>
      </c>
      <c r="R221" t="s">
        <v>2723</v>
      </c>
    </row>
    <row r="227" spans="2:6" ht="15">
      <c r="B227" s="15" t="s">
        <v>4216</v>
      </c>
    </row>
    <row r="228" spans="2:6" ht="14.25">
      <c r="C228" s="33" t="s">
        <v>716</v>
      </c>
      <c r="D228" s="33" t="s">
        <v>717</v>
      </c>
      <c r="E228" s="33" t="s">
        <v>718</v>
      </c>
      <c r="F228" s="33" t="s">
        <v>40</v>
      </c>
    </row>
    <row r="229" spans="2:6">
      <c r="B229" s="3" t="s">
        <v>2206</v>
      </c>
      <c r="C229" s="197"/>
      <c r="D229" s="197"/>
      <c r="E229" s="197"/>
      <c r="F229" s="10">
        <f t="shared" ref="F229:F260" si="0">SUM(C229:E229)</f>
        <v>0</v>
      </c>
    </row>
    <row r="230" spans="2:6">
      <c r="B230" t="s">
        <v>1657</v>
      </c>
      <c r="C230" s="197"/>
      <c r="D230" s="197"/>
      <c r="E230" s="197"/>
      <c r="F230" s="10">
        <f t="shared" si="0"/>
        <v>0</v>
      </c>
    </row>
    <row r="231" spans="2:6">
      <c r="B231" s="193" t="s">
        <v>1346</v>
      </c>
      <c r="C231" s="197"/>
      <c r="D231" s="197"/>
      <c r="E231" s="197"/>
      <c r="F231" s="10">
        <f t="shared" si="0"/>
        <v>0</v>
      </c>
    </row>
    <row r="232" spans="2:6">
      <c r="B232" t="s">
        <v>156</v>
      </c>
      <c r="C232" s="197"/>
      <c r="D232" s="197"/>
      <c r="E232" s="197"/>
      <c r="F232" s="10">
        <f t="shared" si="0"/>
        <v>0</v>
      </c>
    </row>
    <row r="233" spans="2:6">
      <c r="B233" t="s">
        <v>1650</v>
      </c>
      <c r="C233" s="197"/>
      <c r="D233" s="197"/>
      <c r="E233" s="197"/>
      <c r="F233" s="10">
        <f t="shared" si="0"/>
        <v>0</v>
      </c>
    </row>
    <row r="234" spans="2:6">
      <c r="B234" t="s">
        <v>3620</v>
      </c>
      <c r="C234" s="153"/>
      <c r="D234" s="153"/>
      <c r="E234" s="153"/>
      <c r="F234" s="10">
        <f t="shared" si="0"/>
        <v>0</v>
      </c>
    </row>
    <row r="235" spans="2:6">
      <c r="B235" t="s">
        <v>2736</v>
      </c>
      <c r="C235" s="197"/>
      <c r="D235" s="197"/>
      <c r="E235" s="197"/>
      <c r="F235" s="10">
        <f t="shared" si="0"/>
        <v>0</v>
      </c>
    </row>
    <row r="236" spans="2:6">
      <c r="B236" s="193" t="s">
        <v>1341</v>
      </c>
      <c r="C236" s="197"/>
      <c r="D236" s="197"/>
      <c r="E236" s="197"/>
      <c r="F236" s="10">
        <f t="shared" si="0"/>
        <v>0</v>
      </c>
    </row>
    <row r="237" spans="2:6">
      <c r="B237" s="193" t="s">
        <v>1337</v>
      </c>
      <c r="C237" s="197"/>
      <c r="D237" s="197"/>
      <c r="E237" s="197"/>
      <c r="F237" s="10">
        <f t="shared" si="0"/>
        <v>0</v>
      </c>
    </row>
    <row r="238" spans="2:6">
      <c r="B238" s="3" t="s">
        <v>2195</v>
      </c>
      <c r="C238" s="197"/>
      <c r="D238" s="197"/>
      <c r="E238" s="197"/>
      <c r="F238" s="10">
        <f t="shared" si="0"/>
        <v>0</v>
      </c>
    </row>
    <row r="239" spans="2:6">
      <c r="B239" t="s">
        <v>1</v>
      </c>
      <c r="C239" s="197"/>
      <c r="D239" s="197"/>
      <c r="E239" s="197"/>
      <c r="F239" s="10">
        <f t="shared" si="0"/>
        <v>0</v>
      </c>
    </row>
    <row r="240" spans="2:6">
      <c r="B240" t="s">
        <v>1656</v>
      </c>
      <c r="C240" s="197"/>
      <c r="D240" s="197"/>
      <c r="E240" s="197"/>
      <c r="F240" s="10">
        <f t="shared" si="0"/>
        <v>0</v>
      </c>
    </row>
    <row r="241" spans="2:6">
      <c r="B241" s="58" t="s">
        <v>1664</v>
      </c>
      <c r="C241" s="197"/>
      <c r="D241" s="197"/>
      <c r="E241" s="197"/>
      <c r="F241" s="10">
        <f t="shared" si="0"/>
        <v>0</v>
      </c>
    </row>
    <row r="242" spans="2:6">
      <c r="B242" s="3" t="s">
        <v>2213</v>
      </c>
      <c r="C242" s="197"/>
      <c r="D242" s="197"/>
      <c r="E242" s="197"/>
      <c r="F242" s="10">
        <f t="shared" si="0"/>
        <v>0</v>
      </c>
    </row>
    <row r="243" spans="2:6">
      <c r="B243" t="s">
        <v>178</v>
      </c>
      <c r="C243" s="197"/>
      <c r="D243" s="197"/>
      <c r="E243" s="197"/>
      <c r="F243" s="10">
        <f t="shared" si="0"/>
        <v>0</v>
      </c>
    </row>
    <row r="244" spans="2:6">
      <c r="B244" t="s">
        <v>3621</v>
      </c>
      <c r="C244" s="153"/>
      <c r="D244" s="153"/>
      <c r="E244" s="153"/>
      <c r="F244" s="10">
        <f t="shared" si="0"/>
        <v>0</v>
      </c>
    </row>
    <row r="245" spans="2:6">
      <c r="B245" t="s">
        <v>674</v>
      </c>
      <c r="C245" s="197"/>
      <c r="D245" s="197"/>
      <c r="E245" s="197"/>
      <c r="F245" s="10">
        <f t="shared" si="0"/>
        <v>0</v>
      </c>
    </row>
    <row r="246" spans="2:6">
      <c r="B246" t="s">
        <v>2717</v>
      </c>
      <c r="C246" s="197"/>
      <c r="D246" s="197"/>
      <c r="E246" s="197"/>
      <c r="F246" s="10">
        <f t="shared" si="0"/>
        <v>0</v>
      </c>
    </row>
    <row r="247" spans="2:6">
      <c r="B247" s="3" t="s">
        <v>3622</v>
      </c>
      <c r="C247" s="153"/>
      <c r="D247" s="153"/>
      <c r="E247" s="153"/>
      <c r="F247" s="10">
        <f t="shared" si="0"/>
        <v>0</v>
      </c>
    </row>
    <row r="248" spans="2:6">
      <c r="B248" s="436" t="s">
        <v>1342</v>
      </c>
      <c r="C248" s="197"/>
      <c r="D248" s="197"/>
      <c r="E248" s="197"/>
      <c r="F248" s="10">
        <f t="shared" si="0"/>
        <v>0</v>
      </c>
    </row>
    <row r="249" spans="2:6">
      <c r="B249" s="436" t="s">
        <v>2848</v>
      </c>
      <c r="C249" s="197"/>
      <c r="D249" s="197"/>
      <c r="E249" s="197"/>
      <c r="F249" s="10">
        <f t="shared" si="0"/>
        <v>0</v>
      </c>
    </row>
    <row r="250" spans="2:6">
      <c r="B250" t="s">
        <v>675</v>
      </c>
      <c r="C250" s="197"/>
      <c r="D250" s="197"/>
      <c r="E250" s="197"/>
      <c r="F250" s="10">
        <f t="shared" si="0"/>
        <v>0</v>
      </c>
    </row>
    <row r="251" spans="2:6">
      <c r="B251" t="s">
        <v>2707</v>
      </c>
      <c r="C251" s="197"/>
      <c r="D251" s="197"/>
      <c r="E251" s="197"/>
      <c r="F251" s="10">
        <f t="shared" si="0"/>
        <v>0</v>
      </c>
    </row>
    <row r="252" spans="2:6">
      <c r="B252" t="s">
        <v>3623</v>
      </c>
      <c r="C252" s="153"/>
      <c r="D252" s="153"/>
      <c r="E252" s="153"/>
      <c r="F252" s="10">
        <f t="shared" si="0"/>
        <v>0</v>
      </c>
    </row>
    <row r="253" spans="2:6">
      <c r="B253" t="s">
        <v>4</v>
      </c>
      <c r="C253" s="197"/>
      <c r="D253" s="197"/>
      <c r="E253" s="197"/>
      <c r="F253" s="10">
        <f t="shared" si="0"/>
        <v>0</v>
      </c>
    </row>
    <row r="254" spans="2:6">
      <c r="B254" s="58" t="s">
        <v>1693</v>
      </c>
      <c r="C254" s="197"/>
      <c r="D254" s="197"/>
      <c r="E254" s="197"/>
      <c r="F254" s="10">
        <f t="shared" si="0"/>
        <v>0</v>
      </c>
    </row>
    <row r="255" spans="2:6">
      <c r="B255" t="s">
        <v>692</v>
      </c>
      <c r="C255" s="197"/>
      <c r="D255" s="197"/>
      <c r="E255" s="197"/>
      <c r="F255" s="10">
        <f t="shared" si="0"/>
        <v>0</v>
      </c>
    </row>
    <row r="256" spans="2:6">
      <c r="B256" t="s">
        <v>6</v>
      </c>
      <c r="C256" s="197"/>
      <c r="D256" s="197"/>
      <c r="E256" s="197"/>
      <c r="F256" s="10">
        <f t="shared" si="0"/>
        <v>0</v>
      </c>
    </row>
    <row r="257" spans="2:6">
      <c r="B257" t="s">
        <v>1653</v>
      </c>
      <c r="C257" s="197"/>
      <c r="D257" s="197"/>
      <c r="E257" s="197"/>
      <c r="F257" s="10">
        <f t="shared" si="0"/>
        <v>0</v>
      </c>
    </row>
    <row r="258" spans="2:6">
      <c r="B258" s="3" t="s">
        <v>2196</v>
      </c>
      <c r="C258" s="197"/>
      <c r="D258" s="197"/>
      <c r="E258" s="197"/>
      <c r="F258" s="10">
        <f t="shared" si="0"/>
        <v>0</v>
      </c>
    </row>
    <row r="259" spans="2:6">
      <c r="B259" t="s">
        <v>153</v>
      </c>
      <c r="C259" s="197"/>
      <c r="D259" s="197"/>
      <c r="E259" s="197"/>
      <c r="F259" s="10">
        <f t="shared" si="0"/>
        <v>0</v>
      </c>
    </row>
    <row r="260" spans="2:6">
      <c r="B260" s="58" t="s">
        <v>1665</v>
      </c>
      <c r="C260" s="197"/>
      <c r="D260" s="197"/>
      <c r="E260" s="197"/>
      <c r="F260" s="10">
        <f t="shared" si="0"/>
        <v>0</v>
      </c>
    </row>
    <row r="261" spans="2:6">
      <c r="B261" t="s">
        <v>3624</v>
      </c>
      <c r="C261" s="153"/>
      <c r="D261" s="153"/>
      <c r="E261" s="153"/>
      <c r="F261" s="10">
        <f t="shared" ref="F261:F292" si="1">SUM(C261:E261)</f>
        <v>0</v>
      </c>
    </row>
    <row r="262" spans="2:6">
      <c r="B262" s="3" t="s">
        <v>2199</v>
      </c>
      <c r="C262" s="197"/>
      <c r="D262" s="197"/>
      <c r="E262" s="197"/>
      <c r="F262" s="10">
        <f t="shared" si="1"/>
        <v>0</v>
      </c>
    </row>
    <row r="263" spans="2:6">
      <c r="B263" s="3" t="s">
        <v>2212</v>
      </c>
      <c r="C263" s="197"/>
      <c r="D263" s="197"/>
      <c r="E263" s="197"/>
      <c r="F263" s="10">
        <f t="shared" si="1"/>
        <v>0</v>
      </c>
    </row>
    <row r="264" spans="2:6">
      <c r="B264" t="s">
        <v>1651</v>
      </c>
      <c r="C264" s="197"/>
      <c r="D264" s="197"/>
      <c r="E264" s="197"/>
      <c r="F264" s="10">
        <f t="shared" si="1"/>
        <v>0</v>
      </c>
    </row>
    <row r="265" spans="2:6">
      <c r="B265" t="s">
        <v>179</v>
      </c>
      <c r="C265" s="197"/>
      <c r="D265" s="197"/>
      <c r="E265" s="197"/>
      <c r="F265" s="10">
        <f t="shared" si="1"/>
        <v>0</v>
      </c>
    </row>
    <row r="266" spans="2:6">
      <c r="B266" t="s">
        <v>9</v>
      </c>
      <c r="C266" s="197"/>
      <c r="D266" s="197"/>
      <c r="E266" s="197"/>
      <c r="F266" s="10">
        <f t="shared" si="1"/>
        <v>0</v>
      </c>
    </row>
    <row r="267" spans="2:6">
      <c r="B267" t="s">
        <v>3625</v>
      </c>
      <c r="C267" s="153"/>
      <c r="D267" s="153"/>
      <c r="E267" s="153"/>
      <c r="F267" s="10">
        <f t="shared" si="1"/>
        <v>0</v>
      </c>
    </row>
    <row r="268" spans="2:6">
      <c r="B268" t="s">
        <v>2720</v>
      </c>
      <c r="C268" s="197"/>
      <c r="D268" s="197"/>
      <c r="E268" s="197"/>
      <c r="F268" s="10">
        <f t="shared" si="1"/>
        <v>0</v>
      </c>
    </row>
    <row r="269" spans="2:6">
      <c r="B269" t="s">
        <v>1661</v>
      </c>
      <c r="C269" s="197"/>
      <c r="D269" s="197"/>
      <c r="E269" s="197"/>
      <c r="F269" s="10">
        <f t="shared" si="1"/>
        <v>0</v>
      </c>
    </row>
    <row r="270" spans="2:6">
      <c r="B270" t="s">
        <v>11</v>
      </c>
      <c r="C270" s="197"/>
      <c r="D270" s="197"/>
      <c r="E270" s="197"/>
      <c r="F270" s="10">
        <f t="shared" si="1"/>
        <v>0</v>
      </c>
    </row>
    <row r="271" spans="2:6">
      <c r="B271" s="3" t="s">
        <v>2197</v>
      </c>
      <c r="C271" s="197"/>
      <c r="D271" s="197"/>
      <c r="E271" s="197"/>
      <c r="F271" s="10">
        <f t="shared" si="1"/>
        <v>0</v>
      </c>
    </row>
    <row r="272" spans="2:6">
      <c r="B272" s="58" t="s">
        <v>1666</v>
      </c>
      <c r="C272" s="197"/>
      <c r="D272" s="197"/>
      <c r="E272" s="197"/>
      <c r="F272" s="10">
        <f t="shared" si="1"/>
        <v>0</v>
      </c>
    </row>
    <row r="273" spans="2:6">
      <c r="B273" s="193" t="s">
        <v>1344</v>
      </c>
      <c r="C273" s="197"/>
      <c r="D273" s="197"/>
      <c r="E273" s="197"/>
      <c r="F273" s="10">
        <f t="shared" si="1"/>
        <v>0</v>
      </c>
    </row>
    <row r="274" spans="2:6">
      <c r="B274" t="s">
        <v>633</v>
      </c>
      <c r="C274" s="197"/>
      <c r="D274" s="197"/>
      <c r="E274" s="197"/>
      <c r="F274" s="10">
        <f t="shared" si="1"/>
        <v>0</v>
      </c>
    </row>
    <row r="275" spans="2:6">
      <c r="B275" t="s">
        <v>1658</v>
      </c>
      <c r="C275" s="197"/>
      <c r="D275" s="197"/>
      <c r="E275" s="197"/>
      <c r="F275" s="10">
        <f t="shared" si="1"/>
        <v>0</v>
      </c>
    </row>
    <row r="276" spans="2:6">
      <c r="B276" t="s">
        <v>2716</v>
      </c>
      <c r="C276" s="197"/>
      <c r="D276" s="197"/>
      <c r="E276" s="197"/>
      <c r="F276" s="10">
        <f t="shared" si="1"/>
        <v>0</v>
      </c>
    </row>
    <row r="277" spans="2:6">
      <c r="B277" s="3" t="s">
        <v>2207</v>
      </c>
      <c r="C277" s="197"/>
      <c r="D277" s="197"/>
      <c r="E277" s="197"/>
      <c r="F277" s="10">
        <f t="shared" si="1"/>
        <v>0</v>
      </c>
    </row>
    <row r="278" spans="2:6">
      <c r="B278" t="s">
        <v>3626</v>
      </c>
      <c r="C278" s="153"/>
      <c r="D278" s="153"/>
      <c r="E278" s="153"/>
      <c r="F278" s="10">
        <f t="shared" si="1"/>
        <v>0</v>
      </c>
    </row>
    <row r="279" spans="2:6">
      <c r="B279" t="s">
        <v>687</v>
      </c>
      <c r="C279" s="197"/>
      <c r="D279" s="197"/>
      <c r="E279" s="197"/>
      <c r="F279" s="10">
        <f t="shared" si="1"/>
        <v>0</v>
      </c>
    </row>
    <row r="280" spans="2:6">
      <c r="B280" t="s">
        <v>13</v>
      </c>
      <c r="C280" s="197"/>
      <c r="D280" s="197"/>
      <c r="E280" s="197"/>
      <c r="F280" s="10">
        <f t="shared" si="1"/>
        <v>0</v>
      </c>
    </row>
    <row r="281" spans="2:6">
      <c r="B281" t="s">
        <v>639</v>
      </c>
      <c r="C281" s="197"/>
      <c r="D281" s="197"/>
      <c r="E281" s="197"/>
      <c r="F281" s="10">
        <f t="shared" si="1"/>
        <v>0</v>
      </c>
    </row>
    <row r="282" spans="2:6">
      <c r="B282" t="s">
        <v>164</v>
      </c>
      <c r="C282" s="197"/>
      <c r="D282" s="197"/>
      <c r="E282" s="197"/>
      <c r="F282" s="10">
        <f t="shared" si="1"/>
        <v>0</v>
      </c>
    </row>
    <row r="283" spans="2:6">
      <c r="B283" t="s">
        <v>3655</v>
      </c>
      <c r="C283" s="153"/>
      <c r="D283" s="153"/>
      <c r="E283" s="153"/>
      <c r="F283" s="10">
        <f t="shared" si="1"/>
        <v>0</v>
      </c>
    </row>
    <row r="284" spans="2:6">
      <c r="B284" t="s">
        <v>15</v>
      </c>
      <c r="C284" s="197"/>
      <c r="D284" s="197"/>
      <c r="E284" s="197"/>
      <c r="F284" s="10">
        <f t="shared" si="1"/>
        <v>0</v>
      </c>
    </row>
    <row r="285" spans="2:6">
      <c r="B285" t="s">
        <v>2725</v>
      </c>
      <c r="C285" s="197"/>
      <c r="D285" s="197"/>
      <c r="E285" s="197"/>
      <c r="F285" s="10">
        <f t="shared" si="1"/>
        <v>0</v>
      </c>
    </row>
    <row r="286" spans="2:6">
      <c r="B286" t="s">
        <v>3627</v>
      </c>
      <c r="C286" s="153"/>
      <c r="D286" s="153"/>
      <c r="E286" s="153"/>
      <c r="F286" s="10">
        <f t="shared" si="1"/>
        <v>0</v>
      </c>
    </row>
    <row r="287" spans="2:6">
      <c r="B287" s="3" t="s">
        <v>2216</v>
      </c>
      <c r="C287" s="197"/>
      <c r="D287" s="197"/>
      <c r="E287" s="197"/>
      <c r="F287" s="10">
        <f t="shared" si="1"/>
        <v>0</v>
      </c>
    </row>
    <row r="288" spans="2:6">
      <c r="B288" t="s">
        <v>3628</v>
      </c>
      <c r="C288" s="153"/>
      <c r="D288" s="153"/>
      <c r="E288" s="153"/>
      <c r="F288" s="10">
        <f t="shared" si="1"/>
        <v>0</v>
      </c>
    </row>
    <row r="289" spans="2:6">
      <c r="B289" t="s">
        <v>1654</v>
      </c>
      <c r="C289" s="197"/>
      <c r="D289" s="197"/>
      <c r="E289" s="197"/>
      <c r="F289" s="10">
        <f t="shared" si="1"/>
        <v>0</v>
      </c>
    </row>
    <row r="290" spans="2:6">
      <c r="B290" t="s">
        <v>17</v>
      </c>
      <c r="C290" s="197"/>
      <c r="D290" s="197"/>
      <c r="E290" s="197"/>
      <c r="F290" s="10">
        <f t="shared" si="1"/>
        <v>0</v>
      </c>
    </row>
    <row r="291" spans="2:6">
      <c r="B291" t="s">
        <v>3629</v>
      </c>
      <c r="C291" s="153"/>
      <c r="D291" s="153"/>
      <c r="E291" s="153"/>
      <c r="F291" s="10">
        <f t="shared" si="1"/>
        <v>0</v>
      </c>
    </row>
    <row r="292" spans="2:6">
      <c r="B292" t="s">
        <v>649</v>
      </c>
      <c r="C292" s="197"/>
      <c r="D292" s="197"/>
      <c r="E292" s="197"/>
      <c r="F292" s="10">
        <f t="shared" si="1"/>
        <v>0</v>
      </c>
    </row>
    <row r="293" spans="2:6">
      <c r="B293" t="s">
        <v>662</v>
      </c>
      <c r="C293" s="197"/>
      <c r="D293" s="197"/>
      <c r="E293" s="197"/>
      <c r="F293" s="10">
        <f t="shared" ref="F293:F324" si="2">SUM(C293:E293)</f>
        <v>0</v>
      </c>
    </row>
    <row r="294" spans="2:6">
      <c r="B294" t="s">
        <v>162</v>
      </c>
      <c r="C294" s="197"/>
      <c r="D294" s="197"/>
      <c r="E294" s="197"/>
      <c r="F294" s="10">
        <f t="shared" si="2"/>
        <v>0</v>
      </c>
    </row>
    <row r="295" spans="2:6">
      <c r="B295" s="3" t="s">
        <v>2201</v>
      </c>
      <c r="C295" s="197"/>
      <c r="D295" s="197"/>
      <c r="E295" s="197"/>
      <c r="F295" s="10">
        <f t="shared" si="2"/>
        <v>0</v>
      </c>
    </row>
    <row r="296" spans="2:6">
      <c r="B296" t="s">
        <v>3630</v>
      </c>
      <c r="C296" s="153"/>
      <c r="D296" s="153"/>
      <c r="E296" s="153"/>
      <c r="F296" s="10">
        <f t="shared" si="2"/>
        <v>0</v>
      </c>
    </row>
    <row r="297" spans="2:6">
      <c r="B297" t="s">
        <v>678</v>
      </c>
      <c r="C297" s="197"/>
      <c r="D297" s="197"/>
      <c r="E297" s="197"/>
      <c r="F297" s="10">
        <f t="shared" si="2"/>
        <v>0</v>
      </c>
    </row>
    <row r="298" spans="2:6">
      <c r="B298" t="s">
        <v>2719</v>
      </c>
      <c r="C298" s="197"/>
      <c r="D298" s="197"/>
      <c r="E298" s="197"/>
      <c r="F298" s="10">
        <f t="shared" si="2"/>
        <v>0</v>
      </c>
    </row>
    <row r="299" spans="2:6">
      <c r="B299" s="3" t="s">
        <v>2220</v>
      </c>
      <c r="C299" s="197"/>
      <c r="D299" s="197"/>
      <c r="E299" s="197"/>
      <c r="F299" s="10">
        <f t="shared" si="2"/>
        <v>0</v>
      </c>
    </row>
    <row r="300" spans="2:6">
      <c r="B300" s="3" t="s">
        <v>2204</v>
      </c>
      <c r="C300" s="197"/>
      <c r="D300" s="197"/>
      <c r="E300" s="197"/>
      <c r="F300" s="10">
        <f t="shared" si="2"/>
        <v>0</v>
      </c>
    </row>
    <row r="301" spans="2:6">
      <c r="B301" t="s">
        <v>19</v>
      </c>
      <c r="C301" s="197"/>
      <c r="D301" s="197"/>
      <c r="E301" s="197"/>
      <c r="F301" s="10">
        <f t="shared" si="2"/>
        <v>0</v>
      </c>
    </row>
    <row r="302" spans="2:6">
      <c r="B302" t="s">
        <v>1331</v>
      </c>
      <c r="C302" s="197"/>
      <c r="D302" s="197"/>
      <c r="E302" s="197"/>
      <c r="F302" s="10">
        <f t="shared" si="2"/>
        <v>0</v>
      </c>
    </row>
    <row r="303" spans="2:6">
      <c r="B303" s="193" t="s">
        <v>1333</v>
      </c>
      <c r="C303" s="197"/>
      <c r="D303" s="197"/>
      <c r="E303" s="197"/>
      <c r="F303" s="10">
        <f t="shared" si="2"/>
        <v>0</v>
      </c>
    </row>
    <row r="304" spans="2:6">
      <c r="B304" s="193" t="s">
        <v>2711</v>
      </c>
      <c r="C304" s="197"/>
      <c r="D304" s="197"/>
      <c r="E304" s="197"/>
      <c r="F304" s="10">
        <f t="shared" si="2"/>
        <v>0</v>
      </c>
    </row>
    <row r="305" spans="2:6">
      <c r="B305" t="s">
        <v>3631</v>
      </c>
      <c r="C305" s="153"/>
      <c r="D305" s="153"/>
      <c r="E305" s="153"/>
      <c r="F305" s="10">
        <f t="shared" si="2"/>
        <v>0</v>
      </c>
    </row>
    <row r="306" spans="2:6">
      <c r="B306" s="3" t="s">
        <v>2200</v>
      </c>
      <c r="C306" s="197"/>
      <c r="D306" s="197"/>
      <c r="E306" s="197"/>
      <c r="F306" s="10">
        <f t="shared" si="2"/>
        <v>0</v>
      </c>
    </row>
    <row r="307" spans="2:6">
      <c r="B307" s="3" t="s">
        <v>2731</v>
      </c>
      <c r="C307" s="197"/>
      <c r="D307" s="197"/>
      <c r="E307" s="197"/>
      <c r="F307" s="10">
        <f t="shared" si="2"/>
        <v>0</v>
      </c>
    </row>
    <row r="308" spans="2:6">
      <c r="B308" t="s">
        <v>3632</v>
      </c>
      <c r="C308" s="153"/>
      <c r="D308" s="153"/>
      <c r="E308" s="153"/>
      <c r="F308" s="10">
        <f t="shared" si="2"/>
        <v>0</v>
      </c>
    </row>
    <row r="309" spans="2:6">
      <c r="B309" s="3" t="s">
        <v>2733</v>
      </c>
      <c r="C309" s="197"/>
      <c r="D309" s="197"/>
      <c r="E309" s="197"/>
      <c r="F309" s="10">
        <f t="shared" si="2"/>
        <v>0</v>
      </c>
    </row>
    <row r="310" spans="2:6">
      <c r="B310" t="s">
        <v>704</v>
      </c>
      <c r="C310" s="197"/>
      <c r="D310" s="197"/>
      <c r="E310" s="197"/>
      <c r="F310" s="10">
        <f t="shared" si="2"/>
        <v>0</v>
      </c>
    </row>
    <row r="311" spans="2:6">
      <c r="B311" t="s">
        <v>2732</v>
      </c>
      <c r="C311" s="197"/>
      <c r="D311" s="197"/>
      <c r="E311" s="197"/>
      <c r="F311" s="10">
        <f t="shared" si="2"/>
        <v>0</v>
      </c>
    </row>
    <row r="312" spans="2:6">
      <c r="B312" s="58" t="s">
        <v>2325</v>
      </c>
      <c r="C312" s="197"/>
      <c r="D312" s="197"/>
      <c r="E312" s="197"/>
      <c r="F312" s="10">
        <f t="shared" si="2"/>
        <v>0</v>
      </c>
    </row>
    <row r="313" spans="2:6">
      <c r="B313" s="3" t="s">
        <v>3633</v>
      </c>
      <c r="C313" s="153"/>
      <c r="D313" s="153"/>
      <c r="E313" s="153"/>
      <c r="F313" s="10">
        <f t="shared" si="2"/>
        <v>0</v>
      </c>
    </row>
    <row r="314" spans="2:6">
      <c r="B314" s="58" t="s">
        <v>2715</v>
      </c>
      <c r="C314" s="197"/>
      <c r="D314" s="197"/>
      <c r="E314" s="197"/>
      <c r="F314" s="10">
        <f t="shared" si="2"/>
        <v>0</v>
      </c>
    </row>
    <row r="315" spans="2:6">
      <c r="B315" t="s">
        <v>700</v>
      </c>
      <c r="C315" s="197"/>
      <c r="D315" s="197"/>
      <c r="E315" s="197"/>
      <c r="F315" s="10">
        <f t="shared" si="2"/>
        <v>0</v>
      </c>
    </row>
    <row r="316" spans="2:6">
      <c r="B316" t="s">
        <v>21</v>
      </c>
      <c r="C316" s="197"/>
      <c r="D316" s="197"/>
      <c r="E316" s="197"/>
      <c r="F316" s="10">
        <f t="shared" si="2"/>
        <v>0</v>
      </c>
    </row>
    <row r="317" spans="2:6">
      <c r="B317" t="s">
        <v>141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2193</v>
      </c>
      <c r="C318" s="197"/>
      <c r="D318" s="197"/>
      <c r="E318" s="197"/>
      <c r="F318" s="10">
        <f t="shared" si="2"/>
        <v>0</v>
      </c>
    </row>
    <row r="319" spans="2:6" s="153" customFormat="1">
      <c r="B319" s="58" t="s">
        <v>1667</v>
      </c>
      <c r="C319" s="197"/>
      <c r="D319" s="197"/>
      <c r="E319" s="197"/>
      <c r="F319" s="10">
        <f t="shared" si="2"/>
        <v>0</v>
      </c>
    </row>
    <row r="320" spans="2:6" s="153" customFormat="1">
      <c r="B320" t="s">
        <v>3634</v>
      </c>
      <c r="F320" s="10">
        <f t="shared" si="2"/>
        <v>0</v>
      </c>
    </row>
    <row r="321" spans="2:6" s="153" customFormat="1">
      <c r="B321" s="58" t="s">
        <v>2726</v>
      </c>
      <c r="C321" s="197"/>
      <c r="D321" s="197"/>
      <c r="E321" s="197"/>
      <c r="F321" s="10">
        <f t="shared" si="2"/>
        <v>0</v>
      </c>
    </row>
    <row r="322" spans="2:6" s="153" customFormat="1">
      <c r="B322" s="193" t="s">
        <v>1335</v>
      </c>
      <c r="C322" s="197"/>
      <c r="D322" s="197"/>
      <c r="E322" s="197"/>
      <c r="F322" s="10">
        <f t="shared" si="2"/>
        <v>0</v>
      </c>
    </row>
    <row r="323" spans="2:6" s="153" customFormat="1">
      <c r="B323" s="3" t="s">
        <v>2203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1668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3635</v>
      </c>
      <c r="F325" s="10">
        <f t="shared" ref="F325:F356" si="3">SUM(C325:E325)</f>
        <v>0</v>
      </c>
    </row>
    <row r="326" spans="2:6" s="153" customFormat="1">
      <c r="B326" t="s">
        <v>3636</v>
      </c>
      <c r="F326" s="10">
        <f t="shared" si="3"/>
        <v>0</v>
      </c>
    </row>
    <row r="327" spans="2:6" s="153" customFormat="1">
      <c r="B327" s="436" t="s">
        <v>1334</v>
      </c>
      <c r="C327" s="197"/>
      <c r="D327" s="197"/>
      <c r="E327" s="197"/>
      <c r="F327" s="10">
        <f t="shared" si="3"/>
        <v>0</v>
      </c>
    </row>
    <row r="328" spans="2:6" s="153" customFormat="1">
      <c r="B328" t="s">
        <v>667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2202</v>
      </c>
      <c r="C329" s="197"/>
      <c r="D329" s="197"/>
      <c r="E329" s="197"/>
      <c r="F329" s="10">
        <f t="shared" si="3"/>
        <v>0</v>
      </c>
    </row>
    <row r="330" spans="2:6" s="153" customFormat="1">
      <c r="B330" s="3" t="s">
        <v>2209</v>
      </c>
      <c r="C330" s="197"/>
      <c r="D330" s="197"/>
      <c r="E330" s="197"/>
      <c r="F330" s="10">
        <f t="shared" si="3"/>
        <v>0</v>
      </c>
    </row>
    <row r="331" spans="2:6" s="153" customFormat="1">
      <c r="B331" t="s">
        <v>668</v>
      </c>
      <c r="C331" s="197"/>
      <c r="D331" s="197"/>
      <c r="E331" s="197"/>
      <c r="F331" s="10">
        <f t="shared" si="3"/>
        <v>0</v>
      </c>
    </row>
    <row r="332" spans="2:6" s="153" customFormat="1">
      <c r="B332" s="3" t="s">
        <v>3637</v>
      </c>
      <c r="F332" s="10">
        <f t="shared" si="3"/>
        <v>0</v>
      </c>
    </row>
    <row r="333" spans="2:6" s="153" customFormat="1">
      <c r="B333" t="s">
        <v>23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25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688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2712</v>
      </c>
      <c r="C336" s="197"/>
      <c r="D336" s="197"/>
      <c r="E336" s="197"/>
      <c r="F336" s="10">
        <f t="shared" si="3"/>
        <v>0</v>
      </c>
    </row>
    <row r="337" spans="2:6" s="153" customFormat="1">
      <c r="B337" s="436" t="s">
        <v>1343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1350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1340</v>
      </c>
      <c r="C339" s="197"/>
      <c r="D339" s="197"/>
      <c r="E339" s="197"/>
      <c r="F339" s="10">
        <f t="shared" si="3"/>
        <v>0</v>
      </c>
    </row>
    <row r="340" spans="2:6" s="153" customFormat="1">
      <c r="B340" s="193" t="s">
        <v>1345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1669</v>
      </c>
      <c r="C341" s="197"/>
      <c r="D341" s="197"/>
      <c r="E341" s="197"/>
      <c r="F341" s="10">
        <f t="shared" si="3"/>
        <v>0</v>
      </c>
    </row>
    <row r="342" spans="2:6" s="153" customFormat="1">
      <c r="B342" s="58" t="s">
        <v>2713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1339</v>
      </c>
      <c r="C343" s="197"/>
      <c r="D343" s="197"/>
      <c r="E343" s="197"/>
      <c r="F343" s="10">
        <f t="shared" si="3"/>
        <v>0</v>
      </c>
    </row>
    <row r="344" spans="2:6" s="153" customFormat="1">
      <c r="B344" t="s">
        <v>3638</v>
      </c>
      <c r="F344" s="10">
        <f t="shared" si="3"/>
        <v>0</v>
      </c>
    </row>
    <row r="345" spans="2:6" s="153" customFormat="1">
      <c r="B345" t="s">
        <v>3639</v>
      </c>
      <c r="F345" s="10">
        <f t="shared" si="3"/>
        <v>0</v>
      </c>
    </row>
    <row r="346" spans="2:6" s="153" customFormat="1">
      <c r="B346" s="3" t="s">
        <v>2198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651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27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682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2708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2734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3640</v>
      </c>
      <c r="F352" s="10">
        <f t="shared" si="3"/>
        <v>0</v>
      </c>
    </row>
    <row r="353" spans="2:6" s="153" customFormat="1">
      <c r="B353" t="s">
        <v>3641</v>
      </c>
      <c r="F353" s="10">
        <f t="shared" si="3"/>
        <v>0</v>
      </c>
    </row>
    <row r="354" spans="2:6" s="153" customFormat="1">
      <c r="B354" t="s">
        <v>154</v>
      </c>
      <c r="C354" s="197"/>
      <c r="D354" s="197"/>
      <c r="E354" s="197"/>
      <c r="F354" s="10">
        <f t="shared" si="3"/>
        <v>0</v>
      </c>
    </row>
    <row r="355" spans="2:6" s="153" customFormat="1">
      <c r="B355" s="3" t="s">
        <v>2210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669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2723</v>
      </c>
      <c r="C357" s="197"/>
      <c r="D357" s="197"/>
      <c r="E357" s="197"/>
      <c r="F357" s="10">
        <f t="shared" ref="F357:F388" si="4">SUM(C357:E357)</f>
        <v>0</v>
      </c>
    </row>
    <row r="358" spans="2:6" s="153" customFormat="1">
      <c r="B358" t="s">
        <v>29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142</v>
      </c>
      <c r="C359" s="197"/>
      <c r="D359" s="197"/>
      <c r="E359" s="197"/>
      <c r="F359" s="10">
        <f t="shared" si="4"/>
        <v>0</v>
      </c>
    </row>
    <row r="360" spans="2:6" s="153" customFormat="1">
      <c r="B360" t="s">
        <v>643</v>
      </c>
      <c r="C360" s="197"/>
      <c r="D360" s="197"/>
      <c r="E360" s="197"/>
      <c r="F360" s="10">
        <f t="shared" si="4"/>
        <v>0</v>
      </c>
    </row>
    <row r="361" spans="2:6" s="153" customFormat="1">
      <c r="B361" s="193" t="s">
        <v>1349</v>
      </c>
      <c r="C361" s="197"/>
      <c r="D361" s="197"/>
      <c r="E361" s="197"/>
      <c r="F361" s="10">
        <f t="shared" si="4"/>
        <v>0</v>
      </c>
    </row>
    <row r="362" spans="2:6" s="153" customFormat="1">
      <c r="B362" s="3" t="s">
        <v>2219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683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2724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3642</v>
      </c>
      <c r="F365" s="10">
        <f t="shared" si="4"/>
        <v>0</v>
      </c>
    </row>
    <row r="366" spans="2:6" s="153" customFormat="1">
      <c r="B366" s="58" t="s">
        <v>1690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654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653</v>
      </c>
      <c r="C368" s="197"/>
      <c r="D368" s="197"/>
      <c r="E368" s="197"/>
      <c r="F368" s="10">
        <f t="shared" si="4"/>
        <v>0</v>
      </c>
    </row>
    <row r="369" spans="2:6" s="153" customFormat="1">
      <c r="B369" s="58" t="s">
        <v>1692</v>
      </c>
      <c r="C369" s="197"/>
      <c r="D369" s="197"/>
      <c r="E369" s="197"/>
      <c r="F369" s="10">
        <f t="shared" si="4"/>
        <v>0</v>
      </c>
    </row>
    <row r="370" spans="2:6" s="153" customFormat="1">
      <c r="B370" s="193" t="s">
        <v>1338</v>
      </c>
      <c r="C370" s="197"/>
      <c r="D370" s="197"/>
      <c r="E370" s="197"/>
      <c r="F370" s="10">
        <f t="shared" si="4"/>
        <v>0</v>
      </c>
    </row>
    <row r="371" spans="2:6" s="153" customFormat="1">
      <c r="B371" t="s">
        <v>158</v>
      </c>
      <c r="C371" s="197"/>
      <c r="D371" s="197"/>
      <c r="E371" s="197"/>
      <c r="F371" s="10">
        <f t="shared" si="4"/>
        <v>0</v>
      </c>
    </row>
    <row r="372" spans="2:6" s="153" customFormat="1">
      <c r="B372" s="58" t="s">
        <v>1753</v>
      </c>
      <c r="C372" s="197"/>
      <c r="D372" s="197"/>
      <c r="E372" s="197"/>
      <c r="F372" s="10">
        <f t="shared" si="4"/>
        <v>0</v>
      </c>
    </row>
    <row r="373" spans="2:6" s="153" customFormat="1">
      <c r="B373" s="3" t="s">
        <v>2205</v>
      </c>
      <c r="C373" s="197"/>
      <c r="D373" s="197"/>
      <c r="E373" s="197"/>
      <c r="F373" s="10">
        <f t="shared" si="4"/>
        <v>0</v>
      </c>
    </row>
    <row r="374" spans="2:6" s="153" customFormat="1">
      <c r="B374" t="s">
        <v>638</v>
      </c>
      <c r="C374" s="197"/>
      <c r="D374" s="197"/>
      <c r="E374" s="197"/>
      <c r="F374" s="10">
        <f t="shared" si="4"/>
        <v>0</v>
      </c>
    </row>
    <row r="375" spans="2:6" s="153" customFormat="1">
      <c r="B375" s="58" t="s">
        <v>1670</v>
      </c>
      <c r="C375" s="197"/>
      <c r="D375" s="197"/>
      <c r="E375" s="197"/>
      <c r="F375" s="10">
        <f t="shared" si="4"/>
        <v>0</v>
      </c>
    </row>
    <row r="376" spans="2:6" s="153" customFormat="1">
      <c r="B376" s="3" t="s">
        <v>2208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1649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2714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2832</v>
      </c>
      <c r="C379" s="197"/>
      <c r="D379" s="197"/>
      <c r="E379" s="197"/>
      <c r="F379" s="10">
        <f t="shared" si="4"/>
        <v>0</v>
      </c>
    </row>
    <row r="380" spans="2:6" s="153" customFormat="1">
      <c r="B380" s="3" t="s">
        <v>2221</v>
      </c>
      <c r="C380" s="197"/>
      <c r="D380" s="197"/>
      <c r="E380" s="197"/>
      <c r="F380" s="10">
        <f t="shared" si="4"/>
        <v>0</v>
      </c>
    </row>
    <row r="381" spans="2:6" s="153" customFormat="1">
      <c r="B381" t="s">
        <v>3643</v>
      </c>
      <c r="F381" s="10">
        <f t="shared" si="4"/>
        <v>0</v>
      </c>
    </row>
    <row r="382" spans="2:6" s="153" customFormat="1">
      <c r="B382" t="s">
        <v>3644</v>
      </c>
      <c r="F382" s="10">
        <f t="shared" si="4"/>
        <v>0</v>
      </c>
    </row>
    <row r="383" spans="2:6" s="153" customFormat="1">
      <c r="B383" t="s">
        <v>31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2718</v>
      </c>
      <c r="C384" s="197"/>
      <c r="D384" s="197"/>
      <c r="E384" s="197"/>
      <c r="F384" s="10">
        <f t="shared" si="4"/>
        <v>0</v>
      </c>
    </row>
    <row r="385" spans="2:6" s="153" customFormat="1">
      <c r="B385" t="s">
        <v>694</v>
      </c>
      <c r="C385" s="197"/>
      <c r="D385" s="197"/>
      <c r="E385" s="197"/>
      <c r="F385" s="10">
        <f t="shared" si="4"/>
        <v>0</v>
      </c>
    </row>
    <row r="386" spans="2:6" s="153" customFormat="1">
      <c r="B386" s="3" t="s">
        <v>2211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660</v>
      </c>
      <c r="C387" s="197"/>
      <c r="D387" s="197"/>
      <c r="E387" s="197"/>
      <c r="F387" s="10">
        <f t="shared" si="4"/>
        <v>0</v>
      </c>
    </row>
    <row r="388" spans="2:6" s="153" customFormat="1">
      <c r="B388" t="s">
        <v>3645</v>
      </c>
      <c r="F388" s="10">
        <f t="shared" si="4"/>
        <v>0</v>
      </c>
    </row>
    <row r="389" spans="2:6" s="153" customFormat="1">
      <c r="B389" s="3" t="s">
        <v>3685</v>
      </c>
      <c r="F389" s="10">
        <f t="shared" ref="F389:F419" si="5">SUM(C389:E389)</f>
        <v>0</v>
      </c>
    </row>
    <row r="390" spans="2:6" s="153" customFormat="1">
      <c r="B390" t="s">
        <v>686</v>
      </c>
      <c r="C390" s="197"/>
      <c r="D390" s="197"/>
      <c r="E390" s="197"/>
      <c r="F390" s="10">
        <f t="shared" si="5"/>
        <v>0</v>
      </c>
    </row>
    <row r="391" spans="2:6" s="153" customFormat="1">
      <c r="B391" t="s">
        <v>33</v>
      </c>
      <c r="C391" s="197"/>
      <c r="D391" s="197"/>
      <c r="E391" s="197"/>
      <c r="F391" s="10">
        <f t="shared" si="5"/>
        <v>0</v>
      </c>
    </row>
    <row r="392" spans="2:6" s="153" customFormat="1">
      <c r="B392" s="193" t="s">
        <v>1361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35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37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143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181</v>
      </c>
      <c r="C396" s="197"/>
      <c r="D396" s="197"/>
      <c r="E396" s="197"/>
      <c r="F396" s="10">
        <f t="shared" si="5"/>
        <v>0</v>
      </c>
    </row>
    <row r="397" spans="2:6" s="153" customFormat="1">
      <c r="B397" t="s">
        <v>3646</v>
      </c>
      <c r="F397" s="10">
        <f t="shared" si="5"/>
        <v>0</v>
      </c>
    </row>
    <row r="398" spans="2:6" s="153" customFormat="1">
      <c r="B398" t="s">
        <v>2721</v>
      </c>
      <c r="C398" s="197"/>
      <c r="D398" s="197"/>
      <c r="E398" s="197"/>
      <c r="F398" s="10">
        <f t="shared" si="5"/>
        <v>0</v>
      </c>
    </row>
    <row r="399" spans="2:6" s="153" customFormat="1">
      <c r="B399" s="436" t="s">
        <v>1351</v>
      </c>
      <c r="C399" s="197"/>
      <c r="D399" s="197"/>
      <c r="E399" s="197"/>
      <c r="F399" s="10">
        <f t="shared" si="5"/>
        <v>0</v>
      </c>
    </row>
    <row r="400" spans="2:6" s="153" customFormat="1">
      <c r="B400" s="436" t="s">
        <v>2722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3647</v>
      </c>
      <c r="F401" s="10">
        <f t="shared" si="5"/>
        <v>0</v>
      </c>
    </row>
    <row r="402" spans="2:6" s="153" customFormat="1">
      <c r="B402" s="436" t="s">
        <v>2727</v>
      </c>
      <c r="C402" s="197"/>
      <c r="D402" s="197"/>
      <c r="E402" s="197"/>
      <c r="F402" s="10">
        <f t="shared" si="5"/>
        <v>0</v>
      </c>
    </row>
    <row r="403" spans="2:6" s="153" customFormat="1">
      <c r="B403" t="s">
        <v>39</v>
      </c>
      <c r="C403" s="197"/>
      <c r="D403" s="197"/>
      <c r="E403" s="197"/>
      <c r="F403" s="10">
        <f t="shared" si="5"/>
        <v>0</v>
      </c>
    </row>
    <row r="404" spans="2:6" s="153" customFormat="1">
      <c r="B404" s="58" t="s">
        <v>1671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180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2710</v>
      </c>
      <c r="C406" s="197"/>
      <c r="D406" s="197"/>
      <c r="E406" s="197"/>
      <c r="F406" s="10">
        <f t="shared" si="5"/>
        <v>0</v>
      </c>
    </row>
    <row r="407" spans="2:6" s="153" customFormat="1">
      <c r="B407" s="3" t="s">
        <v>2217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144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1348</v>
      </c>
      <c r="C409" s="197"/>
      <c r="D409" s="197"/>
      <c r="E409" s="197"/>
      <c r="F409" s="10">
        <f t="shared" si="5"/>
        <v>0</v>
      </c>
    </row>
    <row r="410" spans="2:6" s="153" customFormat="1">
      <c r="B410" s="193" t="s">
        <v>2729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155</v>
      </c>
      <c r="C411" s="197"/>
      <c r="D411" s="197"/>
      <c r="E411" s="197"/>
      <c r="F411" s="10">
        <f t="shared" si="5"/>
        <v>0</v>
      </c>
    </row>
    <row r="412" spans="2:6" s="153" customFormat="1">
      <c r="B412" t="s">
        <v>3648</v>
      </c>
      <c r="F412" s="10">
        <f t="shared" si="5"/>
        <v>0</v>
      </c>
    </row>
    <row r="413" spans="2:6" s="153" customFormat="1">
      <c r="B413" t="s">
        <v>2730</v>
      </c>
      <c r="C413" s="197"/>
      <c r="D413" s="197"/>
      <c r="E413" s="197"/>
      <c r="F413" s="10">
        <f t="shared" si="5"/>
        <v>0</v>
      </c>
    </row>
    <row r="414" spans="2:6" s="153" customFormat="1">
      <c r="B414" t="s">
        <v>2728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1347</v>
      </c>
      <c r="C415" s="197"/>
      <c r="D415" s="197"/>
      <c r="E415" s="197"/>
      <c r="F415" s="10">
        <f t="shared" si="5"/>
        <v>0</v>
      </c>
    </row>
    <row r="416" spans="2:6" s="153" customFormat="1">
      <c r="B416" s="193" t="s">
        <v>2709</v>
      </c>
      <c r="F416" s="10">
        <f t="shared" si="5"/>
        <v>0</v>
      </c>
    </row>
    <row r="417" spans="2:6" s="153" customFormat="1">
      <c r="B417" t="s">
        <v>658</v>
      </c>
      <c r="F417" s="10">
        <f t="shared" si="5"/>
        <v>0</v>
      </c>
    </row>
    <row r="418" spans="2:6" s="153" customFormat="1">
      <c r="B418" s="58" t="s">
        <v>2194</v>
      </c>
      <c r="F418" s="10">
        <f t="shared" si="5"/>
        <v>0</v>
      </c>
    </row>
    <row r="419" spans="2:6" s="153" customFormat="1">
      <c r="B419" t="s">
        <v>1655</v>
      </c>
      <c r="F419" s="10">
        <f t="shared" si="5"/>
        <v>0</v>
      </c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>
      <c r="B423"/>
      <c r="F423" s="10"/>
    </row>
    <row r="424" spans="2:6" s="153" customFormat="1"/>
    <row r="425" spans="2:6" s="153" customFormat="1">
      <c r="C425" s="10">
        <f>SUM(C229:C385)</f>
        <v>0</v>
      </c>
      <c r="D425" s="10">
        <f>SUM(D229:D385)</f>
        <v>0</v>
      </c>
      <c r="E425" s="10">
        <f>SUM(E229:E385)</f>
        <v>0</v>
      </c>
      <c r="F425" s="10">
        <f>SUM(F229:F385)</f>
        <v>0</v>
      </c>
    </row>
    <row r="513" spans="2:6">
      <c r="B513" s="112" t="s">
        <v>40</v>
      </c>
      <c r="C513" s="77">
        <f>SUM(C229:C512)</f>
        <v>0</v>
      </c>
      <c r="D513" s="77">
        <f>SUM(D229:D512)</f>
        <v>0</v>
      </c>
      <c r="E513" s="77">
        <f>SUM(E229:E512)</f>
        <v>0</v>
      </c>
      <c r="F513" s="77">
        <f>SUM(F229:F512)</f>
        <v>0</v>
      </c>
    </row>
    <row r="664" spans="9:10">
      <c r="I664" s="113" t="s">
        <v>40</v>
      </c>
      <c r="J664" s="200" t="s">
        <v>1488</v>
      </c>
    </row>
  </sheetData>
  <sortState xmlns:xlrd2="http://schemas.microsoft.com/office/spreadsheetml/2017/richdata2" ref="B229:F419">
    <sortCondition ref="B229:B4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2025-06-05T23:13:58Z</dcterms:modified>
</cp:coreProperties>
</file>